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08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'08月状況（表紙）'!$A$1:$L$45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<sst xmlns="http://schemas.openxmlformats.org/spreadsheetml/2006/main" count="136" uniqueCount="114">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</sst>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58289</c:v>
                </c:pt>
                <c:pt idx="1">
                  <c:v>31332</c:v>
                </c:pt>
                <c:pt idx="2">
                  <c:v>17647</c:v>
                </c:pt>
                <c:pt idx="3">
                  <c:v>10655</c:v>
                </c:pt>
                <c:pt idx="4">
                  <c:v>15144</c:v>
                </c:pt>
                <c:pt idx="5">
                  <c:v>34122</c:v>
                </c:pt>
                <c:pt idx="6">
                  <c:v>47206</c:v>
                </c:pt>
                <c:pt idx="7">
                  <c:v>19313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21491</c:v>
                </c:pt>
                <c:pt idx="1">
                  <c:v>14456</c:v>
                </c:pt>
                <c:pt idx="2">
                  <c:v>8313</c:v>
                </c:pt>
                <c:pt idx="3">
                  <c:v>4293</c:v>
                </c:pt>
                <c:pt idx="4">
                  <c:v>6225</c:v>
                </c:pt>
                <c:pt idx="5">
                  <c:v>14207</c:v>
                </c:pt>
                <c:pt idx="6">
                  <c:v>22104</c:v>
                </c:pt>
                <c:pt idx="7">
                  <c:v>9376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16496</c:v>
                </c:pt>
                <c:pt idx="1">
                  <c:v>13172</c:v>
                </c:pt>
                <c:pt idx="2">
                  <c:v>9098</c:v>
                </c:pt>
                <c:pt idx="3">
                  <c:v>4256</c:v>
                </c:pt>
                <c:pt idx="4">
                  <c:v>7046</c:v>
                </c:pt>
                <c:pt idx="5">
                  <c:v>14858</c:v>
                </c:pt>
                <c:pt idx="6">
                  <c:v>23591</c:v>
                </c:pt>
                <c:pt idx="7">
                  <c:v>10165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406336"/>
        <c:axId val="2940787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0.21050560801525026</c:v>
                </c:pt>
                <c:pt idx="1">
                  <c:v>0.28652320456313196</c:v>
                </c:pt>
                <c:pt idx="2">
                  <c:v>0.31820092475830181</c:v>
                </c:pt>
                <c:pt idx="3">
                  <c:v>0.26673114723409563</c:v>
                </c:pt>
                <c:pt idx="4">
                  <c:v>0.28155298610374457</c:v>
                </c:pt>
                <c:pt idx="5">
                  <c:v>0.27859251591135648</c:v>
                </c:pt>
                <c:pt idx="6">
                  <c:v>0.30873956960913485</c:v>
                </c:pt>
                <c:pt idx="7">
                  <c:v>0.31695646532148186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3488"/>
        <c:axId val="29421952"/>
      </c:lineChart>
      <c:catAx>
        <c:axId val="2940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9407872"/>
        <c:crosses val="autoZero"/>
        <c:auto val="1"/>
        <c:lblAlgn val="ctr"/>
        <c:lblOffset val="100"/>
        <c:noMultiLvlLbl val="0"/>
      </c:catAx>
      <c:valAx>
        <c:axId val="294078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406336"/>
        <c:crosses val="autoZero"/>
        <c:crossBetween val="between"/>
      </c:valAx>
      <c:valAx>
        <c:axId val="294219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9423488"/>
        <c:crosses val="max"/>
        <c:crossBetween val="between"/>
      </c:valAx>
      <c:catAx>
        <c:axId val="294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94219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0.46171730915182524</c:v>
                </c:pt>
                <c:pt idx="1">
                  <c:v>0.40084850903857272</c:v>
                </c:pt>
                <c:pt idx="2">
                  <c:v>0.12760815024832972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5649</c:v>
                </c:pt>
                <c:pt idx="1">
                  <c:v>4325</c:v>
                </c:pt>
                <c:pt idx="2">
                  <c:v>4892</c:v>
                </c:pt>
                <c:pt idx="3">
                  <c:v>2987</c:v>
                </c:pt>
                <c:pt idx="4">
                  <c:v>1743</c:v>
                </c:pt>
                <c:pt idx="5">
                  <c:v>1172</c:v>
                </c:pt>
                <c:pt idx="6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3088"/>
        <c:axId val="30874624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28133.459019295449</c:v>
                </c:pt>
                <c:pt idx="1">
                  <c:v>50279.779421965315</c:v>
                </c:pt>
                <c:pt idx="2">
                  <c:v>102389.17620605069</c:v>
                </c:pt>
                <c:pt idx="3">
                  <c:v>145250.02008704387</c:v>
                </c:pt>
                <c:pt idx="4">
                  <c:v>217342.02409638555</c:v>
                </c:pt>
                <c:pt idx="5">
                  <c:v>267767.50682593859</c:v>
                </c:pt>
                <c:pt idx="6">
                  <c:v>340033.54208754207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7952"/>
        <c:axId val="30876416"/>
      </c:lineChart>
      <c:catAx>
        <c:axId val="3087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30874624"/>
        <c:crosses val="autoZero"/>
        <c:auto val="1"/>
        <c:lblAlgn val="ctr"/>
        <c:lblOffset val="100"/>
        <c:noMultiLvlLbl val="0"/>
      </c:catAx>
      <c:valAx>
        <c:axId val="30874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0873088"/>
        <c:crosses val="autoZero"/>
        <c:crossBetween val="between"/>
      </c:valAx>
      <c:valAx>
        <c:axId val="308764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0877952"/>
        <c:crosses val="max"/>
        <c:crossBetween val="between"/>
      </c:valAx>
      <c:catAx>
        <c:axId val="3087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30876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8.2625307776806545E-2</c:v>
                </c:pt>
                <c:pt idx="1">
                  <c:v>0.50577523829194759</c:v>
                </c:pt>
                <c:pt idx="2">
                  <c:v>0.41159945393124586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7482</c:v>
                </c:pt>
                <c:pt idx="1">
                  <c:v>5028</c:v>
                </c:pt>
                <c:pt idx="2">
                  <c:v>7636</c:v>
                </c:pt>
                <c:pt idx="3">
                  <c:v>5099</c:v>
                </c:pt>
                <c:pt idx="4">
                  <c:v>4259</c:v>
                </c:pt>
                <c:pt idx="5">
                  <c:v>4832</c:v>
                </c:pt>
                <c:pt idx="6">
                  <c:v>3109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1086</c:v>
                </c:pt>
                <c:pt idx="1">
                  <c:v>754</c:v>
                </c:pt>
                <c:pt idx="2">
                  <c:v>817</c:v>
                </c:pt>
                <c:pt idx="3">
                  <c:v>632</c:v>
                </c:pt>
                <c:pt idx="4">
                  <c:v>491</c:v>
                </c:pt>
                <c:pt idx="5">
                  <c:v>473</c:v>
                </c:pt>
                <c:pt idx="6">
                  <c:v>317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6396</c:v>
                </c:pt>
                <c:pt idx="1">
                  <c:v>4274</c:v>
                </c:pt>
                <c:pt idx="2">
                  <c:v>6819</c:v>
                </c:pt>
                <c:pt idx="3">
                  <c:v>4467</c:v>
                </c:pt>
                <c:pt idx="4">
                  <c:v>3768</c:v>
                </c:pt>
                <c:pt idx="5">
                  <c:v>4359</c:v>
                </c:pt>
                <c:pt idx="6">
                  <c:v>2792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1064</c:v>
                </c:pt>
                <c:pt idx="1">
                  <c:v>998</c:v>
                </c:pt>
                <c:pt idx="2">
                  <c:v>811</c:v>
                </c:pt>
                <c:pt idx="3">
                  <c:v>129</c:v>
                </c:pt>
                <c:pt idx="4">
                  <c:v>379</c:v>
                </c:pt>
                <c:pt idx="5">
                  <c:v>662</c:v>
                </c:pt>
                <c:pt idx="6">
                  <c:v>2869</c:v>
                </c:pt>
                <c:pt idx="7">
                  <c:v>570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601</c:v>
                </c:pt>
                <c:pt idx="1">
                  <c:v>709</c:v>
                </c:pt>
                <c:pt idx="2">
                  <c:v>465</c:v>
                </c:pt>
                <c:pt idx="3">
                  <c:v>161</c:v>
                </c:pt>
                <c:pt idx="4">
                  <c:v>222</c:v>
                </c:pt>
                <c:pt idx="5">
                  <c:v>624</c:v>
                </c:pt>
                <c:pt idx="6">
                  <c:v>1793</c:v>
                </c:pt>
                <c:pt idx="7">
                  <c:v>453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1057</c:v>
                </c:pt>
                <c:pt idx="1">
                  <c:v>1025</c:v>
                </c:pt>
                <c:pt idx="2">
                  <c:v>686</c:v>
                </c:pt>
                <c:pt idx="3">
                  <c:v>276</c:v>
                </c:pt>
                <c:pt idx="4">
                  <c:v>491</c:v>
                </c:pt>
                <c:pt idx="5">
                  <c:v>1195</c:v>
                </c:pt>
                <c:pt idx="6">
                  <c:v>2236</c:v>
                </c:pt>
                <c:pt idx="7">
                  <c:v>670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690</c:v>
                </c:pt>
                <c:pt idx="1">
                  <c:v>734</c:v>
                </c:pt>
                <c:pt idx="2">
                  <c:v>500</c:v>
                </c:pt>
                <c:pt idx="3">
                  <c:v>201</c:v>
                </c:pt>
                <c:pt idx="4">
                  <c:v>293</c:v>
                </c:pt>
                <c:pt idx="5">
                  <c:v>637</c:v>
                </c:pt>
                <c:pt idx="6">
                  <c:v>1571</c:v>
                </c:pt>
                <c:pt idx="7">
                  <c:v>473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593</c:v>
                </c:pt>
                <c:pt idx="1">
                  <c:v>543</c:v>
                </c:pt>
                <c:pt idx="2">
                  <c:v>458</c:v>
                </c:pt>
                <c:pt idx="3">
                  <c:v>207</c:v>
                </c:pt>
                <c:pt idx="4">
                  <c:v>264</c:v>
                </c:pt>
                <c:pt idx="5">
                  <c:v>597</c:v>
                </c:pt>
                <c:pt idx="6">
                  <c:v>1203</c:v>
                </c:pt>
                <c:pt idx="7">
                  <c:v>394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772</c:v>
                </c:pt>
                <c:pt idx="1">
                  <c:v>649</c:v>
                </c:pt>
                <c:pt idx="2">
                  <c:v>423</c:v>
                </c:pt>
                <c:pt idx="3">
                  <c:v>218</c:v>
                </c:pt>
                <c:pt idx="4">
                  <c:v>319</c:v>
                </c:pt>
                <c:pt idx="5">
                  <c:v>680</c:v>
                </c:pt>
                <c:pt idx="6">
                  <c:v>1284</c:v>
                </c:pt>
                <c:pt idx="7">
                  <c:v>487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532</c:v>
                </c:pt>
                <c:pt idx="1">
                  <c:v>395</c:v>
                </c:pt>
                <c:pt idx="2">
                  <c:v>290</c:v>
                </c:pt>
                <c:pt idx="3">
                  <c:v>173</c:v>
                </c:pt>
                <c:pt idx="4">
                  <c:v>222</c:v>
                </c:pt>
                <c:pt idx="5">
                  <c:v>392</c:v>
                </c:pt>
                <c:pt idx="6">
                  <c:v>773</c:v>
                </c:pt>
                <c:pt idx="7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38528"/>
        <c:axId val="30440064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0.1397583383789191</c:v>
                </c:pt>
                <c:pt idx="1">
                  <c:v>0.18289416533951064</c:v>
                </c:pt>
                <c:pt idx="2">
                  <c:v>0.20866119120096491</c:v>
                </c:pt>
                <c:pt idx="3">
                  <c:v>0.15966779740320505</c:v>
                </c:pt>
                <c:pt idx="4">
                  <c:v>0.16502147539748324</c:v>
                </c:pt>
                <c:pt idx="5">
                  <c:v>0.16469981076896612</c:v>
                </c:pt>
                <c:pt idx="6">
                  <c:v>0.25668016194331983</c:v>
                </c:pt>
                <c:pt idx="7">
                  <c:v>0.17291847909523567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680"/>
        <c:axId val="30454144"/>
      </c:lineChart>
      <c:catAx>
        <c:axId val="30438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0440064"/>
        <c:crosses val="autoZero"/>
        <c:auto val="1"/>
        <c:lblAlgn val="ctr"/>
        <c:lblOffset val="100"/>
        <c:noMultiLvlLbl val="0"/>
      </c:catAx>
      <c:valAx>
        <c:axId val="304400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0438528"/>
        <c:crosses val="autoZero"/>
        <c:crossBetween val="between"/>
      </c:valAx>
      <c:valAx>
        <c:axId val="304541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0455680"/>
        <c:crosses val="max"/>
        <c:crossBetween val="between"/>
      </c:valAx>
      <c:catAx>
        <c:axId val="3045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0454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0.31780410979451029</c:v>
                </c:pt>
                <c:pt idx="1">
                  <c:v>0.4734963251837408</c:v>
                </c:pt>
                <c:pt idx="2">
                  <c:v>0.20869956502174891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117168.16</c:v>
                </c:pt>
                <c:pt idx="1">
                  <c:v>87.54</c:v>
                </c:pt>
                <c:pt idx="2">
                  <c:v>9765.4</c:v>
                </c:pt>
                <c:pt idx="3">
                  <c:v>3791.86</c:v>
                </c:pt>
                <c:pt idx="4">
                  <c:v>138699.13</c:v>
                </c:pt>
                <c:pt idx="5">
                  <c:v>75460.92</c:v>
                </c:pt>
                <c:pt idx="6">
                  <c:v>18910.169999999998</c:v>
                </c:pt>
                <c:pt idx="7">
                  <c:v>3022.33</c:v>
                </c:pt>
                <c:pt idx="8">
                  <c:v>2802.72</c:v>
                </c:pt>
                <c:pt idx="9">
                  <c:v>7787.11</c:v>
                </c:pt>
                <c:pt idx="10">
                  <c:v>8236.08</c:v>
                </c:pt>
                <c:pt idx="11">
                  <c:v>22656.75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7744"/>
        <c:axId val="29809664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5294</c:v>
                </c:pt>
                <c:pt idx="1">
                  <c:v>2</c:v>
                </c:pt>
                <c:pt idx="2">
                  <c:v>327</c:v>
                </c:pt>
                <c:pt idx="3">
                  <c:v>106</c:v>
                </c:pt>
                <c:pt idx="4">
                  <c:v>4206</c:v>
                </c:pt>
                <c:pt idx="5">
                  <c:v>1939</c:v>
                </c:pt>
                <c:pt idx="6">
                  <c:v>3016</c:v>
                </c:pt>
                <c:pt idx="7">
                  <c:v>251</c:v>
                </c:pt>
                <c:pt idx="8">
                  <c:v>84</c:v>
                </c:pt>
                <c:pt idx="9">
                  <c:v>115</c:v>
                </c:pt>
                <c:pt idx="10">
                  <c:v>33</c:v>
                </c:pt>
                <c:pt idx="11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2992"/>
        <c:axId val="29811456"/>
      </c:lineChart>
      <c:catAx>
        <c:axId val="29807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9809664"/>
        <c:crosses val="autoZero"/>
        <c:auto val="1"/>
        <c:lblAlgn val="ctr"/>
        <c:lblOffset val="100"/>
        <c:noMultiLvlLbl val="0"/>
      </c:catAx>
      <c:valAx>
        <c:axId val="298096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807744"/>
        <c:crosses val="autoZero"/>
        <c:crossBetween val="between"/>
      </c:valAx>
      <c:valAx>
        <c:axId val="298114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9812992"/>
        <c:crosses val="max"/>
        <c:crossBetween val="between"/>
      </c:valAx>
      <c:catAx>
        <c:axId val="2981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98114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307018.36</c:v>
                </c:pt>
                <c:pt idx="1">
                  <c:v>13100.87</c:v>
                </c:pt>
                <c:pt idx="2">
                  <c:v>56041.16</c:v>
                </c:pt>
                <c:pt idx="3">
                  <c:v>11813.82</c:v>
                </c:pt>
                <c:pt idx="4">
                  <c:v>713250.93</c:v>
                </c:pt>
                <c:pt idx="5">
                  <c:v>292590.28000000003</c:v>
                </c:pt>
                <c:pt idx="6">
                  <c:v>91793.72</c:v>
                </c:pt>
                <c:pt idx="7">
                  <c:v>31104.92</c:v>
                </c:pt>
                <c:pt idx="8">
                  <c:v>165947.54999999999</c:v>
                </c:pt>
                <c:pt idx="9">
                  <c:v>91713.69</c:v>
                </c:pt>
                <c:pt idx="10">
                  <c:v>534225.79</c:v>
                </c:pt>
                <c:pt idx="11">
                  <c:v>191270.07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3456"/>
        <c:axId val="29845376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5141</c:v>
                </c:pt>
                <c:pt idx="1">
                  <c:v>198</c:v>
                </c:pt>
                <c:pt idx="2">
                  <c:v>1183</c:v>
                </c:pt>
                <c:pt idx="3">
                  <c:v>305</c:v>
                </c:pt>
                <c:pt idx="4">
                  <c:v>6918</c:v>
                </c:pt>
                <c:pt idx="5">
                  <c:v>3188</c:v>
                </c:pt>
                <c:pt idx="6">
                  <c:v>6906</c:v>
                </c:pt>
                <c:pt idx="7">
                  <c:v>2257</c:v>
                </c:pt>
                <c:pt idx="8">
                  <c:v>1630</c:v>
                </c:pt>
                <c:pt idx="9">
                  <c:v>438</c:v>
                </c:pt>
                <c:pt idx="10">
                  <c:v>1939</c:v>
                </c:pt>
                <c:pt idx="11">
                  <c:v>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2800"/>
        <c:axId val="29846912"/>
      </c:lineChart>
      <c:catAx>
        <c:axId val="29843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9845376"/>
        <c:crosses val="autoZero"/>
        <c:auto val="1"/>
        <c:lblAlgn val="ctr"/>
        <c:lblOffset val="100"/>
        <c:noMultiLvlLbl val="0"/>
      </c:catAx>
      <c:valAx>
        <c:axId val="29845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843456"/>
        <c:crosses val="autoZero"/>
        <c:crossBetween val="between"/>
      </c:valAx>
      <c:valAx>
        <c:axId val="298469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9852800"/>
        <c:crosses val="max"/>
        <c:crossBetween val="between"/>
      </c:valAx>
      <c:catAx>
        <c:axId val="29852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8469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0.4971970677015955</c:v>
                </c:pt>
                <c:pt idx="1">
                  <c:v>0.3938479229552968</c:v>
                </c:pt>
                <c:pt idx="2">
                  <c:v>9.8461980738824201E-2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724769</v>
      </c>
      <c r="D5" s="38">
        <f>SUM(E5:F5)</f>
        <v>199147</v>
      </c>
      <c r="E5" s="39">
        <f>SUM(E6:E13)</f>
        <v>100465</v>
      </c>
      <c r="F5" s="40">
        <f t="shared" ref="F5:G5" si="0">SUM(F6:F13)</f>
        <v>98682</v>
      </c>
      <c r="G5" s="37">
        <f t="shared" si="0"/>
        <v>233708</v>
      </c>
      <c r="H5" s="41">
        <f>D5/C5</f>
        <v>0.27477306562504744</v>
      </c>
      <c r="I5" s="26"/>
      <c r="J5" s="24">
        <f t="shared" ref="J5:J13" si="1">C5-D5-G5</f>
        <v>291914</v>
      </c>
      <c r="K5" s="68">
        <f>E5/C5</f>
        <v>0.13861657990338991</v>
      </c>
      <c r="L5" s="68">
        <f>F5/C5</f>
        <v>0.13615648572165753</v>
      </c>
    </row>
    <row r="6" spans="1:12" ht="20.100000000000001" customHeight="1" thickTop="1">
      <c r="B6" s="18" t="s">
        <v>25</v>
      </c>
      <c r="C6" s="42">
        <v>180456</v>
      </c>
      <c r="D6" s="43">
        <f t="shared" ref="D6:D13" si="2">SUM(E6:F6)</f>
        <v>37987</v>
      </c>
      <c r="E6" s="44">
        <v>21491</v>
      </c>
      <c r="F6" s="45">
        <v>16496</v>
      </c>
      <c r="G6" s="42">
        <v>58289</v>
      </c>
      <c r="H6" s="46">
        <f t="shared" ref="H6:H13" si="3">D6/C6</f>
        <v>0.21050560801525026</v>
      </c>
      <c r="I6" s="26"/>
      <c r="J6" s="24">
        <f t="shared" si="1"/>
        <v>84180</v>
      </c>
      <c r="K6" s="68">
        <f t="shared" ref="K6:K13" si="4">E6/C6</f>
        <v>0.11909274282927694</v>
      </c>
      <c r="L6" s="68">
        <f t="shared" ref="L6:L13" si="5">F6/C6</f>
        <v>9.1412865185973316E-2</v>
      </c>
    </row>
    <row r="7" spans="1:12" ht="20.100000000000001" customHeight="1">
      <c r="B7" s="19" t="s">
        <v>26</v>
      </c>
      <c r="C7" s="47">
        <v>96425</v>
      </c>
      <c r="D7" s="48">
        <f t="shared" si="2"/>
        <v>27628</v>
      </c>
      <c r="E7" s="49">
        <v>14456</v>
      </c>
      <c r="F7" s="50">
        <v>13172</v>
      </c>
      <c r="G7" s="47">
        <v>31332</v>
      </c>
      <c r="H7" s="51">
        <f t="shared" si="3"/>
        <v>0.28652320456313196</v>
      </c>
      <c r="I7" s="26"/>
      <c r="J7" s="24">
        <f t="shared" si="1"/>
        <v>37465</v>
      </c>
      <c r="K7" s="68">
        <f t="shared" si="4"/>
        <v>0.14991962665283901</v>
      </c>
      <c r="L7" s="68">
        <f t="shared" si="5"/>
        <v>0.13660357791029298</v>
      </c>
    </row>
    <row r="8" spans="1:12" ht="20.100000000000001" customHeight="1">
      <c r="B8" s="19" t="s">
        <v>27</v>
      </c>
      <c r="C8" s="47">
        <v>54717</v>
      </c>
      <c r="D8" s="48">
        <f t="shared" si="2"/>
        <v>17411</v>
      </c>
      <c r="E8" s="49">
        <v>8313</v>
      </c>
      <c r="F8" s="50">
        <v>9098</v>
      </c>
      <c r="G8" s="47">
        <v>17647</v>
      </c>
      <c r="H8" s="51">
        <f t="shared" si="3"/>
        <v>0.31820092475830181</v>
      </c>
      <c r="I8" s="26"/>
      <c r="J8" s="24">
        <f t="shared" si="1"/>
        <v>19659</v>
      </c>
      <c r="K8" s="68">
        <f t="shared" si="4"/>
        <v>0.15192718899062449</v>
      </c>
      <c r="L8" s="68">
        <f t="shared" si="5"/>
        <v>0.16627373576767732</v>
      </c>
    </row>
    <row r="9" spans="1:12" ht="20.100000000000001" customHeight="1">
      <c r="B9" s="19" t="s">
        <v>28</v>
      </c>
      <c r="C9" s="47">
        <v>32051</v>
      </c>
      <c r="D9" s="48">
        <f t="shared" si="2"/>
        <v>8549</v>
      </c>
      <c r="E9" s="49">
        <v>4293</v>
      </c>
      <c r="F9" s="50">
        <v>4256</v>
      </c>
      <c r="G9" s="47">
        <v>10655</v>
      </c>
      <c r="H9" s="51">
        <f t="shared" si="3"/>
        <v>0.26673114723409563</v>
      </c>
      <c r="I9" s="26"/>
      <c r="J9" s="24">
        <f t="shared" si="1"/>
        <v>12847</v>
      </c>
      <c r="K9" s="68">
        <f t="shared" si="4"/>
        <v>0.13394277869645252</v>
      </c>
      <c r="L9" s="68">
        <f t="shared" si="5"/>
        <v>0.13278836853764314</v>
      </c>
    </row>
    <row r="10" spans="1:12" ht="20.100000000000001" customHeight="1">
      <c r="B10" s="19" t="s">
        <v>29</v>
      </c>
      <c r="C10" s="47">
        <v>47135</v>
      </c>
      <c r="D10" s="48">
        <f t="shared" si="2"/>
        <v>13271</v>
      </c>
      <c r="E10" s="49">
        <v>6225</v>
      </c>
      <c r="F10" s="50">
        <v>7046</v>
      </c>
      <c r="G10" s="47">
        <v>15144</v>
      </c>
      <c r="H10" s="51">
        <f t="shared" si="3"/>
        <v>0.28155298610374457</v>
      </c>
      <c r="I10" s="26"/>
      <c r="J10" s="24">
        <f t="shared" si="1"/>
        <v>18720</v>
      </c>
      <c r="K10" s="68">
        <f t="shared" si="4"/>
        <v>0.13206746578975284</v>
      </c>
      <c r="L10" s="68">
        <f t="shared" si="5"/>
        <v>0.14948552031399173</v>
      </c>
    </row>
    <row r="11" spans="1:12" ht="20.100000000000001" customHeight="1">
      <c r="B11" s="19" t="s">
        <v>30</v>
      </c>
      <c r="C11" s="47">
        <v>104328</v>
      </c>
      <c r="D11" s="48">
        <f t="shared" si="2"/>
        <v>29065</v>
      </c>
      <c r="E11" s="49">
        <v>14207</v>
      </c>
      <c r="F11" s="50">
        <v>14858</v>
      </c>
      <c r="G11" s="47">
        <v>34122</v>
      </c>
      <c r="H11" s="51">
        <f t="shared" si="3"/>
        <v>0.27859251591135648</v>
      </c>
      <c r="I11" s="26"/>
      <c r="J11" s="24">
        <f t="shared" si="1"/>
        <v>41141</v>
      </c>
      <c r="K11" s="68">
        <f t="shared" si="4"/>
        <v>0.13617629016179741</v>
      </c>
      <c r="L11" s="68">
        <f t="shared" si="5"/>
        <v>0.14241622574955909</v>
      </c>
    </row>
    <row r="12" spans="1:12" ht="20.100000000000001" customHeight="1">
      <c r="B12" s="19" t="s">
        <v>31</v>
      </c>
      <c r="C12" s="47">
        <v>148005</v>
      </c>
      <c r="D12" s="48">
        <f t="shared" si="2"/>
        <v>45695</v>
      </c>
      <c r="E12" s="49">
        <v>22104</v>
      </c>
      <c r="F12" s="50">
        <v>23591</v>
      </c>
      <c r="G12" s="47">
        <v>47206</v>
      </c>
      <c r="H12" s="51">
        <f t="shared" si="3"/>
        <v>0.30873956960913485</v>
      </c>
      <c r="I12" s="26"/>
      <c r="J12" s="24">
        <f t="shared" si="1"/>
        <v>55104</v>
      </c>
      <c r="K12" s="68">
        <f t="shared" si="4"/>
        <v>0.14934630586804501</v>
      </c>
      <c r="L12" s="68">
        <f t="shared" si="5"/>
        <v>0.15939326374108984</v>
      </c>
    </row>
    <row r="13" spans="1:12" ht="20.100000000000001" customHeight="1">
      <c r="B13" s="19" t="s">
        <v>32</v>
      </c>
      <c r="C13" s="47">
        <v>61652</v>
      </c>
      <c r="D13" s="48">
        <f t="shared" si="2"/>
        <v>19541</v>
      </c>
      <c r="E13" s="49">
        <v>9376</v>
      </c>
      <c r="F13" s="50">
        <v>10165</v>
      </c>
      <c r="G13" s="47">
        <v>19313</v>
      </c>
      <c r="H13" s="51">
        <f t="shared" si="3"/>
        <v>0.31695646532148186</v>
      </c>
      <c r="I13" s="26"/>
      <c r="J13" s="24">
        <f t="shared" si="1"/>
        <v>22798</v>
      </c>
      <c r="K13" s="68">
        <f t="shared" si="4"/>
        <v>0.15207941348212548</v>
      </c>
      <c r="L13" s="68">
        <f t="shared" si="5"/>
        <v>0.16487705183935639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7482</v>
      </c>
      <c r="E4" s="54">
        <f t="shared" ref="E4:K4" si="0">SUM(E5:E6)</f>
        <v>5028</v>
      </c>
      <c r="F4" s="54">
        <f t="shared" si="0"/>
        <v>7636</v>
      </c>
      <c r="G4" s="54">
        <f t="shared" si="0"/>
        <v>5099</v>
      </c>
      <c r="H4" s="54">
        <f t="shared" si="0"/>
        <v>4259</v>
      </c>
      <c r="I4" s="54">
        <f t="shared" si="0"/>
        <v>4832</v>
      </c>
      <c r="J4" s="53">
        <f t="shared" si="0"/>
        <v>3109</v>
      </c>
      <c r="K4" s="55">
        <f t="shared" si="0"/>
        <v>37445</v>
      </c>
      <c r="L4" s="63">
        <f>K4/人口統計!D5</f>
        <v>0.18802693487725147</v>
      </c>
    </row>
    <row r="5" spans="1:12" ht="20.100000000000001" customHeight="1">
      <c r="B5" s="36"/>
      <c r="C5" s="66" t="s">
        <v>46</v>
      </c>
      <c r="D5" s="56">
        <v>1086</v>
      </c>
      <c r="E5" s="57">
        <v>754</v>
      </c>
      <c r="F5" s="57">
        <v>817</v>
      </c>
      <c r="G5" s="57">
        <v>632</v>
      </c>
      <c r="H5" s="57">
        <v>491</v>
      </c>
      <c r="I5" s="57">
        <v>473</v>
      </c>
      <c r="J5" s="56">
        <v>317</v>
      </c>
      <c r="K5" s="58">
        <f>SUM(D5:J5)</f>
        <v>4570</v>
      </c>
      <c r="L5" s="64">
        <f>K5/人口統計!D5</f>
        <v>2.2947872676967265E-2</v>
      </c>
    </row>
    <row r="6" spans="1:12" ht="20.100000000000001" customHeight="1">
      <c r="B6" s="36"/>
      <c r="C6" s="67" t="s">
        <v>47</v>
      </c>
      <c r="D6" s="59">
        <v>6396</v>
      </c>
      <c r="E6" s="60">
        <v>4274</v>
      </c>
      <c r="F6" s="60">
        <v>6819</v>
      </c>
      <c r="G6" s="60">
        <v>4467</v>
      </c>
      <c r="H6" s="60">
        <v>3768</v>
      </c>
      <c r="I6" s="60">
        <v>4359</v>
      </c>
      <c r="J6" s="59">
        <v>2792</v>
      </c>
      <c r="K6" s="61">
        <f>SUM(D6:J6)</f>
        <v>32875</v>
      </c>
      <c r="L6" s="65">
        <f>K6/人口統計!D5</f>
        <v>0.1650790622002842</v>
      </c>
    </row>
    <row r="7" spans="1:12" ht="20.100000000000001" customHeight="1" thickBot="1">
      <c r="B7" s="174" t="s">
        <v>113</v>
      </c>
      <c r="C7" s="175"/>
      <c r="D7" s="53">
        <v>100</v>
      </c>
      <c r="E7" s="54">
        <v>161</v>
      </c>
      <c r="F7" s="54">
        <v>129</v>
      </c>
      <c r="G7" s="54">
        <v>131</v>
      </c>
      <c r="H7" s="54">
        <v>126</v>
      </c>
      <c r="I7" s="54">
        <v>114</v>
      </c>
      <c r="J7" s="53">
        <v>104</v>
      </c>
      <c r="K7" s="55">
        <f>SUM(D7:J7)</f>
        <v>865</v>
      </c>
      <c r="L7" s="162"/>
    </row>
    <row r="8" spans="1:12" ht="20.100000000000001" customHeight="1" thickTop="1">
      <c r="B8" s="176" t="s">
        <v>42</v>
      </c>
      <c r="C8" s="177"/>
      <c r="D8" s="43">
        <f>D4+D7</f>
        <v>7582</v>
      </c>
      <c r="E8" s="42">
        <f t="shared" ref="E8:K8" si="1">E4+E7</f>
        <v>5189</v>
      </c>
      <c r="F8" s="42">
        <f t="shared" si="1"/>
        <v>7765</v>
      </c>
      <c r="G8" s="42">
        <f t="shared" si="1"/>
        <v>5230</v>
      </c>
      <c r="H8" s="42">
        <f t="shared" si="1"/>
        <v>4385</v>
      </c>
      <c r="I8" s="42">
        <f t="shared" si="1"/>
        <v>4946</v>
      </c>
      <c r="J8" s="43">
        <f t="shared" si="1"/>
        <v>3213</v>
      </c>
      <c r="K8" s="62">
        <f t="shared" si="1"/>
        <v>38310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1064</v>
      </c>
      <c r="E23" s="54">
        <v>601</v>
      </c>
      <c r="F23" s="54">
        <v>1057</v>
      </c>
      <c r="G23" s="54">
        <v>690</v>
      </c>
      <c r="H23" s="54">
        <v>593</v>
      </c>
      <c r="I23" s="54">
        <v>772</v>
      </c>
      <c r="J23" s="53">
        <v>532</v>
      </c>
      <c r="K23" s="55">
        <f>SUM(D23:J23)</f>
        <v>5309</v>
      </c>
      <c r="L23" s="63">
        <f>K23/人口統計!D6</f>
        <v>0.1397583383789191</v>
      </c>
    </row>
    <row r="24" spans="1:12" ht="20.100000000000001" customHeight="1">
      <c r="B24" s="172" t="s">
        <v>53</v>
      </c>
      <c r="C24" s="173"/>
      <c r="D24" s="53">
        <v>998</v>
      </c>
      <c r="E24" s="54">
        <v>709</v>
      </c>
      <c r="F24" s="54">
        <v>1025</v>
      </c>
      <c r="G24" s="54">
        <v>734</v>
      </c>
      <c r="H24" s="54">
        <v>543</v>
      </c>
      <c r="I24" s="54">
        <v>649</v>
      </c>
      <c r="J24" s="53">
        <v>395</v>
      </c>
      <c r="K24" s="55">
        <f t="shared" ref="K24:K30" si="2">SUM(D24:J24)</f>
        <v>5053</v>
      </c>
      <c r="L24" s="63">
        <f>K24/人口統計!D7</f>
        <v>0.18289416533951064</v>
      </c>
    </row>
    <row r="25" spans="1:12" ht="20.100000000000001" customHeight="1">
      <c r="B25" s="172" t="s">
        <v>54</v>
      </c>
      <c r="C25" s="173"/>
      <c r="D25" s="53">
        <v>811</v>
      </c>
      <c r="E25" s="54">
        <v>465</v>
      </c>
      <c r="F25" s="54">
        <v>686</v>
      </c>
      <c r="G25" s="54">
        <v>500</v>
      </c>
      <c r="H25" s="54">
        <v>458</v>
      </c>
      <c r="I25" s="54">
        <v>423</v>
      </c>
      <c r="J25" s="53">
        <v>290</v>
      </c>
      <c r="K25" s="55">
        <f t="shared" si="2"/>
        <v>3633</v>
      </c>
      <c r="L25" s="63">
        <f>K25/人口統計!D8</f>
        <v>0.20866119120096491</v>
      </c>
    </row>
    <row r="26" spans="1:12" ht="20.100000000000001" customHeight="1">
      <c r="B26" s="172" t="s">
        <v>55</v>
      </c>
      <c r="C26" s="173"/>
      <c r="D26" s="53">
        <v>129</v>
      </c>
      <c r="E26" s="54">
        <v>161</v>
      </c>
      <c r="F26" s="54">
        <v>276</v>
      </c>
      <c r="G26" s="54">
        <v>201</v>
      </c>
      <c r="H26" s="54">
        <v>207</v>
      </c>
      <c r="I26" s="54">
        <v>218</v>
      </c>
      <c r="J26" s="53">
        <v>173</v>
      </c>
      <c r="K26" s="55">
        <f t="shared" si="2"/>
        <v>1365</v>
      </c>
      <c r="L26" s="63">
        <f>K26/人口統計!D9</f>
        <v>0.15966779740320505</v>
      </c>
    </row>
    <row r="27" spans="1:12" ht="20.100000000000001" customHeight="1">
      <c r="B27" s="172" t="s">
        <v>56</v>
      </c>
      <c r="C27" s="173"/>
      <c r="D27" s="53">
        <v>379</v>
      </c>
      <c r="E27" s="54">
        <v>222</v>
      </c>
      <c r="F27" s="54">
        <v>491</v>
      </c>
      <c r="G27" s="54">
        <v>293</v>
      </c>
      <c r="H27" s="54">
        <v>264</v>
      </c>
      <c r="I27" s="54">
        <v>319</v>
      </c>
      <c r="J27" s="53">
        <v>222</v>
      </c>
      <c r="K27" s="55">
        <f t="shared" si="2"/>
        <v>2190</v>
      </c>
      <c r="L27" s="63">
        <f>K27/人口統計!D10</f>
        <v>0.16502147539748324</v>
      </c>
    </row>
    <row r="28" spans="1:12" ht="20.100000000000001" customHeight="1">
      <c r="B28" s="172" t="s">
        <v>57</v>
      </c>
      <c r="C28" s="173"/>
      <c r="D28" s="53">
        <v>662</v>
      </c>
      <c r="E28" s="54">
        <v>624</v>
      </c>
      <c r="F28" s="54">
        <v>1195</v>
      </c>
      <c r="G28" s="54">
        <v>637</v>
      </c>
      <c r="H28" s="54">
        <v>597</v>
      </c>
      <c r="I28" s="54">
        <v>680</v>
      </c>
      <c r="J28" s="53">
        <v>392</v>
      </c>
      <c r="K28" s="55">
        <f t="shared" si="2"/>
        <v>4787</v>
      </c>
      <c r="L28" s="63">
        <f>K28/人口統計!D11</f>
        <v>0.16469981076896612</v>
      </c>
    </row>
    <row r="29" spans="1:12" ht="20.100000000000001" customHeight="1">
      <c r="B29" s="172" t="s">
        <v>58</v>
      </c>
      <c r="C29" s="173"/>
      <c r="D29" s="53">
        <v>2869</v>
      </c>
      <c r="E29" s="54">
        <v>1793</v>
      </c>
      <c r="F29" s="54">
        <v>2236</v>
      </c>
      <c r="G29" s="54">
        <v>1571</v>
      </c>
      <c r="H29" s="54">
        <v>1203</v>
      </c>
      <c r="I29" s="54">
        <v>1284</v>
      </c>
      <c r="J29" s="53">
        <v>773</v>
      </c>
      <c r="K29" s="55">
        <f t="shared" si="2"/>
        <v>11729</v>
      </c>
      <c r="L29" s="63">
        <f>K29/人口統計!D12</f>
        <v>0.25668016194331983</v>
      </c>
    </row>
    <row r="30" spans="1:12" ht="20.100000000000001" customHeight="1" thickBot="1">
      <c r="B30" s="178" t="s">
        <v>32</v>
      </c>
      <c r="C30" s="179"/>
      <c r="D30" s="53">
        <v>570</v>
      </c>
      <c r="E30" s="54">
        <v>453</v>
      </c>
      <c r="F30" s="54">
        <v>670</v>
      </c>
      <c r="G30" s="54">
        <v>473</v>
      </c>
      <c r="H30" s="54">
        <v>394</v>
      </c>
      <c r="I30" s="54">
        <v>487</v>
      </c>
      <c r="J30" s="53">
        <v>332</v>
      </c>
      <c r="K30" s="55">
        <f t="shared" si="2"/>
        <v>3379</v>
      </c>
      <c r="L30" s="69">
        <f>K30/人口統計!D13</f>
        <v>0.17291847909523567</v>
      </c>
    </row>
    <row r="31" spans="1:12" ht="20.100000000000001" customHeight="1" thickTop="1">
      <c r="B31" s="170" t="s">
        <v>59</v>
      </c>
      <c r="C31" s="171"/>
      <c r="D31" s="43">
        <f>SUM(D23:D30)</f>
        <v>7482</v>
      </c>
      <c r="E31" s="42">
        <f t="shared" ref="E31:J31" si="3">SUM(E23:E30)</f>
        <v>5028</v>
      </c>
      <c r="F31" s="42">
        <f t="shared" si="3"/>
        <v>7636</v>
      </c>
      <c r="G31" s="42">
        <f t="shared" si="3"/>
        <v>5099</v>
      </c>
      <c r="H31" s="42">
        <f t="shared" si="3"/>
        <v>4259</v>
      </c>
      <c r="I31" s="42">
        <f t="shared" si="3"/>
        <v>4832</v>
      </c>
      <c r="J31" s="43">
        <f t="shared" si="3"/>
        <v>3109</v>
      </c>
      <c r="K31" s="62">
        <f>SUM(K23:K30)</f>
        <v>37445</v>
      </c>
      <c r="L31" s="70">
        <f>K31/人口統計!D5</f>
        <v>0.18802693487725147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10594</v>
      </c>
      <c r="D4" s="90">
        <f>C4/$I4</f>
        <v>0.31780410979451029</v>
      </c>
      <c r="E4" s="89">
        <v>15784</v>
      </c>
      <c r="F4" s="91">
        <f>E4/$I4</f>
        <v>0.4734963251837408</v>
      </c>
      <c r="G4" s="92">
        <v>6957</v>
      </c>
      <c r="H4" s="90">
        <f>G4/$I4</f>
        <v>0.20869956502174891</v>
      </c>
      <c r="I4" s="93">
        <f>C4+E4+G4</f>
        <v>33335</v>
      </c>
    </row>
    <row r="5" spans="1:13" ht="20.100000000000001" customHeight="1">
      <c r="B5" s="77" t="s">
        <v>63</v>
      </c>
      <c r="C5" s="94">
        <v>408388.17</v>
      </c>
      <c r="D5" s="95">
        <f>C5/$I5</f>
        <v>8.2625307776806545E-2</v>
      </c>
      <c r="E5" s="94">
        <v>2499871.16</v>
      </c>
      <c r="F5" s="96">
        <f>E5/$I5</f>
        <v>0.50577523829194759</v>
      </c>
      <c r="G5" s="97">
        <v>2034393</v>
      </c>
      <c r="H5" s="95">
        <f>G5/$I5</f>
        <v>0.41159945393124586</v>
      </c>
      <c r="I5" s="98">
        <f>C5+E5+G5</f>
        <v>4942652.33</v>
      </c>
    </row>
    <row r="6" spans="1:13" ht="20.100000000000001" customHeight="1">
      <c r="B6" s="78" t="s">
        <v>64</v>
      </c>
      <c r="C6" s="99">
        <f>C5*1000/C4</f>
        <v>38549.006041155371</v>
      </c>
      <c r="D6" s="159"/>
      <c r="E6" s="99">
        <f>E5*1000/E4</f>
        <v>158380.07856056766</v>
      </c>
      <c r="F6" s="160"/>
      <c r="G6" s="100">
        <f>G5*1000/G4</f>
        <v>292423.88960758946</v>
      </c>
      <c r="H6" s="161"/>
      <c r="I6" s="101">
        <f>I5*1000/I4</f>
        <v>148272.15629218539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5294</v>
      </c>
      <c r="D24" s="111">
        <f>C24/C$42</f>
        <v>0.49971682084198604</v>
      </c>
      <c r="E24" s="108">
        <v>117168.16</v>
      </c>
      <c r="F24" s="90">
        <f>E24/E$42</f>
        <v>0.28690390321541392</v>
      </c>
      <c r="G24" s="89">
        <v>5141</v>
      </c>
      <c r="H24" s="111">
        <f>G24/G$42</f>
        <v>0.32570957932083122</v>
      </c>
      <c r="I24" s="108">
        <v>307018.36</v>
      </c>
      <c r="J24" s="91">
        <f>I24/I$42</f>
        <v>0.12281367332546848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2</v>
      </c>
      <c r="D26" s="112">
        <f t="shared" si="0"/>
        <v>1.8878610534264677E-4</v>
      </c>
      <c r="E26" s="109">
        <v>87.54</v>
      </c>
      <c r="F26" s="95">
        <f t="shared" si="1"/>
        <v>2.1435488692045121E-4</v>
      </c>
      <c r="G26" s="94">
        <v>198</v>
      </c>
      <c r="H26" s="112">
        <f t="shared" si="2"/>
        <v>1.2544348707551951E-2</v>
      </c>
      <c r="I26" s="109">
        <v>13100.87</v>
      </c>
      <c r="J26" s="96">
        <f t="shared" si="3"/>
        <v>5.2406180804933965E-3</v>
      </c>
    </row>
    <row r="27" spans="1:10" ht="20.100000000000001" customHeight="1">
      <c r="A27" s="85" t="s">
        <v>14</v>
      </c>
      <c r="B27" s="106"/>
      <c r="C27" s="94">
        <v>327</v>
      </c>
      <c r="D27" s="112">
        <f t="shared" si="0"/>
        <v>3.086652822352275E-2</v>
      </c>
      <c r="E27" s="109">
        <v>9765.4</v>
      </c>
      <c r="F27" s="95">
        <f t="shared" si="1"/>
        <v>2.3912054063662029E-2</v>
      </c>
      <c r="G27" s="94">
        <v>1183</v>
      </c>
      <c r="H27" s="112">
        <f t="shared" si="2"/>
        <v>7.4949315762797772E-2</v>
      </c>
      <c r="I27" s="109">
        <v>56041.16</v>
      </c>
      <c r="J27" s="96">
        <f t="shared" si="3"/>
        <v>2.241761931442899E-2</v>
      </c>
    </row>
    <row r="28" spans="1:10" ht="20.100000000000001" customHeight="1">
      <c r="A28" s="85" t="s">
        <v>15</v>
      </c>
      <c r="B28" s="106"/>
      <c r="C28" s="94">
        <v>106</v>
      </c>
      <c r="D28" s="112">
        <f t="shared" si="0"/>
        <v>1.000566358316028E-2</v>
      </c>
      <c r="E28" s="109">
        <v>3791.86</v>
      </c>
      <c r="F28" s="95">
        <f t="shared" si="1"/>
        <v>9.2849408443932153E-3</v>
      </c>
      <c r="G28" s="94">
        <v>305</v>
      </c>
      <c r="H28" s="112">
        <f t="shared" si="2"/>
        <v>1.9323365433350229E-2</v>
      </c>
      <c r="I28" s="109">
        <v>11813.82</v>
      </c>
      <c r="J28" s="96">
        <f t="shared" si="3"/>
        <v>4.7257715473624645E-3</v>
      </c>
    </row>
    <row r="29" spans="1:10" ht="20.100000000000001" customHeight="1">
      <c r="A29" s="86" t="s">
        <v>76</v>
      </c>
      <c r="B29" s="106"/>
      <c r="C29" s="94">
        <v>4206</v>
      </c>
      <c r="D29" s="112">
        <f t="shared" si="0"/>
        <v>0.39701717953558618</v>
      </c>
      <c r="E29" s="109">
        <v>138699.13</v>
      </c>
      <c r="F29" s="95">
        <f t="shared" si="1"/>
        <v>0.33962572911943067</v>
      </c>
      <c r="G29" s="94">
        <v>6918</v>
      </c>
      <c r="H29" s="112">
        <f t="shared" si="2"/>
        <v>0.43829194120628484</v>
      </c>
      <c r="I29" s="109">
        <v>713250.93</v>
      </c>
      <c r="J29" s="96">
        <f t="shared" si="3"/>
        <v>0.28531507599775663</v>
      </c>
    </row>
    <row r="30" spans="1:10" ht="20.100000000000001" customHeight="1">
      <c r="A30" s="81"/>
      <c r="B30" s="103" t="s">
        <v>10</v>
      </c>
      <c r="C30" s="94">
        <v>10</v>
      </c>
      <c r="D30" s="112">
        <f t="shared" si="0"/>
        <v>9.4393052671323395E-4</v>
      </c>
      <c r="E30" s="109">
        <v>355.68</v>
      </c>
      <c r="F30" s="95">
        <f t="shared" si="1"/>
        <v>8.7093609983854335E-4</v>
      </c>
      <c r="G30" s="94">
        <v>218</v>
      </c>
      <c r="H30" s="112">
        <f t="shared" si="2"/>
        <v>1.3811454637607704E-2</v>
      </c>
      <c r="I30" s="109">
        <v>33414.35</v>
      </c>
      <c r="J30" s="96">
        <f t="shared" si="3"/>
        <v>1.336642885227733E-2</v>
      </c>
    </row>
    <row r="31" spans="1:10" ht="20.100000000000001" customHeight="1">
      <c r="A31" s="85" t="s">
        <v>77</v>
      </c>
      <c r="B31" s="106"/>
      <c r="C31" s="94">
        <v>1939</v>
      </c>
      <c r="D31" s="112">
        <f t="shared" si="0"/>
        <v>0.18302812912969604</v>
      </c>
      <c r="E31" s="109">
        <v>75460.92</v>
      </c>
      <c r="F31" s="95">
        <f t="shared" si="1"/>
        <v>0.1847774385825133</v>
      </c>
      <c r="G31" s="94">
        <v>3188</v>
      </c>
      <c r="H31" s="112">
        <f t="shared" si="2"/>
        <v>0.20197668525088697</v>
      </c>
      <c r="I31" s="109">
        <v>292590.28000000003</v>
      </c>
      <c r="J31" s="96">
        <f t="shared" si="3"/>
        <v>0.11704214388392721</v>
      </c>
    </row>
    <row r="32" spans="1:10" ht="20.100000000000001" customHeight="1">
      <c r="A32" s="85" t="s">
        <v>12</v>
      </c>
      <c r="B32" s="106"/>
      <c r="C32" s="94">
        <v>3016</v>
      </c>
      <c r="D32" s="112">
        <f t="shared" si="0"/>
        <v>0.28468944685671133</v>
      </c>
      <c r="E32" s="109">
        <v>18910.169999999998</v>
      </c>
      <c r="F32" s="95">
        <f t="shared" si="1"/>
        <v>4.6304402010469599E-2</v>
      </c>
      <c r="G32" s="94">
        <v>6906</v>
      </c>
      <c r="H32" s="112">
        <f t="shared" si="2"/>
        <v>0.4375316776482514</v>
      </c>
      <c r="I32" s="109">
        <v>91793.72</v>
      </c>
      <c r="J32" s="96">
        <f t="shared" si="3"/>
        <v>3.6719380369986745E-2</v>
      </c>
    </row>
    <row r="33" spans="1:10" ht="20.100000000000001" customHeight="1">
      <c r="A33" s="85" t="s">
        <v>79</v>
      </c>
      <c r="B33" s="106"/>
      <c r="C33" s="94">
        <v>251</v>
      </c>
      <c r="D33" s="112">
        <f t="shared" si="0"/>
        <v>2.3692656220502172E-2</v>
      </c>
      <c r="E33" s="109">
        <v>3022.33</v>
      </c>
      <c r="F33" s="95">
        <f t="shared" si="1"/>
        <v>7.4006306304122372E-3</v>
      </c>
      <c r="G33" s="94">
        <v>2257</v>
      </c>
      <c r="H33" s="112">
        <f t="shared" si="2"/>
        <v>0.1429929042067917</v>
      </c>
      <c r="I33" s="109">
        <v>31104.92</v>
      </c>
      <c r="J33" s="96">
        <f t="shared" si="3"/>
        <v>1.244260924230991E-2</v>
      </c>
    </row>
    <row r="34" spans="1:10" ht="20.100000000000001" customHeight="1">
      <c r="A34" s="86" t="s">
        <v>80</v>
      </c>
      <c r="B34" s="106"/>
      <c r="C34" s="94">
        <v>84</v>
      </c>
      <c r="D34" s="112">
        <f t="shared" si="0"/>
        <v>7.9290164243911651E-3</v>
      </c>
      <c r="E34" s="109">
        <v>2802.72</v>
      </c>
      <c r="F34" s="95">
        <f t="shared" si="1"/>
        <v>6.8628824385388049E-3</v>
      </c>
      <c r="G34" s="94">
        <v>1630</v>
      </c>
      <c r="H34" s="112">
        <f t="shared" si="2"/>
        <v>0.10326913329954385</v>
      </c>
      <c r="I34" s="109">
        <v>165947.54999999999</v>
      </c>
      <c r="J34" s="96">
        <f t="shared" si="3"/>
        <v>6.6382441085483773E-2</v>
      </c>
    </row>
    <row r="35" spans="1:10" ht="20.100000000000001" customHeight="1">
      <c r="A35" s="82"/>
      <c r="B35" s="102" t="s">
        <v>16</v>
      </c>
      <c r="C35" s="94">
        <v>67</v>
      </c>
      <c r="D35" s="112">
        <f t="shared" si="0"/>
        <v>6.3243345289786673E-3</v>
      </c>
      <c r="E35" s="109">
        <v>2159.62</v>
      </c>
      <c r="F35" s="95">
        <f t="shared" si="1"/>
        <v>5.2881551392637057E-3</v>
      </c>
      <c r="G35" s="94">
        <v>1360</v>
      </c>
      <c r="H35" s="112">
        <f t="shared" si="2"/>
        <v>8.6163203243791175E-2</v>
      </c>
      <c r="I35" s="109">
        <v>146636.62</v>
      </c>
      <c r="J35" s="96">
        <f t="shared" si="3"/>
        <v>5.8657670981731712E-2</v>
      </c>
    </row>
    <row r="36" spans="1:10" ht="20.100000000000001" customHeight="1">
      <c r="A36" s="80"/>
      <c r="B36" s="102" t="s">
        <v>17</v>
      </c>
      <c r="C36" s="94">
        <v>17</v>
      </c>
      <c r="D36" s="112">
        <f t="shared" si="0"/>
        <v>1.6046818954124976E-3</v>
      </c>
      <c r="E36" s="109">
        <v>643.1</v>
      </c>
      <c r="F36" s="95">
        <f t="shared" si="1"/>
        <v>1.574727299275099E-3</v>
      </c>
      <c r="G36" s="94">
        <v>270</v>
      </c>
      <c r="H36" s="112">
        <f t="shared" si="2"/>
        <v>1.7105930055752661E-2</v>
      </c>
      <c r="I36" s="109">
        <v>19310.93</v>
      </c>
      <c r="J36" s="96">
        <f t="shared" si="3"/>
        <v>7.7247701037520666E-3</v>
      </c>
    </row>
    <row r="37" spans="1:10" ht="20.100000000000001" customHeight="1">
      <c r="A37" s="87" t="s">
        <v>11</v>
      </c>
      <c r="B37" s="107"/>
      <c r="C37" s="94">
        <v>115</v>
      </c>
      <c r="D37" s="112">
        <f t="shared" si="0"/>
        <v>1.0855201057202189E-2</v>
      </c>
      <c r="E37" s="109">
        <v>7787.11</v>
      </c>
      <c r="F37" s="95">
        <f t="shared" si="1"/>
        <v>1.9067912765445678E-2</v>
      </c>
      <c r="G37" s="94">
        <v>438</v>
      </c>
      <c r="H37" s="112">
        <f t="shared" si="2"/>
        <v>2.7749619868220984E-2</v>
      </c>
      <c r="I37" s="109">
        <v>91713.69</v>
      </c>
      <c r="J37" s="96">
        <f t="shared" si="3"/>
        <v>3.6687366720131287E-2</v>
      </c>
    </row>
    <row r="38" spans="1:10" ht="20.100000000000001" customHeight="1">
      <c r="A38" s="87" t="s">
        <v>81</v>
      </c>
      <c r="B38" s="107"/>
      <c r="C38" s="94">
        <v>33</v>
      </c>
      <c r="D38" s="112">
        <f t="shared" si="0"/>
        <v>3.1149707381536718E-3</v>
      </c>
      <c r="E38" s="109">
        <v>8236.08</v>
      </c>
      <c r="F38" s="95">
        <f t="shared" si="1"/>
        <v>2.0167283494034609E-2</v>
      </c>
      <c r="G38" s="94">
        <v>1939</v>
      </c>
      <c r="H38" s="112">
        <f t="shared" si="2"/>
        <v>0.12284591991890521</v>
      </c>
      <c r="I38" s="109">
        <v>534225.79</v>
      </c>
      <c r="J38" s="96">
        <f t="shared" si="3"/>
        <v>0.21370132931170741</v>
      </c>
    </row>
    <row r="39" spans="1:10" ht="20.100000000000001" customHeight="1">
      <c r="A39" s="88" t="s">
        <v>9</v>
      </c>
      <c r="B39" s="107"/>
      <c r="C39" s="94">
        <v>231</v>
      </c>
      <c r="D39" s="112">
        <f t="shared" si="0"/>
        <v>2.1804795167075702E-2</v>
      </c>
      <c r="E39" s="109">
        <v>22656.75</v>
      </c>
      <c r="F39" s="95">
        <f t="shared" si="1"/>
        <v>5.5478467948765514E-2</v>
      </c>
      <c r="G39" s="94">
        <v>922</v>
      </c>
      <c r="H39" s="112">
        <f t="shared" si="2"/>
        <v>5.8413583375570198E-2</v>
      </c>
      <c r="I39" s="109">
        <v>191270.07</v>
      </c>
      <c r="J39" s="96">
        <f t="shared" si="3"/>
        <v>7.6511971120943684E-2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15604</v>
      </c>
      <c r="D41" s="157"/>
      <c r="E41" s="137"/>
      <c r="F41" s="158"/>
      <c r="G41" s="151">
        <v>31025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10594</v>
      </c>
      <c r="D42" s="153">
        <f t="shared" si="0"/>
        <v>1</v>
      </c>
      <c r="E42" s="154">
        <v>408388.17</v>
      </c>
      <c r="F42" s="155">
        <f t="shared" si="1"/>
        <v>1</v>
      </c>
      <c r="G42" s="156">
        <v>15784</v>
      </c>
      <c r="H42" s="153">
        <f t="shared" si="2"/>
        <v>1</v>
      </c>
      <c r="I42" s="154">
        <v>2499871.16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0.40162256425809384</v>
      </c>
      <c r="D43" s="193"/>
      <c r="E43" s="194">
        <f>E42/(E42+I42)</f>
        <v>0.14042357426220309</v>
      </c>
      <c r="F43" s="195"/>
      <c r="G43" s="192">
        <f>G42/(C42+G42)</f>
        <v>0.59837743574190616</v>
      </c>
      <c r="H43" s="193"/>
      <c r="I43" s="194">
        <f>I42/(I42+E42)</f>
        <v>0.85957642573779691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3459</v>
      </c>
      <c r="H73" s="123">
        <f>G73/(G$73+G$74+G$75+G$76)</f>
        <v>0.4971970677015955</v>
      </c>
      <c r="I73" s="124">
        <v>939314</v>
      </c>
      <c r="J73" s="125">
        <f t="shared" ref="J73:J76" si="4">I73/(I$73+I$74+I$75+I$76)</f>
        <v>0.46171730915182524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73</v>
      </c>
      <c r="H74" s="95">
        <f t="shared" ref="H74:H76" si="5">G74/(G$73+G$74+G$75+G$76)</f>
        <v>1.0493028604283456E-2</v>
      </c>
      <c r="I74" s="94">
        <v>19990</v>
      </c>
      <c r="J74" s="127">
        <f t="shared" si="4"/>
        <v>9.8260315612723609E-3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2740</v>
      </c>
      <c r="H75" s="95">
        <f t="shared" si="5"/>
        <v>0.3938479229552968</v>
      </c>
      <c r="I75" s="94">
        <v>815483</v>
      </c>
      <c r="J75" s="127">
        <f t="shared" si="4"/>
        <v>0.40084850903857272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685</v>
      </c>
      <c r="H76" s="129">
        <f t="shared" si="5"/>
        <v>9.8461980738824201E-2</v>
      </c>
      <c r="I76" s="130">
        <v>259605</v>
      </c>
      <c r="J76" s="131">
        <f t="shared" si="4"/>
        <v>0.12760815024832972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5649</v>
      </c>
      <c r="D91" s="108">
        <v>158925.91</v>
      </c>
      <c r="E91" s="108">
        <f>D91*1000/C91</f>
        <v>28133.459019295449</v>
      </c>
      <c r="F91" s="108">
        <v>49700</v>
      </c>
      <c r="G91" s="91">
        <f>E91/F91</f>
        <v>0.56606557382888223</v>
      </c>
      <c r="L91" s="24">
        <f>C91*F91</f>
        <v>280755300</v>
      </c>
    </row>
    <row r="92" spans="1:12" ht="20.100000000000001" customHeight="1">
      <c r="B92" s="144" t="s">
        <v>98</v>
      </c>
      <c r="C92" s="94">
        <v>4325</v>
      </c>
      <c r="D92" s="109">
        <v>217460.046</v>
      </c>
      <c r="E92" s="109">
        <f t="shared" ref="E92:E100" si="6">D92*1000/C92</f>
        <v>50279.779421965315</v>
      </c>
      <c r="F92" s="109">
        <v>104000</v>
      </c>
      <c r="G92" s="96">
        <f t="shared" ref="G92:G97" si="7">E92/F92</f>
        <v>0.48345941751889726</v>
      </c>
      <c r="L92" s="24">
        <f t="shared" ref="L92:L97" si="8">C92*F92</f>
        <v>449800000</v>
      </c>
    </row>
    <row r="93" spans="1:12" ht="20.100000000000001" customHeight="1">
      <c r="B93" s="144" t="s">
        <v>99</v>
      </c>
      <c r="C93" s="94">
        <v>4892</v>
      </c>
      <c r="D93" s="109">
        <v>500887.85</v>
      </c>
      <c r="E93" s="109">
        <f t="shared" si="6"/>
        <v>102389.17620605069</v>
      </c>
      <c r="F93" s="109">
        <v>165800</v>
      </c>
      <c r="G93" s="96">
        <f t="shared" si="7"/>
        <v>0.61754629798583049</v>
      </c>
      <c r="L93" s="24">
        <f t="shared" si="8"/>
        <v>811093600</v>
      </c>
    </row>
    <row r="94" spans="1:12" ht="20.100000000000001" customHeight="1">
      <c r="B94" s="144" t="s">
        <v>100</v>
      </c>
      <c r="C94" s="94">
        <v>2987</v>
      </c>
      <c r="D94" s="109">
        <v>433861.81</v>
      </c>
      <c r="E94" s="109">
        <f t="shared" si="6"/>
        <v>145250.02008704387</v>
      </c>
      <c r="F94" s="109">
        <v>194800</v>
      </c>
      <c r="G94" s="96">
        <f t="shared" si="7"/>
        <v>0.7456366534242499</v>
      </c>
      <c r="L94" s="24">
        <f t="shared" si="8"/>
        <v>581867600</v>
      </c>
    </row>
    <row r="95" spans="1:12" ht="20.100000000000001" customHeight="1">
      <c r="B95" s="144" t="s">
        <v>101</v>
      </c>
      <c r="C95" s="94">
        <v>1743</v>
      </c>
      <c r="D95" s="109">
        <v>378827.14799999999</v>
      </c>
      <c r="E95" s="109">
        <f t="shared" si="6"/>
        <v>217342.02409638555</v>
      </c>
      <c r="F95" s="109">
        <v>267500</v>
      </c>
      <c r="G95" s="96">
        <f t="shared" si="7"/>
        <v>0.81249354802387119</v>
      </c>
      <c r="L95" s="24">
        <f t="shared" si="8"/>
        <v>466252500</v>
      </c>
    </row>
    <row r="96" spans="1:12" ht="20.100000000000001" customHeight="1">
      <c r="B96" s="144" t="s">
        <v>102</v>
      </c>
      <c r="C96" s="94">
        <v>1172</v>
      </c>
      <c r="D96" s="109">
        <v>313823.51799999998</v>
      </c>
      <c r="E96" s="109">
        <f t="shared" si="6"/>
        <v>267767.50682593859</v>
      </c>
      <c r="F96" s="109">
        <v>306000</v>
      </c>
      <c r="G96" s="96">
        <f t="shared" si="7"/>
        <v>0.87505721184947249</v>
      </c>
      <c r="L96" s="24">
        <f t="shared" si="8"/>
        <v>358632000</v>
      </c>
    </row>
    <row r="97" spans="2:12" ht="20.100000000000001" customHeight="1">
      <c r="B97" s="145" t="s">
        <v>103</v>
      </c>
      <c r="C97" s="132">
        <v>594</v>
      </c>
      <c r="D97" s="133">
        <v>201979.924</v>
      </c>
      <c r="E97" s="133">
        <f t="shared" si="6"/>
        <v>340033.54208754207</v>
      </c>
      <c r="F97" s="133">
        <v>358300</v>
      </c>
      <c r="G97" s="135">
        <f t="shared" si="7"/>
        <v>0.94901909597416145</v>
      </c>
      <c r="K97" s="148"/>
      <c r="L97" s="24">
        <f t="shared" si="8"/>
        <v>212830200</v>
      </c>
    </row>
    <row r="98" spans="2:12" ht="20.100000000000001" customHeight="1">
      <c r="B98" s="143" t="s">
        <v>110</v>
      </c>
      <c r="C98" s="89">
        <f>SUM(C91:C92)</f>
        <v>9974</v>
      </c>
      <c r="D98" s="108">
        <f>SUM(D91:D92)</f>
        <v>376385.95600000001</v>
      </c>
      <c r="E98" s="108">
        <f t="shared" si="6"/>
        <v>37736.711048726691</v>
      </c>
      <c r="F98" s="164"/>
      <c r="G98" s="91">
        <f>SUM(D91:D92)*1000/SUM(L91:L92)</f>
        <v>0.51520529109842883</v>
      </c>
    </row>
    <row r="99" spans="2:12" ht="20.100000000000001" customHeight="1">
      <c r="B99" s="146" t="s">
        <v>104</v>
      </c>
      <c r="C99" s="99">
        <f>SUM(C93:C97)</f>
        <v>11388</v>
      </c>
      <c r="D99" s="149">
        <f>SUM(D93:D97)</f>
        <v>1829380.25</v>
      </c>
      <c r="E99" s="110">
        <f t="shared" si="6"/>
        <v>160641.04759395856</v>
      </c>
      <c r="F99" s="165"/>
      <c r="G99" s="119">
        <f>SUM(D93:D97)*1000/SUM(L93:L97)</f>
        <v>0.75262203817464923</v>
      </c>
    </row>
    <row r="100" spans="2:12" ht="20.100000000000001" customHeight="1">
      <c r="B100" s="147" t="s">
        <v>111</v>
      </c>
      <c r="C100" s="130">
        <f>SUM(C98:C99)</f>
        <v>21362</v>
      </c>
      <c r="D100" s="150">
        <f>SUM(D98:D99)</f>
        <v>2205766.2060000002</v>
      </c>
      <c r="E100" s="134">
        <f t="shared" si="6"/>
        <v>103256.53993071809</v>
      </c>
      <c r="F100" s="137"/>
      <c r="G100" s="136">
        <f>SUM(D91:D97)*1000/SUM(L91:L97)</f>
        <v>0.69775542073607266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08月状況（表紙）</vt:lpstr>
      <vt:lpstr>人口統計</vt:lpstr>
      <vt:lpstr>認定者数</vt:lpstr>
      <vt:lpstr>給付状況</vt:lpstr>
      <vt:lpstr>'08月状況（表紙）'!Print_Area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2015-04-16T23:51:47Z</dcterms:modified>
</cp:coreProperties>
</file>