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12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'12月状況（表紙）'!$A$1:$L$45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<sst xmlns="http://schemas.openxmlformats.org/spreadsheetml/2006/main" count="136" uniqueCount="114">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</sst>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58377</c:v>
                </c:pt>
                <c:pt idx="1">
                  <c:v>31142</c:v>
                </c:pt>
                <c:pt idx="2">
                  <c:v>17393</c:v>
                </c:pt>
                <c:pt idx="3">
                  <c:v>10578</c:v>
                </c:pt>
                <c:pt idx="4">
                  <c:v>15034</c:v>
                </c:pt>
                <c:pt idx="5">
                  <c:v>33904</c:v>
                </c:pt>
                <c:pt idx="6">
                  <c:v>46774</c:v>
                </c:pt>
                <c:pt idx="7">
                  <c:v>19082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21885</c:v>
                </c:pt>
                <c:pt idx="1">
                  <c:v>14615</c:v>
                </c:pt>
                <c:pt idx="2">
                  <c:v>8452</c:v>
                </c:pt>
                <c:pt idx="3">
                  <c:v>4406</c:v>
                </c:pt>
                <c:pt idx="4">
                  <c:v>6337</c:v>
                </c:pt>
                <c:pt idx="5">
                  <c:v>14426</c:v>
                </c:pt>
                <c:pt idx="6">
                  <c:v>22414</c:v>
                </c:pt>
                <c:pt idx="7">
                  <c:v>9500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16722</c:v>
                </c:pt>
                <c:pt idx="1">
                  <c:v>13327</c:v>
                </c:pt>
                <c:pt idx="2">
                  <c:v>9131</c:v>
                </c:pt>
                <c:pt idx="3">
                  <c:v>4277</c:v>
                </c:pt>
                <c:pt idx="4">
                  <c:v>7075</c:v>
                </c:pt>
                <c:pt idx="5">
                  <c:v>14886</c:v>
                </c:pt>
                <c:pt idx="6">
                  <c:v>23657</c:v>
                </c:pt>
                <c:pt idx="7">
                  <c:v>10198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7212800"/>
        <c:axId val="87214336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0.21333252289040786</c:v>
                </c:pt>
                <c:pt idx="1">
                  <c:v>0.29055705179531438</c:v>
                </c:pt>
                <c:pt idx="2">
                  <c:v>0.32290231943143627</c:v>
                </c:pt>
                <c:pt idx="3">
                  <c:v>0.27086127834794271</c:v>
                </c:pt>
                <c:pt idx="4">
                  <c:v>0.28488890777008369</c:v>
                </c:pt>
                <c:pt idx="5">
                  <c:v>0.28143482602350411</c:v>
                </c:pt>
                <c:pt idx="6">
                  <c:v>0.31201154018068783</c:v>
                </c:pt>
                <c:pt idx="7">
                  <c:v>0.32050113895216403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25856"/>
        <c:axId val="87224320"/>
      </c:lineChart>
      <c:catAx>
        <c:axId val="872128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7214336"/>
        <c:crosses val="autoZero"/>
        <c:auto val="1"/>
        <c:lblAlgn val="ctr"/>
        <c:lblOffset val="100"/>
        <c:noMultiLvlLbl val="0"/>
      </c:catAx>
      <c:valAx>
        <c:axId val="87214336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7212800"/>
        <c:crosses val="autoZero"/>
        <c:crossBetween val="between"/>
      </c:valAx>
      <c:valAx>
        <c:axId val="872243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7225856"/>
        <c:crosses val="max"/>
        <c:crossBetween val="between"/>
      </c:valAx>
      <c:catAx>
        <c:axId val="87225856"/>
        <c:scaling>
          <c:orientation val="minMax"/>
        </c:scaling>
        <c:delete val="1"/>
        <c:axPos val="b"/>
        <c:majorTickMark val="out"/>
        <c:minorTickMark val="none"/>
        <c:tickLblPos val="nextTo"/>
        <c:crossAx val="872243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0.46648218671475494</c:v>
                </c:pt>
                <c:pt idx="1">
                  <c:v>0.40327971366109228</c:v>
                </c:pt>
                <c:pt idx="2">
                  <c:v>0.11936297658634752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5766</c:v>
                </c:pt>
                <c:pt idx="1">
                  <c:v>4326</c:v>
                </c:pt>
                <c:pt idx="2">
                  <c:v>4755</c:v>
                </c:pt>
                <c:pt idx="3">
                  <c:v>2876</c:v>
                </c:pt>
                <c:pt idx="4">
                  <c:v>1732</c:v>
                </c:pt>
                <c:pt idx="5">
                  <c:v>1136</c:v>
                </c:pt>
                <c:pt idx="6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20640"/>
        <c:axId val="89922176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28255.80124869927</c:v>
                </c:pt>
                <c:pt idx="1">
                  <c:v>50506.313222376331</c:v>
                </c:pt>
                <c:pt idx="2">
                  <c:v>106775.04479495269</c:v>
                </c:pt>
                <c:pt idx="3">
                  <c:v>152068.58831710709</c:v>
                </c:pt>
                <c:pt idx="4">
                  <c:v>223084.44110854503</c:v>
                </c:pt>
                <c:pt idx="5">
                  <c:v>280969.89788732392</c:v>
                </c:pt>
                <c:pt idx="6">
                  <c:v>362685.24731182796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5504"/>
        <c:axId val="89923968"/>
      </c:lineChart>
      <c:catAx>
        <c:axId val="89920640"/>
        <c:scaling>
          <c:orientation val="minMax"/>
        </c:scaling>
        <c:delete val="0"/>
        <c:axPos val="b"/>
        <c:majorTickMark val="out"/>
        <c:minorTickMark val="none"/>
        <c:tickLblPos val="nextTo"/>
        <c:crossAx val="89922176"/>
        <c:crosses val="autoZero"/>
        <c:auto val="1"/>
        <c:lblAlgn val="ctr"/>
        <c:lblOffset val="100"/>
        <c:noMultiLvlLbl val="0"/>
      </c:catAx>
      <c:valAx>
        <c:axId val="8992217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9920640"/>
        <c:crosses val="autoZero"/>
        <c:crossBetween val="between"/>
      </c:valAx>
      <c:valAx>
        <c:axId val="89923968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9925504"/>
        <c:crosses val="max"/>
        <c:crossBetween val="between"/>
      </c:valAx>
      <c:catAx>
        <c:axId val="89925504"/>
        <c:scaling>
          <c:orientation val="minMax"/>
        </c:scaling>
        <c:delete val="1"/>
        <c:axPos val="b"/>
        <c:majorTickMark val="out"/>
        <c:minorTickMark val="none"/>
        <c:tickLblPos val="nextTo"/>
        <c:crossAx val="8992396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8.3123418349026076E-2</c:v>
                </c:pt>
                <c:pt idx="1">
                  <c:v>0.50994564744768078</c:v>
                </c:pt>
                <c:pt idx="2">
                  <c:v>0.40693093420329318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7977</c:v>
                </c:pt>
                <c:pt idx="1">
                  <c:v>5247</c:v>
                </c:pt>
                <c:pt idx="2">
                  <c:v>7602</c:v>
                </c:pt>
                <c:pt idx="3">
                  <c:v>5158</c:v>
                </c:pt>
                <c:pt idx="4">
                  <c:v>4252</c:v>
                </c:pt>
                <c:pt idx="5">
                  <c:v>4784</c:v>
                </c:pt>
                <c:pt idx="6">
                  <c:v>3137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1154</c:v>
                </c:pt>
                <c:pt idx="1">
                  <c:v>863</c:v>
                </c:pt>
                <c:pt idx="2">
                  <c:v>849</c:v>
                </c:pt>
                <c:pt idx="3">
                  <c:v>649</c:v>
                </c:pt>
                <c:pt idx="4">
                  <c:v>497</c:v>
                </c:pt>
                <c:pt idx="5">
                  <c:v>436</c:v>
                </c:pt>
                <c:pt idx="6">
                  <c:v>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6823</c:v>
                </c:pt>
                <c:pt idx="1">
                  <c:v>4384</c:v>
                </c:pt>
                <c:pt idx="2">
                  <c:v>6753</c:v>
                </c:pt>
                <c:pt idx="3">
                  <c:v>4509</c:v>
                </c:pt>
                <c:pt idx="4">
                  <c:v>3755</c:v>
                </c:pt>
                <c:pt idx="5">
                  <c:v>4348</c:v>
                </c:pt>
                <c:pt idx="6">
                  <c:v>2812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1221</c:v>
                </c:pt>
                <c:pt idx="1">
                  <c:v>1088</c:v>
                </c:pt>
                <c:pt idx="2">
                  <c:v>840</c:v>
                </c:pt>
                <c:pt idx="3">
                  <c:v>190</c:v>
                </c:pt>
                <c:pt idx="4">
                  <c:v>400</c:v>
                </c:pt>
                <c:pt idx="5">
                  <c:v>750</c:v>
                </c:pt>
                <c:pt idx="6">
                  <c:v>2972</c:v>
                </c:pt>
                <c:pt idx="7">
                  <c:v>516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709</c:v>
                </c:pt>
                <c:pt idx="1">
                  <c:v>807</c:v>
                </c:pt>
                <c:pt idx="2">
                  <c:v>469</c:v>
                </c:pt>
                <c:pt idx="3">
                  <c:v>154</c:v>
                </c:pt>
                <c:pt idx="4">
                  <c:v>251</c:v>
                </c:pt>
                <c:pt idx="5">
                  <c:v>640</c:v>
                </c:pt>
                <c:pt idx="6">
                  <c:v>1740</c:v>
                </c:pt>
                <c:pt idx="7">
                  <c:v>477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1105</c:v>
                </c:pt>
                <c:pt idx="1">
                  <c:v>1013</c:v>
                </c:pt>
                <c:pt idx="2">
                  <c:v>685</c:v>
                </c:pt>
                <c:pt idx="3">
                  <c:v>286</c:v>
                </c:pt>
                <c:pt idx="4">
                  <c:v>475</c:v>
                </c:pt>
                <c:pt idx="5">
                  <c:v>1142</c:v>
                </c:pt>
                <c:pt idx="6">
                  <c:v>2204</c:v>
                </c:pt>
                <c:pt idx="7">
                  <c:v>692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733</c:v>
                </c:pt>
                <c:pt idx="1">
                  <c:v>758</c:v>
                </c:pt>
                <c:pt idx="2">
                  <c:v>510</c:v>
                </c:pt>
                <c:pt idx="3">
                  <c:v>229</c:v>
                </c:pt>
                <c:pt idx="4">
                  <c:v>284</c:v>
                </c:pt>
                <c:pt idx="5">
                  <c:v>657</c:v>
                </c:pt>
                <c:pt idx="6">
                  <c:v>1510</c:v>
                </c:pt>
                <c:pt idx="7">
                  <c:v>477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625</c:v>
                </c:pt>
                <c:pt idx="1">
                  <c:v>550</c:v>
                </c:pt>
                <c:pt idx="2">
                  <c:v>464</c:v>
                </c:pt>
                <c:pt idx="3">
                  <c:v>187</c:v>
                </c:pt>
                <c:pt idx="4">
                  <c:v>292</c:v>
                </c:pt>
                <c:pt idx="5">
                  <c:v>598</c:v>
                </c:pt>
                <c:pt idx="6">
                  <c:v>1213</c:v>
                </c:pt>
                <c:pt idx="7">
                  <c:v>323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796</c:v>
                </c:pt>
                <c:pt idx="1">
                  <c:v>635</c:v>
                </c:pt>
                <c:pt idx="2">
                  <c:v>440</c:v>
                </c:pt>
                <c:pt idx="3">
                  <c:v>194</c:v>
                </c:pt>
                <c:pt idx="4">
                  <c:v>300</c:v>
                </c:pt>
                <c:pt idx="5">
                  <c:v>675</c:v>
                </c:pt>
                <c:pt idx="6">
                  <c:v>1243</c:v>
                </c:pt>
                <c:pt idx="7">
                  <c:v>501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528</c:v>
                </c:pt>
                <c:pt idx="1">
                  <c:v>392</c:v>
                </c:pt>
                <c:pt idx="2">
                  <c:v>329</c:v>
                </c:pt>
                <c:pt idx="3">
                  <c:v>160</c:v>
                </c:pt>
                <c:pt idx="4">
                  <c:v>221</c:v>
                </c:pt>
                <c:pt idx="5">
                  <c:v>382</c:v>
                </c:pt>
                <c:pt idx="6">
                  <c:v>801</c:v>
                </c:pt>
                <c:pt idx="7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552000"/>
        <c:axId val="89553536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0.14808195404978372</c:v>
                </c:pt>
                <c:pt idx="1">
                  <c:v>0.18763868012311216</c:v>
                </c:pt>
                <c:pt idx="2">
                  <c:v>0.2125348347835978</c:v>
                </c:pt>
                <c:pt idx="3">
                  <c:v>0.16123459633767132</c:v>
                </c:pt>
                <c:pt idx="4">
                  <c:v>0.16574709215627795</c:v>
                </c:pt>
                <c:pt idx="5">
                  <c:v>0.1652565502183406</c:v>
                </c:pt>
                <c:pt idx="6">
                  <c:v>0.25358685507152007</c:v>
                </c:pt>
                <c:pt idx="7">
                  <c:v>0.16803736419941112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9152"/>
        <c:axId val="89567616"/>
      </c:lineChart>
      <c:catAx>
        <c:axId val="895520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89553536"/>
        <c:crosses val="autoZero"/>
        <c:auto val="1"/>
        <c:lblAlgn val="ctr"/>
        <c:lblOffset val="100"/>
        <c:noMultiLvlLbl val="0"/>
      </c:catAx>
      <c:valAx>
        <c:axId val="895535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9552000"/>
        <c:crosses val="autoZero"/>
        <c:crossBetween val="between"/>
      </c:valAx>
      <c:valAx>
        <c:axId val="89567616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89569152"/>
        <c:crosses val="max"/>
        <c:crossBetween val="between"/>
      </c:valAx>
      <c:catAx>
        <c:axId val="8956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8956761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0.32215774122741075</c:v>
                </c:pt>
                <c:pt idx="1">
                  <c:v>0.4705475538984274</c:v>
                </c:pt>
                <c:pt idx="2">
                  <c:v>0.20729470487416182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115864.82</c:v>
                </c:pt>
                <c:pt idx="1">
                  <c:v>35.020000000000003</c:v>
                </c:pt>
                <c:pt idx="2">
                  <c:v>10974.47</c:v>
                </c:pt>
                <c:pt idx="3">
                  <c:v>3879.56</c:v>
                </c:pt>
                <c:pt idx="4">
                  <c:v>139920.29999999999</c:v>
                </c:pt>
                <c:pt idx="5">
                  <c:v>78325.58</c:v>
                </c:pt>
                <c:pt idx="6">
                  <c:v>19474.16</c:v>
                </c:pt>
                <c:pt idx="7">
                  <c:v>3189.65</c:v>
                </c:pt>
                <c:pt idx="8">
                  <c:v>2458.02</c:v>
                </c:pt>
                <c:pt idx="9">
                  <c:v>7772.84</c:v>
                </c:pt>
                <c:pt idx="10">
                  <c:v>6392.39</c:v>
                </c:pt>
                <c:pt idx="11">
                  <c:v>21993.41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3152"/>
        <c:axId val="88595072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5273</c:v>
                </c:pt>
                <c:pt idx="1">
                  <c:v>1</c:v>
                </c:pt>
                <c:pt idx="2">
                  <c:v>346</c:v>
                </c:pt>
                <c:pt idx="3">
                  <c:v>98</c:v>
                </c:pt>
                <c:pt idx="4">
                  <c:v>4265</c:v>
                </c:pt>
                <c:pt idx="5">
                  <c:v>2009</c:v>
                </c:pt>
                <c:pt idx="6">
                  <c:v>3153</c:v>
                </c:pt>
                <c:pt idx="7">
                  <c:v>250</c:v>
                </c:pt>
                <c:pt idx="8">
                  <c:v>78</c:v>
                </c:pt>
                <c:pt idx="9">
                  <c:v>130</c:v>
                </c:pt>
                <c:pt idx="10">
                  <c:v>26</c:v>
                </c:pt>
                <c:pt idx="11">
                  <c:v>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8400"/>
        <c:axId val="88596864"/>
      </c:lineChart>
      <c:catAx>
        <c:axId val="8859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8595072"/>
        <c:crosses val="autoZero"/>
        <c:auto val="1"/>
        <c:lblAlgn val="ctr"/>
        <c:lblOffset val="100"/>
        <c:noMultiLvlLbl val="0"/>
      </c:catAx>
      <c:valAx>
        <c:axId val="885950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8593152"/>
        <c:crosses val="autoZero"/>
        <c:crossBetween val="between"/>
      </c:valAx>
      <c:valAx>
        <c:axId val="8859686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8598400"/>
        <c:crosses val="max"/>
        <c:crossBetween val="between"/>
      </c:valAx>
      <c:catAx>
        <c:axId val="88598400"/>
        <c:scaling>
          <c:orientation val="minMax"/>
        </c:scaling>
        <c:delete val="1"/>
        <c:axPos val="b"/>
        <c:majorTickMark val="out"/>
        <c:minorTickMark val="none"/>
        <c:tickLblPos val="nextTo"/>
        <c:crossAx val="8859686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305007.87</c:v>
                </c:pt>
                <c:pt idx="1">
                  <c:v>12706.59</c:v>
                </c:pt>
                <c:pt idx="2">
                  <c:v>60130.83</c:v>
                </c:pt>
                <c:pt idx="3">
                  <c:v>13954.74</c:v>
                </c:pt>
                <c:pt idx="4">
                  <c:v>734945.14</c:v>
                </c:pt>
                <c:pt idx="5">
                  <c:v>293237.51</c:v>
                </c:pt>
                <c:pt idx="6">
                  <c:v>92089.22</c:v>
                </c:pt>
                <c:pt idx="7">
                  <c:v>31816.48</c:v>
                </c:pt>
                <c:pt idx="8">
                  <c:v>160055.89000000001</c:v>
                </c:pt>
                <c:pt idx="9">
                  <c:v>95386.42</c:v>
                </c:pt>
                <c:pt idx="10">
                  <c:v>524197.41</c:v>
                </c:pt>
                <c:pt idx="11">
                  <c:v>193459.49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12224"/>
        <c:axId val="88630784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5079</c:v>
                </c:pt>
                <c:pt idx="1">
                  <c:v>204</c:v>
                </c:pt>
                <c:pt idx="2">
                  <c:v>1229</c:v>
                </c:pt>
                <c:pt idx="3">
                  <c:v>327</c:v>
                </c:pt>
                <c:pt idx="4">
                  <c:v>6875</c:v>
                </c:pt>
                <c:pt idx="5">
                  <c:v>3104</c:v>
                </c:pt>
                <c:pt idx="6">
                  <c:v>6881</c:v>
                </c:pt>
                <c:pt idx="7">
                  <c:v>2279</c:v>
                </c:pt>
                <c:pt idx="8">
                  <c:v>1584</c:v>
                </c:pt>
                <c:pt idx="9">
                  <c:v>458</c:v>
                </c:pt>
                <c:pt idx="10">
                  <c:v>1911</c:v>
                </c:pt>
                <c:pt idx="11">
                  <c:v>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42304"/>
        <c:axId val="88632320"/>
      </c:lineChart>
      <c:catAx>
        <c:axId val="8861222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88630784"/>
        <c:crosses val="autoZero"/>
        <c:auto val="1"/>
        <c:lblAlgn val="ctr"/>
        <c:lblOffset val="100"/>
        <c:noMultiLvlLbl val="0"/>
      </c:catAx>
      <c:valAx>
        <c:axId val="8863078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88612224"/>
        <c:crosses val="autoZero"/>
        <c:crossBetween val="between"/>
      </c:valAx>
      <c:valAx>
        <c:axId val="886323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88642304"/>
        <c:crosses val="max"/>
        <c:crossBetween val="between"/>
      </c:valAx>
      <c:catAx>
        <c:axId val="8864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6323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0.50565709312445606</c:v>
                </c:pt>
                <c:pt idx="1">
                  <c:v>0.39120974760661442</c:v>
                </c:pt>
                <c:pt idx="2">
                  <c:v>9.21090803597331E-2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723996</v>
      </c>
      <c r="D5" s="38">
        <f>SUM(E5:F5)</f>
        <v>201308</v>
      </c>
      <c r="E5" s="39">
        <f>SUM(E6:E13)</f>
        <v>102035</v>
      </c>
      <c r="F5" s="40">
        <f t="shared" ref="F5:G5" si="0">SUM(F6:F13)</f>
        <v>99273</v>
      </c>
      <c r="G5" s="37">
        <f t="shared" si="0"/>
        <v>232284</v>
      </c>
      <c r="H5" s="41">
        <f>D5/C5</f>
        <v>0.27805125995171243</v>
      </c>
      <c r="I5" s="26"/>
      <c r="J5" s="24">
        <f t="shared" ref="J5:J13" si="1">C5-D5-G5</f>
        <v>290404</v>
      </c>
      <c r="K5" s="68">
        <f>E5/C5</f>
        <v>0.14093309907789545</v>
      </c>
      <c r="L5" s="68">
        <f>F5/C5</f>
        <v>0.13711816087381698</v>
      </c>
    </row>
    <row r="6" spans="1:12" ht="20.100000000000001" customHeight="1" thickTop="1">
      <c r="B6" s="18" t="s">
        <v>25</v>
      </c>
      <c r="C6" s="42">
        <v>180971</v>
      </c>
      <c r="D6" s="43">
        <f t="shared" ref="D6:D13" si="2">SUM(E6:F6)</f>
        <v>38607</v>
      </c>
      <c r="E6" s="44">
        <v>21885</v>
      </c>
      <c r="F6" s="45">
        <v>16722</v>
      </c>
      <c r="G6" s="42">
        <v>58377</v>
      </c>
      <c r="H6" s="46">
        <f t="shared" ref="H6:H13" si="3">D6/C6</f>
        <v>0.21333252289040786</v>
      </c>
      <c r="I6" s="26"/>
      <c r="J6" s="24">
        <f t="shared" si="1"/>
        <v>83987</v>
      </c>
      <c r="K6" s="68">
        <f t="shared" ref="K6:K13" si="4">E6/C6</f>
        <v>0.12093097789148538</v>
      </c>
      <c r="L6" s="68">
        <f t="shared" ref="L6:L13" si="5">F6/C6</f>
        <v>9.2401544998922475E-2</v>
      </c>
    </row>
    <row r="7" spans="1:12" ht="20.100000000000001" customHeight="1">
      <c r="B7" s="19" t="s">
        <v>26</v>
      </c>
      <c r="C7" s="47">
        <v>96167</v>
      </c>
      <c r="D7" s="48">
        <f t="shared" si="2"/>
        <v>27942</v>
      </c>
      <c r="E7" s="49">
        <v>14615</v>
      </c>
      <c r="F7" s="50">
        <v>13327</v>
      </c>
      <c r="G7" s="47">
        <v>31142</v>
      </c>
      <c r="H7" s="51">
        <f t="shared" si="3"/>
        <v>0.29055705179531438</v>
      </c>
      <c r="I7" s="26"/>
      <c r="J7" s="24">
        <f t="shared" si="1"/>
        <v>37083</v>
      </c>
      <c r="K7" s="68">
        <f t="shared" si="4"/>
        <v>0.15197520979130055</v>
      </c>
      <c r="L7" s="68">
        <f t="shared" si="5"/>
        <v>0.13858184200401386</v>
      </c>
    </row>
    <row r="8" spans="1:12" ht="20.100000000000001" customHeight="1">
      <c r="B8" s="19" t="s">
        <v>27</v>
      </c>
      <c r="C8" s="47">
        <v>54453</v>
      </c>
      <c r="D8" s="48">
        <f t="shared" si="2"/>
        <v>17583</v>
      </c>
      <c r="E8" s="49">
        <v>8452</v>
      </c>
      <c r="F8" s="50">
        <v>9131</v>
      </c>
      <c r="G8" s="47">
        <v>17393</v>
      </c>
      <c r="H8" s="51">
        <f t="shared" si="3"/>
        <v>0.32290231943143627</v>
      </c>
      <c r="I8" s="26"/>
      <c r="J8" s="24">
        <f t="shared" si="1"/>
        <v>19477</v>
      </c>
      <c r="K8" s="68">
        <f t="shared" si="4"/>
        <v>0.15521642517400328</v>
      </c>
      <c r="L8" s="68">
        <f t="shared" si="5"/>
        <v>0.16768589425743302</v>
      </c>
    </row>
    <row r="9" spans="1:12" ht="20.100000000000001" customHeight="1">
      <c r="B9" s="19" t="s">
        <v>28</v>
      </c>
      <c r="C9" s="47">
        <v>32057</v>
      </c>
      <c r="D9" s="48">
        <f t="shared" si="2"/>
        <v>8683</v>
      </c>
      <c r="E9" s="49">
        <v>4406</v>
      </c>
      <c r="F9" s="50">
        <v>4277</v>
      </c>
      <c r="G9" s="47">
        <v>10578</v>
      </c>
      <c r="H9" s="51">
        <f t="shared" si="3"/>
        <v>0.27086127834794271</v>
      </c>
      <c r="I9" s="26"/>
      <c r="J9" s="24">
        <f t="shared" si="1"/>
        <v>12796</v>
      </c>
      <c r="K9" s="68">
        <f t="shared" si="4"/>
        <v>0.13744268022584771</v>
      </c>
      <c r="L9" s="68">
        <f t="shared" si="5"/>
        <v>0.13341859812209503</v>
      </c>
    </row>
    <row r="10" spans="1:12" ht="20.100000000000001" customHeight="1">
      <c r="B10" s="19" t="s">
        <v>29</v>
      </c>
      <c r="C10" s="47">
        <v>47078</v>
      </c>
      <c r="D10" s="48">
        <f t="shared" si="2"/>
        <v>13412</v>
      </c>
      <c r="E10" s="49">
        <v>6337</v>
      </c>
      <c r="F10" s="50">
        <v>7075</v>
      </c>
      <c r="G10" s="47">
        <v>15034</v>
      </c>
      <c r="H10" s="51">
        <f t="shared" si="3"/>
        <v>0.28488890777008369</v>
      </c>
      <c r="I10" s="26"/>
      <c r="J10" s="24">
        <f t="shared" si="1"/>
        <v>18632</v>
      </c>
      <c r="K10" s="68">
        <f t="shared" si="4"/>
        <v>0.13460639789285866</v>
      </c>
      <c r="L10" s="68">
        <f t="shared" si="5"/>
        <v>0.15028250987722502</v>
      </c>
    </row>
    <row r="11" spans="1:12" ht="20.100000000000001" customHeight="1">
      <c r="B11" s="19" t="s">
        <v>30</v>
      </c>
      <c r="C11" s="47">
        <v>104152</v>
      </c>
      <c r="D11" s="48">
        <f t="shared" si="2"/>
        <v>29312</v>
      </c>
      <c r="E11" s="49">
        <v>14426</v>
      </c>
      <c r="F11" s="50">
        <v>14886</v>
      </c>
      <c r="G11" s="47">
        <v>33904</v>
      </c>
      <c r="H11" s="51">
        <f t="shared" si="3"/>
        <v>0.28143482602350411</v>
      </c>
      <c r="I11" s="26"/>
      <c r="J11" s="24">
        <f t="shared" si="1"/>
        <v>40936</v>
      </c>
      <c r="K11" s="68">
        <f t="shared" si="4"/>
        <v>0.13850910208157308</v>
      </c>
      <c r="L11" s="68">
        <f t="shared" si="5"/>
        <v>0.14292572394193104</v>
      </c>
    </row>
    <row r="12" spans="1:12" ht="20.100000000000001" customHeight="1">
      <c r="B12" s="19" t="s">
        <v>31</v>
      </c>
      <c r="C12" s="47">
        <v>147658</v>
      </c>
      <c r="D12" s="48">
        <f t="shared" si="2"/>
        <v>46071</v>
      </c>
      <c r="E12" s="49">
        <v>22414</v>
      </c>
      <c r="F12" s="50">
        <v>23657</v>
      </c>
      <c r="G12" s="47">
        <v>46774</v>
      </c>
      <c r="H12" s="51">
        <f t="shared" si="3"/>
        <v>0.31201154018068783</v>
      </c>
      <c r="I12" s="26"/>
      <c r="J12" s="24">
        <f t="shared" si="1"/>
        <v>54813</v>
      </c>
      <c r="K12" s="68">
        <f t="shared" si="4"/>
        <v>0.15179671944628803</v>
      </c>
      <c r="L12" s="68">
        <f t="shared" si="5"/>
        <v>0.16021482073439977</v>
      </c>
    </row>
    <row r="13" spans="1:12" ht="20.100000000000001" customHeight="1">
      <c r="B13" s="19" t="s">
        <v>32</v>
      </c>
      <c r="C13" s="47">
        <v>61460</v>
      </c>
      <c r="D13" s="48">
        <f t="shared" si="2"/>
        <v>19698</v>
      </c>
      <c r="E13" s="49">
        <v>9500</v>
      </c>
      <c r="F13" s="50">
        <v>10198</v>
      </c>
      <c r="G13" s="47">
        <v>19082</v>
      </c>
      <c r="H13" s="51">
        <f t="shared" si="3"/>
        <v>0.32050113895216403</v>
      </c>
      <c r="I13" s="26"/>
      <c r="J13" s="24">
        <f t="shared" si="1"/>
        <v>22680</v>
      </c>
      <c r="K13" s="68">
        <f t="shared" si="4"/>
        <v>0.15457207940123657</v>
      </c>
      <c r="L13" s="68">
        <f t="shared" si="5"/>
        <v>0.16592905955092743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7977</v>
      </c>
      <c r="E4" s="54">
        <f t="shared" ref="E4:K4" si="0">SUM(E5:E6)</f>
        <v>5247</v>
      </c>
      <c r="F4" s="54">
        <f t="shared" si="0"/>
        <v>7602</v>
      </c>
      <c r="G4" s="54">
        <f t="shared" si="0"/>
        <v>5158</v>
      </c>
      <c r="H4" s="54">
        <f t="shared" si="0"/>
        <v>4252</v>
      </c>
      <c r="I4" s="54">
        <f t="shared" si="0"/>
        <v>4784</v>
      </c>
      <c r="J4" s="53">
        <f t="shared" si="0"/>
        <v>3137</v>
      </c>
      <c r="K4" s="55">
        <f t="shared" si="0"/>
        <v>38157</v>
      </c>
      <c r="L4" s="63">
        <f>K4/人口統計!D5</f>
        <v>0.18954537325888687</v>
      </c>
    </row>
    <row r="5" spans="1:12" ht="20.100000000000001" customHeight="1">
      <c r="B5" s="36"/>
      <c r="C5" s="66" t="s">
        <v>46</v>
      </c>
      <c r="D5" s="56">
        <v>1154</v>
      </c>
      <c r="E5" s="57">
        <v>863</v>
      </c>
      <c r="F5" s="57">
        <v>849</v>
      </c>
      <c r="G5" s="57">
        <v>649</v>
      </c>
      <c r="H5" s="57">
        <v>497</v>
      </c>
      <c r="I5" s="57">
        <v>436</v>
      </c>
      <c r="J5" s="56">
        <v>325</v>
      </c>
      <c r="K5" s="58">
        <f>SUM(D5:J5)</f>
        <v>4773</v>
      </c>
      <c r="L5" s="64">
        <f>K5/人口統計!D5</f>
        <v>2.3709937011941899E-2</v>
      </c>
    </row>
    <row r="6" spans="1:12" ht="20.100000000000001" customHeight="1">
      <c r="B6" s="36"/>
      <c r="C6" s="67" t="s">
        <v>47</v>
      </c>
      <c r="D6" s="59">
        <v>6823</v>
      </c>
      <c r="E6" s="60">
        <v>4384</v>
      </c>
      <c r="F6" s="60">
        <v>6753</v>
      </c>
      <c r="G6" s="60">
        <v>4509</v>
      </c>
      <c r="H6" s="60">
        <v>3755</v>
      </c>
      <c r="I6" s="60">
        <v>4348</v>
      </c>
      <c r="J6" s="59">
        <v>2812</v>
      </c>
      <c r="K6" s="61">
        <f>SUM(D6:J6)</f>
        <v>33384</v>
      </c>
      <c r="L6" s="65">
        <f>K6/人口統計!D5</f>
        <v>0.16583543624694497</v>
      </c>
    </row>
    <row r="7" spans="1:12" ht="20.100000000000001" customHeight="1" thickBot="1">
      <c r="B7" s="174" t="s">
        <v>113</v>
      </c>
      <c r="C7" s="175"/>
      <c r="D7" s="53">
        <v>91</v>
      </c>
      <c r="E7" s="54">
        <v>142</v>
      </c>
      <c r="F7" s="54">
        <v>122</v>
      </c>
      <c r="G7" s="54">
        <v>110</v>
      </c>
      <c r="H7" s="54">
        <v>100</v>
      </c>
      <c r="I7" s="54">
        <v>102</v>
      </c>
      <c r="J7" s="53">
        <v>87</v>
      </c>
      <c r="K7" s="55">
        <f>SUM(D7:J7)</f>
        <v>754</v>
      </c>
      <c r="L7" s="162"/>
    </row>
    <row r="8" spans="1:12" ht="20.100000000000001" customHeight="1" thickTop="1">
      <c r="B8" s="176" t="s">
        <v>42</v>
      </c>
      <c r="C8" s="177"/>
      <c r="D8" s="43">
        <f>D4+D7</f>
        <v>8068</v>
      </c>
      <c r="E8" s="42">
        <f t="shared" ref="E8:K8" si="1">E4+E7</f>
        <v>5389</v>
      </c>
      <c r="F8" s="42">
        <f t="shared" si="1"/>
        <v>7724</v>
      </c>
      <c r="G8" s="42">
        <f t="shared" si="1"/>
        <v>5268</v>
      </c>
      <c r="H8" s="42">
        <f t="shared" si="1"/>
        <v>4352</v>
      </c>
      <c r="I8" s="42">
        <f t="shared" si="1"/>
        <v>4886</v>
      </c>
      <c r="J8" s="43">
        <f t="shared" si="1"/>
        <v>3224</v>
      </c>
      <c r="K8" s="62">
        <f t="shared" si="1"/>
        <v>38911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1221</v>
      </c>
      <c r="E23" s="54">
        <v>709</v>
      </c>
      <c r="F23" s="54">
        <v>1105</v>
      </c>
      <c r="G23" s="54">
        <v>733</v>
      </c>
      <c r="H23" s="54">
        <v>625</v>
      </c>
      <c r="I23" s="54">
        <v>796</v>
      </c>
      <c r="J23" s="53">
        <v>528</v>
      </c>
      <c r="K23" s="55">
        <f>SUM(D23:J23)</f>
        <v>5717</v>
      </c>
      <c r="L23" s="63">
        <f>K23/人口統計!D6</f>
        <v>0.14808195404978372</v>
      </c>
    </row>
    <row r="24" spans="1:12" ht="20.100000000000001" customHeight="1">
      <c r="B24" s="172" t="s">
        <v>53</v>
      </c>
      <c r="C24" s="173"/>
      <c r="D24" s="53">
        <v>1088</v>
      </c>
      <c r="E24" s="54">
        <v>807</v>
      </c>
      <c r="F24" s="54">
        <v>1013</v>
      </c>
      <c r="G24" s="54">
        <v>758</v>
      </c>
      <c r="H24" s="54">
        <v>550</v>
      </c>
      <c r="I24" s="54">
        <v>635</v>
      </c>
      <c r="J24" s="53">
        <v>392</v>
      </c>
      <c r="K24" s="55">
        <f t="shared" ref="K24:K30" si="2">SUM(D24:J24)</f>
        <v>5243</v>
      </c>
      <c r="L24" s="63">
        <f>K24/人口統計!D7</f>
        <v>0.18763868012311216</v>
      </c>
    </row>
    <row r="25" spans="1:12" ht="20.100000000000001" customHeight="1">
      <c r="B25" s="172" t="s">
        <v>54</v>
      </c>
      <c r="C25" s="173"/>
      <c r="D25" s="53">
        <v>840</v>
      </c>
      <c r="E25" s="54">
        <v>469</v>
      </c>
      <c r="F25" s="54">
        <v>685</v>
      </c>
      <c r="G25" s="54">
        <v>510</v>
      </c>
      <c r="H25" s="54">
        <v>464</v>
      </c>
      <c r="I25" s="54">
        <v>440</v>
      </c>
      <c r="J25" s="53">
        <v>329</v>
      </c>
      <c r="K25" s="55">
        <f t="shared" si="2"/>
        <v>3737</v>
      </c>
      <c r="L25" s="63">
        <f>K25/人口統計!D8</f>
        <v>0.2125348347835978</v>
      </c>
    </row>
    <row r="26" spans="1:12" ht="20.100000000000001" customHeight="1">
      <c r="B26" s="172" t="s">
        <v>55</v>
      </c>
      <c r="C26" s="173"/>
      <c r="D26" s="53">
        <v>190</v>
      </c>
      <c r="E26" s="54">
        <v>154</v>
      </c>
      <c r="F26" s="54">
        <v>286</v>
      </c>
      <c r="G26" s="54">
        <v>229</v>
      </c>
      <c r="H26" s="54">
        <v>187</v>
      </c>
      <c r="I26" s="54">
        <v>194</v>
      </c>
      <c r="J26" s="53">
        <v>160</v>
      </c>
      <c r="K26" s="55">
        <f t="shared" si="2"/>
        <v>1400</v>
      </c>
      <c r="L26" s="63">
        <f>K26/人口統計!D9</f>
        <v>0.16123459633767132</v>
      </c>
    </row>
    <row r="27" spans="1:12" ht="20.100000000000001" customHeight="1">
      <c r="B27" s="172" t="s">
        <v>56</v>
      </c>
      <c r="C27" s="173"/>
      <c r="D27" s="53">
        <v>400</v>
      </c>
      <c r="E27" s="54">
        <v>251</v>
      </c>
      <c r="F27" s="54">
        <v>475</v>
      </c>
      <c r="G27" s="54">
        <v>284</v>
      </c>
      <c r="H27" s="54">
        <v>292</v>
      </c>
      <c r="I27" s="54">
        <v>300</v>
      </c>
      <c r="J27" s="53">
        <v>221</v>
      </c>
      <c r="K27" s="55">
        <f t="shared" si="2"/>
        <v>2223</v>
      </c>
      <c r="L27" s="63">
        <f>K27/人口統計!D10</f>
        <v>0.16574709215627795</v>
      </c>
    </row>
    <row r="28" spans="1:12" ht="20.100000000000001" customHeight="1">
      <c r="B28" s="172" t="s">
        <v>57</v>
      </c>
      <c r="C28" s="173"/>
      <c r="D28" s="53">
        <v>750</v>
      </c>
      <c r="E28" s="54">
        <v>640</v>
      </c>
      <c r="F28" s="54">
        <v>1142</v>
      </c>
      <c r="G28" s="54">
        <v>657</v>
      </c>
      <c r="H28" s="54">
        <v>598</v>
      </c>
      <c r="I28" s="54">
        <v>675</v>
      </c>
      <c r="J28" s="53">
        <v>382</v>
      </c>
      <c r="K28" s="55">
        <f t="shared" si="2"/>
        <v>4844</v>
      </c>
      <c r="L28" s="63">
        <f>K28/人口統計!D11</f>
        <v>0.1652565502183406</v>
      </c>
    </row>
    <row r="29" spans="1:12" ht="20.100000000000001" customHeight="1">
      <c r="B29" s="172" t="s">
        <v>58</v>
      </c>
      <c r="C29" s="173"/>
      <c r="D29" s="53">
        <v>2972</v>
      </c>
      <c r="E29" s="54">
        <v>1740</v>
      </c>
      <c r="F29" s="54">
        <v>2204</v>
      </c>
      <c r="G29" s="54">
        <v>1510</v>
      </c>
      <c r="H29" s="54">
        <v>1213</v>
      </c>
      <c r="I29" s="54">
        <v>1243</v>
      </c>
      <c r="J29" s="53">
        <v>801</v>
      </c>
      <c r="K29" s="55">
        <f t="shared" si="2"/>
        <v>11683</v>
      </c>
      <c r="L29" s="63">
        <f>K29/人口統計!D12</f>
        <v>0.25358685507152007</v>
      </c>
    </row>
    <row r="30" spans="1:12" ht="20.100000000000001" customHeight="1" thickBot="1">
      <c r="B30" s="178" t="s">
        <v>32</v>
      </c>
      <c r="C30" s="179"/>
      <c r="D30" s="53">
        <v>516</v>
      </c>
      <c r="E30" s="54">
        <v>477</v>
      </c>
      <c r="F30" s="54">
        <v>692</v>
      </c>
      <c r="G30" s="54">
        <v>477</v>
      </c>
      <c r="H30" s="54">
        <v>323</v>
      </c>
      <c r="I30" s="54">
        <v>501</v>
      </c>
      <c r="J30" s="53">
        <v>324</v>
      </c>
      <c r="K30" s="55">
        <f t="shared" si="2"/>
        <v>3310</v>
      </c>
      <c r="L30" s="69">
        <f>K30/人口統計!D13</f>
        <v>0.16803736419941112</v>
      </c>
    </row>
    <row r="31" spans="1:12" ht="20.100000000000001" customHeight="1" thickTop="1">
      <c r="B31" s="170" t="s">
        <v>59</v>
      </c>
      <c r="C31" s="171"/>
      <c r="D31" s="43">
        <f>SUM(D23:D30)</f>
        <v>7977</v>
      </c>
      <c r="E31" s="42">
        <f t="shared" ref="E31:J31" si="3">SUM(E23:E30)</f>
        <v>5247</v>
      </c>
      <c r="F31" s="42">
        <f t="shared" si="3"/>
        <v>7602</v>
      </c>
      <c r="G31" s="42">
        <f t="shared" si="3"/>
        <v>5158</v>
      </c>
      <c r="H31" s="42">
        <f t="shared" si="3"/>
        <v>4252</v>
      </c>
      <c r="I31" s="42">
        <f t="shared" si="3"/>
        <v>4784</v>
      </c>
      <c r="J31" s="43">
        <f t="shared" si="3"/>
        <v>3137</v>
      </c>
      <c r="K31" s="62">
        <f>SUM(K23:K30)</f>
        <v>38157</v>
      </c>
      <c r="L31" s="70">
        <f>K31/人口統計!D5</f>
        <v>0.18954537325888687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10714</v>
      </c>
      <c r="D4" s="90">
        <f>C4/$I4</f>
        <v>0.32215774122741075</v>
      </c>
      <c r="E4" s="89">
        <v>15649</v>
      </c>
      <c r="F4" s="91">
        <f>E4/$I4</f>
        <v>0.4705475538984274</v>
      </c>
      <c r="G4" s="92">
        <v>6894</v>
      </c>
      <c r="H4" s="90">
        <f>G4/$I4</f>
        <v>0.20729470487416182</v>
      </c>
      <c r="I4" s="93">
        <f>C4+E4+G4</f>
        <v>33257</v>
      </c>
    </row>
    <row r="5" spans="1:13" ht="20.100000000000001" customHeight="1">
      <c r="B5" s="77" t="s">
        <v>63</v>
      </c>
      <c r="C5" s="94">
        <v>410280.22</v>
      </c>
      <c r="D5" s="95">
        <f>C5/$I5</f>
        <v>8.3123418349026076E-2</v>
      </c>
      <c r="E5" s="94">
        <v>2516987.59</v>
      </c>
      <c r="F5" s="96">
        <f>E5/$I5</f>
        <v>0.50994564744768078</v>
      </c>
      <c r="G5" s="97">
        <v>2008528</v>
      </c>
      <c r="H5" s="95">
        <f>G5/$I5</f>
        <v>0.40693093420329318</v>
      </c>
      <c r="I5" s="98">
        <f>C5+E5+G5</f>
        <v>4935795.8099999996</v>
      </c>
    </row>
    <row r="6" spans="1:13" ht="20.100000000000001" customHeight="1">
      <c r="B6" s="78" t="s">
        <v>64</v>
      </c>
      <c r="C6" s="99">
        <f>C5*1000/C4</f>
        <v>38293.841702445396</v>
      </c>
      <c r="D6" s="159"/>
      <c r="E6" s="99">
        <f>E5*1000/E4</f>
        <v>160840.15528148765</v>
      </c>
      <c r="F6" s="160"/>
      <c r="G6" s="100">
        <f>G5*1000/G4</f>
        <v>291344.35741224251</v>
      </c>
      <c r="H6" s="161"/>
      <c r="I6" s="101">
        <f>I5*1000/I4</f>
        <v>148413.74176865022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5273</v>
      </c>
      <c r="D24" s="111">
        <f>C24/C$42</f>
        <v>0.49215979092775808</v>
      </c>
      <c r="E24" s="108">
        <v>115864.82</v>
      </c>
      <c r="F24" s="90">
        <f>E24/E$42</f>
        <v>0.28240410907452473</v>
      </c>
      <c r="G24" s="89">
        <v>5079</v>
      </c>
      <c r="H24" s="111">
        <f>G24/G$42</f>
        <v>0.32455747971116367</v>
      </c>
      <c r="I24" s="108">
        <v>305007.87</v>
      </c>
      <c r="J24" s="91">
        <f>I24/I$42</f>
        <v>0.12117972738991535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1</v>
      </c>
      <c r="D26" s="112">
        <f t="shared" si="0"/>
        <v>9.3335822288594366E-5</v>
      </c>
      <c r="E26" s="109">
        <v>35.020000000000003</v>
      </c>
      <c r="F26" s="95">
        <f t="shared" si="1"/>
        <v>8.5356296240652317E-5</v>
      </c>
      <c r="G26" s="94">
        <v>204</v>
      </c>
      <c r="H26" s="112">
        <f t="shared" si="2"/>
        <v>1.3035976739727778E-2</v>
      </c>
      <c r="I26" s="109">
        <v>12706.59</v>
      </c>
      <c r="J26" s="96">
        <f t="shared" si="3"/>
        <v>5.04833239960472E-3</v>
      </c>
    </row>
    <row r="27" spans="1:10" ht="20.100000000000001" customHeight="1">
      <c r="A27" s="85" t="s">
        <v>14</v>
      </c>
      <c r="B27" s="106"/>
      <c r="C27" s="94">
        <v>346</v>
      </c>
      <c r="D27" s="112">
        <f t="shared" si="0"/>
        <v>3.2294194511853648E-2</v>
      </c>
      <c r="E27" s="109">
        <v>10974.47</v>
      </c>
      <c r="F27" s="95">
        <f t="shared" si="1"/>
        <v>2.6748718229701641E-2</v>
      </c>
      <c r="G27" s="94">
        <v>1229</v>
      </c>
      <c r="H27" s="112">
        <f t="shared" si="2"/>
        <v>7.8535369672183525E-2</v>
      </c>
      <c r="I27" s="109">
        <v>60130.83</v>
      </c>
      <c r="J27" s="96">
        <f t="shared" si="3"/>
        <v>2.388999859947661E-2</v>
      </c>
    </row>
    <row r="28" spans="1:10" ht="20.100000000000001" customHeight="1">
      <c r="A28" s="85" t="s">
        <v>15</v>
      </c>
      <c r="B28" s="106"/>
      <c r="C28" s="94">
        <v>98</v>
      </c>
      <c r="D28" s="112">
        <f t="shared" si="0"/>
        <v>9.146910584282247E-3</v>
      </c>
      <c r="E28" s="109">
        <v>3879.56</v>
      </c>
      <c r="F28" s="95">
        <f t="shared" si="1"/>
        <v>9.4558787162588535E-3</v>
      </c>
      <c r="G28" s="94">
        <v>327</v>
      </c>
      <c r="H28" s="112">
        <f t="shared" si="2"/>
        <v>2.0895903891622467E-2</v>
      </c>
      <c r="I28" s="109">
        <v>13954.74</v>
      </c>
      <c r="J28" s="96">
        <f t="shared" si="3"/>
        <v>5.5442228064382319E-3</v>
      </c>
    </row>
    <row r="29" spans="1:10" ht="20.100000000000001" customHeight="1">
      <c r="A29" s="86" t="s">
        <v>76</v>
      </c>
      <c r="B29" s="106"/>
      <c r="C29" s="94">
        <v>4265</v>
      </c>
      <c r="D29" s="112">
        <f t="shared" si="0"/>
        <v>0.39807728206085496</v>
      </c>
      <c r="E29" s="109">
        <v>139920.29999999999</v>
      </c>
      <c r="F29" s="95">
        <f t="shared" si="1"/>
        <v>0.34103593880299665</v>
      </c>
      <c r="G29" s="94">
        <v>6875</v>
      </c>
      <c r="H29" s="112">
        <f t="shared" si="2"/>
        <v>0.4393251964981788</v>
      </c>
      <c r="I29" s="109">
        <v>734945.14</v>
      </c>
      <c r="J29" s="96">
        <f t="shared" si="3"/>
        <v>0.29199394662092876</v>
      </c>
    </row>
    <row r="30" spans="1:10" ht="20.100000000000001" customHeight="1">
      <c r="A30" s="81"/>
      <c r="B30" s="103" t="s">
        <v>10</v>
      </c>
      <c r="C30" s="94">
        <v>12</v>
      </c>
      <c r="D30" s="112">
        <f t="shared" si="0"/>
        <v>1.1200298674631324E-3</v>
      </c>
      <c r="E30" s="109">
        <v>518.85</v>
      </c>
      <c r="F30" s="95">
        <f t="shared" si="1"/>
        <v>1.2646234809955011E-3</v>
      </c>
      <c r="G30" s="94">
        <v>212</v>
      </c>
      <c r="H30" s="112">
        <f t="shared" si="2"/>
        <v>1.3547191513834749E-2</v>
      </c>
      <c r="I30" s="109">
        <v>31635.57</v>
      </c>
      <c r="J30" s="96">
        <f t="shared" si="3"/>
        <v>1.2568822399319021E-2</v>
      </c>
    </row>
    <row r="31" spans="1:10" ht="20.100000000000001" customHeight="1">
      <c r="A31" s="85" t="s">
        <v>77</v>
      </c>
      <c r="B31" s="106"/>
      <c r="C31" s="94">
        <v>2009</v>
      </c>
      <c r="D31" s="112">
        <f t="shared" si="0"/>
        <v>0.18751166697778607</v>
      </c>
      <c r="E31" s="109">
        <v>78325.58</v>
      </c>
      <c r="F31" s="95">
        <f t="shared" si="1"/>
        <v>0.19090752169334413</v>
      </c>
      <c r="G31" s="94">
        <v>3104</v>
      </c>
      <c r="H31" s="112">
        <f t="shared" si="2"/>
        <v>0.19835133235350502</v>
      </c>
      <c r="I31" s="109">
        <v>293237.51</v>
      </c>
      <c r="J31" s="96">
        <f t="shared" si="3"/>
        <v>0.11650335947822453</v>
      </c>
    </row>
    <row r="32" spans="1:10" ht="20.100000000000001" customHeight="1">
      <c r="A32" s="85" t="s">
        <v>12</v>
      </c>
      <c r="B32" s="106"/>
      <c r="C32" s="94">
        <v>3153</v>
      </c>
      <c r="D32" s="112">
        <f t="shared" si="0"/>
        <v>0.29428784767593802</v>
      </c>
      <c r="E32" s="109">
        <v>19474.16</v>
      </c>
      <c r="F32" s="95">
        <f t="shared" si="1"/>
        <v>4.7465510279779029E-2</v>
      </c>
      <c r="G32" s="94">
        <v>6881</v>
      </c>
      <c r="H32" s="112">
        <f t="shared" si="2"/>
        <v>0.43970860757875901</v>
      </c>
      <c r="I32" s="109">
        <v>92089.22</v>
      </c>
      <c r="J32" s="96">
        <f t="shared" si="3"/>
        <v>3.6587077491311751E-2</v>
      </c>
    </row>
    <row r="33" spans="1:10" ht="20.100000000000001" customHeight="1">
      <c r="A33" s="85" t="s">
        <v>79</v>
      </c>
      <c r="B33" s="106"/>
      <c r="C33" s="94">
        <v>250</v>
      </c>
      <c r="D33" s="112">
        <f t="shared" si="0"/>
        <v>2.3333955572148589E-2</v>
      </c>
      <c r="E33" s="109">
        <v>3189.65</v>
      </c>
      <c r="F33" s="95">
        <f t="shared" si="1"/>
        <v>7.7743206825812861E-3</v>
      </c>
      <c r="G33" s="94">
        <v>2279</v>
      </c>
      <c r="H33" s="112">
        <f t="shared" si="2"/>
        <v>0.14563230877372357</v>
      </c>
      <c r="I33" s="109">
        <v>31816.48</v>
      </c>
      <c r="J33" s="96">
        <f t="shared" si="3"/>
        <v>1.2640698002011206E-2</v>
      </c>
    </row>
    <row r="34" spans="1:10" ht="20.100000000000001" customHeight="1">
      <c r="A34" s="86" t="s">
        <v>80</v>
      </c>
      <c r="B34" s="106"/>
      <c r="C34" s="94">
        <v>78</v>
      </c>
      <c r="D34" s="112">
        <f t="shared" si="0"/>
        <v>7.2801941385103605E-3</v>
      </c>
      <c r="E34" s="109">
        <v>2458.02</v>
      </c>
      <c r="F34" s="95">
        <f t="shared" si="1"/>
        <v>5.9910760504125696E-3</v>
      </c>
      <c r="G34" s="94">
        <v>1584</v>
      </c>
      <c r="H34" s="112">
        <f t="shared" si="2"/>
        <v>0.1012205252731804</v>
      </c>
      <c r="I34" s="109">
        <v>160055.89000000001</v>
      </c>
      <c r="J34" s="96">
        <f t="shared" si="3"/>
        <v>6.3590257908264072E-2</v>
      </c>
    </row>
    <row r="35" spans="1:10" ht="20.100000000000001" customHeight="1">
      <c r="A35" s="82"/>
      <c r="B35" s="102" t="s">
        <v>16</v>
      </c>
      <c r="C35" s="94">
        <v>59</v>
      </c>
      <c r="D35" s="112">
        <f t="shared" si="0"/>
        <v>5.5068135150270672E-3</v>
      </c>
      <c r="E35" s="109">
        <v>1732</v>
      </c>
      <c r="F35" s="95">
        <f t="shared" si="1"/>
        <v>4.2215049996804626E-3</v>
      </c>
      <c r="G35" s="94">
        <v>1320</v>
      </c>
      <c r="H35" s="112">
        <f t="shared" si="2"/>
        <v>8.4350437727650329E-2</v>
      </c>
      <c r="I35" s="109">
        <v>142107.54</v>
      </c>
      <c r="J35" s="96">
        <f t="shared" si="3"/>
        <v>5.6459372531113675E-2</v>
      </c>
    </row>
    <row r="36" spans="1:10" ht="20.100000000000001" customHeight="1">
      <c r="A36" s="80"/>
      <c r="B36" s="102" t="s">
        <v>17</v>
      </c>
      <c r="C36" s="94">
        <v>19</v>
      </c>
      <c r="D36" s="112">
        <f t="shared" si="0"/>
        <v>1.773380623483293E-3</v>
      </c>
      <c r="E36" s="109">
        <v>726.02</v>
      </c>
      <c r="F36" s="95">
        <f t="shared" si="1"/>
        <v>1.769571050732107E-3</v>
      </c>
      <c r="G36" s="94">
        <v>264</v>
      </c>
      <c r="H36" s="112">
        <f t="shared" si="2"/>
        <v>1.6870087545530064E-2</v>
      </c>
      <c r="I36" s="109">
        <v>17948.349999999999</v>
      </c>
      <c r="J36" s="96">
        <f t="shared" si="3"/>
        <v>7.130885377150389E-3</v>
      </c>
    </row>
    <row r="37" spans="1:10" ht="20.100000000000001" customHeight="1">
      <c r="A37" s="87" t="s">
        <v>11</v>
      </c>
      <c r="B37" s="107"/>
      <c r="C37" s="94">
        <v>130</v>
      </c>
      <c r="D37" s="112">
        <f t="shared" si="0"/>
        <v>1.2133656897517267E-2</v>
      </c>
      <c r="E37" s="109">
        <v>7772.84</v>
      </c>
      <c r="F37" s="95">
        <f t="shared" si="1"/>
        <v>1.8945197991753052E-2</v>
      </c>
      <c r="G37" s="94">
        <v>458</v>
      </c>
      <c r="H37" s="112">
        <f t="shared" si="2"/>
        <v>2.926704581762413E-2</v>
      </c>
      <c r="I37" s="109">
        <v>95386.42</v>
      </c>
      <c r="J37" s="96">
        <f t="shared" si="3"/>
        <v>3.7897056139239847E-2</v>
      </c>
    </row>
    <row r="38" spans="1:10" ht="20.100000000000001" customHeight="1">
      <c r="A38" s="87" t="s">
        <v>81</v>
      </c>
      <c r="B38" s="107"/>
      <c r="C38" s="94">
        <v>26</v>
      </c>
      <c r="D38" s="112">
        <f t="shared" si="0"/>
        <v>2.4267313795034535E-3</v>
      </c>
      <c r="E38" s="109">
        <v>6392.39</v>
      </c>
      <c r="F38" s="95">
        <f t="shared" si="1"/>
        <v>1.5580546388514662E-2</v>
      </c>
      <c r="G38" s="94">
        <v>1911</v>
      </c>
      <c r="H38" s="112">
        <f t="shared" si="2"/>
        <v>0.12211642916480286</v>
      </c>
      <c r="I38" s="109">
        <v>524197.41</v>
      </c>
      <c r="J38" s="96">
        <f t="shared" si="3"/>
        <v>0.20826380395463134</v>
      </c>
    </row>
    <row r="39" spans="1:10" ht="20.100000000000001" customHeight="1">
      <c r="A39" s="88" t="s">
        <v>9</v>
      </c>
      <c r="B39" s="107"/>
      <c r="C39" s="94">
        <v>228</v>
      </c>
      <c r="D39" s="112">
        <f t="shared" si="0"/>
        <v>2.1280567481799514E-2</v>
      </c>
      <c r="E39" s="109">
        <v>21993.41</v>
      </c>
      <c r="F39" s="95">
        <f t="shared" si="1"/>
        <v>5.3605825793892774E-2</v>
      </c>
      <c r="G39" s="94">
        <v>924</v>
      </c>
      <c r="H39" s="112">
        <f t="shared" si="2"/>
        <v>5.9045306409355229E-2</v>
      </c>
      <c r="I39" s="109">
        <v>193459.49</v>
      </c>
      <c r="J39" s="96">
        <f t="shared" si="3"/>
        <v>7.6861519209953669E-2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15857</v>
      </c>
      <c r="D41" s="157"/>
      <c r="E41" s="137"/>
      <c r="F41" s="158"/>
      <c r="G41" s="151">
        <v>30855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10714</v>
      </c>
      <c r="D42" s="153">
        <f t="shared" si="0"/>
        <v>1</v>
      </c>
      <c r="E42" s="154">
        <v>410280.22</v>
      </c>
      <c r="F42" s="155">
        <f t="shared" si="1"/>
        <v>1</v>
      </c>
      <c r="G42" s="156">
        <v>15649</v>
      </c>
      <c r="H42" s="153">
        <f t="shared" si="2"/>
        <v>1</v>
      </c>
      <c r="I42" s="154">
        <v>2516987.59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0.40640291317376626</v>
      </c>
      <c r="D43" s="193"/>
      <c r="E43" s="194">
        <f>E42/(E42+I42)</f>
        <v>0.14015807456988366</v>
      </c>
      <c r="F43" s="195"/>
      <c r="G43" s="192">
        <f>G42/(C42+G42)</f>
        <v>0.59359708682623369</v>
      </c>
      <c r="H43" s="193"/>
      <c r="I43" s="194">
        <f>I42/(I42+E42)</f>
        <v>0.85984192543011639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3486</v>
      </c>
      <c r="H73" s="123">
        <f>G73/(G$73+G$74+G$75+G$76)</f>
        <v>0.50565709312445606</v>
      </c>
      <c r="I73" s="124">
        <v>936943</v>
      </c>
      <c r="J73" s="125">
        <f t="shared" ref="J73:J76" si="4">I73/(I$73+I$74+I$75+I$76)</f>
        <v>0.46648218671475494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76</v>
      </c>
      <c r="H74" s="95">
        <f t="shared" ref="H74:H76" si="5">G74/(G$73+G$74+G$75+G$76)</f>
        <v>1.1024078909196402E-2</v>
      </c>
      <c r="I74" s="94">
        <v>21843</v>
      </c>
      <c r="J74" s="127">
        <f t="shared" si="4"/>
        <v>1.087512303780528E-2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2697</v>
      </c>
      <c r="H75" s="95">
        <f t="shared" si="5"/>
        <v>0.39120974760661442</v>
      </c>
      <c r="I75" s="94">
        <v>809999</v>
      </c>
      <c r="J75" s="127">
        <f t="shared" si="4"/>
        <v>0.40327971366109228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635</v>
      </c>
      <c r="H76" s="129">
        <f t="shared" si="5"/>
        <v>9.21090803597331E-2</v>
      </c>
      <c r="I76" s="130">
        <v>239744</v>
      </c>
      <c r="J76" s="131">
        <f t="shared" si="4"/>
        <v>0.11936297658634752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5766</v>
      </c>
      <c r="D91" s="108">
        <v>162922.95000000001</v>
      </c>
      <c r="E91" s="108">
        <f>D91*1000/C91</f>
        <v>28255.80124869927</v>
      </c>
      <c r="F91" s="108">
        <v>49700</v>
      </c>
      <c r="G91" s="91">
        <f>E91/F91</f>
        <v>0.56852718810260106</v>
      </c>
      <c r="L91" s="24">
        <f>C91*F91</f>
        <v>286570200</v>
      </c>
    </row>
    <row r="92" spans="1:12" ht="20.100000000000001" customHeight="1">
      <c r="B92" s="144" t="s">
        <v>98</v>
      </c>
      <c r="C92" s="94">
        <v>4326</v>
      </c>
      <c r="D92" s="109">
        <v>218490.31099999999</v>
      </c>
      <c r="E92" s="109">
        <f t="shared" ref="E92:E100" si="6">D92*1000/C92</f>
        <v>50506.313222376331</v>
      </c>
      <c r="F92" s="109">
        <v>104000</v>
      </c>
      <c r="G92" s="96">
        <f t="shared" ref="G92:G97" si="7">E92/F92</f>
        <v>0.48563762713823394</v>
      </c>
      <c r="L92" s="24">
        <f t="shared" ref="L92:L97" si="8">C92*F92</f>
        <v>449904000</v>
      </c>
    </row>
    <row r="93" spans="1:12" ht="20.100000000000001" customHeight="1">
      <c r="B93" s="144" t="s">
        <v>99</v>
      </c>
      <c r="C93" s="94">
        <v>4755</v>
      </c>
      <c r="D93" s="109">
        <v>507715.33799999999</v>
      </c>
      <c r="E93" s="109">
        <f t="shared" si="6"/>
        <v>106775.04479495269</v>
      </c>
      <c r="F93" s="109">
        <v>165800</v>
      </c>
      <c r="G93" s="96">
        <f t="shared" si="7"/>
        <v>0.64399906390200656</v>
      </c>
      <c r="L93" s="24">
        <f t="shared" si="8"/>
        <v>788379000</v>
      </c>
    </row>
    <row r="94" spans="1:12" ht="20.100000000000001" customHeight="1">
      <c r="B94" s="144" t="s">
        <v>100</v>
      </c>
      <c r="C94" s="94">
        <v>2876</v>
      </c>
      <c r="D94" s="109">
        <v>437349.26</v>
      </c>
      <c r="E94" s="109">
        <f t="shared" si="6"/>
        <v>152068.58831710709</v>
      </c>
      <c r="F94" s="109">
        <v>194800</v>
      </c>
      <c r="G94" s="96">
        <f t="shared" si="7"/>
        <v>0.78063957041636078</v>
      </c>
      <c r="L94" s="24">
        <f t="shared" si="8"/>
        <v>560244800</v>
      </c>
    </row>
    <row r="95" spans="1:12" ht="20.100000000000001" customHeight="1">
      <c r="B95" s="144" t="s">
        <v>101</v>
      </c>
      <c r="C95" s="94">
        <v>1732</v>
      </c>
      <c r="D95" s="109">
        <v>386382.25199999998</v>
      </c>
      <c r="E95" s="109">
        <f t="shared" si="6"/>
        <v>223084.44110854503</v>
      </c>
      <c r="F95" s="109">
        <v>267500</v>
      </c>
      <c r="G95" s="96">
        <f t="shared" si="7"/>
        <v>0.83396052750857952</v>
      </c>
      <c r="L95" s="24">
        <f t="shared" si="8"/>
        <v>463310000</v>
      </c>
    </row>
    <row r="96" spans="1:12" ht="20.100000000000001" customHeight="1">
      <c r="B96" s="144" t="s">
        <v>102</v>
      </c>
      <c r="C96" s="94">
        <v>1136</v>
      </c>
      <c r="D96" s="109">
        <v>319181.804</v>
      </c>
      <c r="E96" s="109">
        <f t="shared" si="6"/>
        <v>280969.89788732392</v>
      </c>
      <c r="F96" s="109">
        <v>306000</v>
      </c>
      <c r="G96" s="96">
        <f t="shared" si="7"/>
        <v>0.91820228067752918</v>
      </c>
      <c r="L96" s="24">
        <f t="shared" si="8"/>
        <v>347616000</v>
      </c>
    </row>
    <row r="97" spans="2:12" ht="20.100000000000001" customHeight="1">
      <c r="B97" s="145" t="s">
        <v>103</v>
      </c>
      <c r="C97" s="132">
        <v>558</v>
      </c>
      <c r="D97" s="133">
        <v>202378.36799999999</v>
      </c>
      <c r="E97" s="133">
        <f t="shared" si="6"/>
        <v>362685.24731182796</v>
      </c>
      <c r="F97" s="133">
        <v>358300</v>
      </c>
      <c r="G97" s="135">
        <f t="shared" si="7"/>
        <v>1.0122390379900306</v>
      </c>
      <c r="K97" s="148"/>
      <c r="L97" s="24">
        <f t="shared" si="8"/>
        <v>199931400</v>
      </c>
    </row>
    <row r="98" spans="2:12" ht="20.100000000000001" customHeight="1">
      <c r="B98" s="143" t="s">
        <v>110</v>
      </c>
      <c r="C98" s="89">
        <f>SUM(C91:C92)</f>
        <v>10092</v>
      </c>
      <c r="D98" s="108">
        <f>SUM(D91:D92)</f>
        <v>381413.261</v>
      </c>
      <c r="E98" s="108">
        <f t="shared" si="6"/>
        <v>37793.624752279036</v>
      </c>
      <c r="F98" s="164"/>
      <c r="G98" s="91">
        <f>SUM(D91:D92)*1000/SUM(L91:L92)</f>
        <v>0.51789086569495579</v>
      </c>
    </row>
    <row r="99" spans="2:12" ht="20.100000000000001" customHeight="1">
      <c r="B99" s="146" t="s">
        <v>104</v>
      </c>
      <c r="C99" s="99">
        <f>SUM(C93:C97)</f>
        <v>11057</v>
      </c>
      <c r="D99" s="149">
        <f>SUM(D93:D97)</f>
        <v>1853007.0220000001</v>
      </c>
      <c r="E99" s="110">
        <f t="shared" si="6"/>
        <v>167586.77959663561</v>
      </c>
      <c r="F99" s="165"/>
      <c r="G99" s="119">
        <f>SUM(D93:D97)*1000/SUM(L93:L97)</f>
        <v>0.78534510976395999</v>
      </c>
    </row>
    <row r="100" spans="2:12" ht="20.100000000000001" customHeight="1">
      <c r="B100" s="147" t="s">
        <v>111</v>
      </c>
      <c r="C100" s="130">
        <f>SUM(C98:C99)</f>
        <v>21149</v>
      </c>
      <c r="D100" s="150">
        <f>SUM(D98:D99)</f>
        <v>2234420.2830000003</v>
      </c>
      <c r="E100" s="134">
        <f t="shared" si="6"/>
        <v>105651.34441344747</v>
      </c>
      <c r="F100" s="137"/>
      <c r="G100" s="136">
        <f>SUM(D91:D97)*1000/SUM(L91:L97)</f>
        <v>0.72172237461818733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12月状況（表紙）</vt:lpstr>
      <vt:lpstr>人口統計</vt:lpstr>
      <vt:lpstr>認定者数</vt:lpstr>
      <vt:lpstr>給付状況</vt:lpstr>
      <vt:lpstr>'12月状況（表紙）'!Print_Area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2015-04-17T00:40:12Z</dcterms:modified>
</cp:coreProperties>
</file>