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01月報告書\"/>
    </mc:Choice>
  </mc:AlternateContent>
  <bookViews>
    <workbookView xWindow="-915" yWindow="5130" windowWidth="15480" windowHeight="6480"/>
  </bookViews>
  <sheets>
    <sheet name="0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'01月状況（表紙）'!$A$1:$L$45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<sst xmlns="http://schemas.openxmlformats.org/spreadsheetml/2006/main" count="201" uniqueCount="142">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</sst>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59775</c:v>
                </c:pt>
                <c:pt idx="1">
                  <c:v>29522</c:v>
                </c:pt>
                <c:pt idx="2">
                  <c:v>15896</c:v>
                </c:pt>
                <c:pt idx="3">
                  <c:v>10195</c:v>
                </c:pt>
                <c:pt idx="4">
                  <c:v>14325</c:v>
                </c:pt>
                <c:pt idx="5">
                  <c:v>32438</c:v>
                </c:pt>
                <c:pt idx="6">
                  <c:v>42747</c:v>
                </c:pt>
                <c:pt idx="7">
                  <c:v>18044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23634</c:v>
                </c:pt>
                <c:pt idx="1">
                  <c:v>15087</c:v>
                </c:pt>
                <c:pt idx="2">
                  <c:v>9168</c:v>
                </c:pt>
                <c:pt idx="3">
                  <c:v>4869</c:v>
                </c:pt>
                <c:pt idx="4">
                  <c:v>6774</c:v>
                </c:pt>
                <c:pt idx="5">
                  <c:v>15078</c:v>
                </c:pt>
                <c:pt idx="6">
                  <c:v>24185</c:v>
                </c:pt>
                <c:pt idx="7">
                  <c:v>9659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19177</c:v>
                </c:pt>
                <c:pt idx="1">
                  <c:v>14845</c:v>
                </c:pt>
                <c:pt idx="2">
                  <c:v>9305</c:v>
                </c:pt>
                <c:pt idx="3">
                  <c:v>4554</c:v>
                </c:pt>
                <c:pt idx="4">
                  <c:v>7313</c:v>
                </c:pt>
                <c:pt idx="5">
                  <c:v>15808</c:v>
                </c:pt>
                <c:pt idx="6">
                  <c:v>24532</c:v>
                </c:pt>
                <c:pt idx="7">
                  <c:v>10748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74028456"/>
        <c:axId val="27403120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0.23165122721960088</c:v>
                </c:pt>
                <c:pt idx="1">
                  <c:v>0.31671728020146656</c:v>
                </c:pt>
                <c:pt idx="2">
                  <c:v>0.35143156092456956</c:v>
                </c:pt>
                <c:pt idx="3">
                  <c:v>0.29541037055614772</c:v>
                </c:pt>
                <c:pt idx="4">
                  <c:v>0.30665244459924246</c:v>
                </c:pt>
                <c:pt idx="5">
                  <c:v>0.3041726987128352</c:v>
                </c:pt>
                <c:pt idx="6">
                  <c:v>0.3428167309370338</c:v>
                </c:pt>
                <c:pt idx="7">
                  <c:v>0.34214100092212257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33160"/>
        <c:axId val="274030416"/>
      </c:lineChart>
      <c:catAx>
        <c:axId val="274028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74031200"/>
        <c:crosses val="autoZero"/>
        <c:auto val="1"/>
        <c:lblAlgn val="ctr"/>
        <c:lblOffset val="100"/>
        <c:noMultiLvlLbl val="0"/>
      </c:catAx>
      <c:valAx>
        <c:axId val="2740312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74028456"/>
        <c:crosses val="autoZero"/>
        <c:crossBetween val="between"/>
      </c:valAx>
      <c:valAx>
        <c:axId val="2740304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74033160"/>
        <c:crosses val="max"/>
        <c:crossBetween val="between"/>
      </c:valAx>
      <c:catAx>
        <c:axId val="274033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7403041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3649</c:v>
                </c:pt>
                <c:pt idx="1">
                  <c:v>2693</c:v>
                </c:pt>
                <c:pt idx="2">
                  <c:v>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967437.90000000014</c:v>
                </c:pt>
                <c:pt idx="1">
                  <c:v>801365.83</c:v>
                </c:pt>
                <c:pt idx="2">
                  <c:v>194196.94999999998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15065.9</c:v>
                </c:pt>
                <c:pt idx="1">
                  <c:v>485.08</c:v>
                </c:pt>
                <c:pt idx="2">
                  <c:v>24894.34</c:v>
                </c:pt>
                <c:pt idx="3">
                  <c:v>128.86000000000001</c:v>
                </c:pt>
                <c:pt idx="4">
                  <c:v>115260.81</c:v>
                </c:pt>
                <c:pt idx="5">
                  <c:v>7824.09</c:v>
                </c:pt>
                <c:pt idx="6">
                  <c:v>524634.44000000006</c:v>
                </c:pt>
                <c:pt idx="7">
                  <c:v>8324.0499999999993</c:v>
                </c:pt>
                <c:pt idx="8">
                  <c:v>5662.08</c:v>
                </c:pt>
                <c:pt idx="9">
                  <c:v>4073.3599999999997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813912"/>
        <c:axId val="27581352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113</c:v>
                </c:pt>
                <c:pt idx="1">
                  <c:v>3</c:v>
                </c:pt>
                <c:pt idx="2">
                  <c:v>171</c:v>
                </c:pt>
                <c:pt idx="3">
                  <c:v>4</c:v>
                </c:pt>
                <c:pt idx="4">
                  <c:v>542</c:v>
                </c:pt>
                <c:pt idx="5">
                  <c:v>127</c:v>
                </c:pt>
                <c:pt idx="6">
                  <c:v>1922</c:v>
                </c:pt>
                <c:pt idx="7">
                  <c:v>34</c:v>
                </c:pt>
                <c:pt idx="8">
                  <c:v>27</c:v>
                </c:pt>
                <c:pt idx="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19008"/>
        <c:axId val="275813128"/>
      </c:lineChart>
      <c:catAx>
        <c:axId val="2758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5813128"/>
        <c:crosses val="autoZero"/>
        <c:auto val="1"/>
        <c:lblAlgn val="ctr"/>
        <c:lblOffset val="100"/>
        <c:noMultiLvlLbl val="0"/>
      </c:catAx>
      <c:valAx>
        <c:axId val="2758131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75819008"/>
        <c:crosses val="autoZero"/>
        <c:crossBetween val="between"/>
      </c:valAx>
      <c:valAx>
        <c:axId val="27581352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5813912"/>
        <c:crosses val="max"/>
        <c:crossBetween val="between"/>
      </c:valAx>
      <c:catAx>
        <c:axId val="275813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813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17411.457783641163</c:v>
                </c:pt>
                <c:pt idx="1">
                  <c:v>29185.663047054943</c:v>
                </c:pt>
                <c:pt idx="2">
                  <c:v>86514.446061782292</c:v>
                </c:pt>
                <c:pt idx="3">
                  <c:v>110828.76155785935</c:v>
                </c:pt>
                <c:pt idx="4">
                  <c:v>144636.51356080489</c:v>
                </c:pt>
                <c:pt idx="5">
                  <c:v>168542.1618903972</c:v>
                </c:pt>
                <c:pt idx="6">
                  <c:v>193924.28879310345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60496"/>
        <c:axId val="27581195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3032</c:v>
                </c:pt>
                <c:pt idx="1">
                  <c:v>3039</c:v>
                </c:pt>
                <c:pt idx="2">
                  <c:v>6183</c:v>
                </c:pt>
                <c:pt idx="3">
                  <c:v>3569</c:v>
                </c:pt>
                <c:pt idx="4">
                  <c:v>2286</c:v>
                </c:pt>
                <c:pt idx="5">
                  <c:v>1989</c:v>
                </c:pt>
                <c:pt idx="6">
                  <c:v>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12344"/>
        <c:axId val="275819400"/>
      </c:lineChart>
      <c:catAx>
        <c:axId val="27581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819400"/>
        <c:crosses val="autoZero"/>
        <c:auto val="1"/>
        <c:lblAlgn val="ctr"/>
        <c:lblOffset val="100"/>
        <c:noMultiLvlLbl val="0"/>
      </c:catAx>
      <c:valAx>
        <c:axId val="2758194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5812344"/>
        <c:crosses val="autoZero"/>
        <c:crossBetween val="between"/>
      </c:valAx>
      <c:valAx>
        <c:axId val="27581195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76160496"/>
        <c:crosses val="max"/>
        <c:crossBetween val="between"/>
      </c:valAx>
      <c:catAx>
        <c:axId val="27616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81195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59712"/>
        <c:axId val="27615657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17411.457783641163</c:v>
                </c:pt>
                <c:pt idx="1">
                  <c:v>29185.663047054943</c:v>
                </c:pt>
                <c:pt idx="2">
                  <c:v>86514.446061782292</c:v>
                </c:pt>
                <c:pt idx="3">
                  <c:v>110828.76155785935</c:v>
                </c:pt>
                <c:pt idx="4">
                  <c:v>144636.51356080489</c:v>
                </c:pt>
                <c:pt idx="5">
                  <c:v>168542.1618903972</c:v>
                </c:pt>
                <c:pt idx="6">
                  <c:v>193924.28879310345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156968"/>
        <c:axId val="276158928"/>
      </c:barChart>
      <c:catAx>
        <c:axId val="2761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156576"/>
        <c:crosses val="autoZero"/>
        <c:auto val="1"/>
        <c:lblAlgn val="ctr"/>
        <c:lblOffset val="100"/>
        <c:noMultiLvlLbl val="0"/>
      </c:catAx>
      <c:valAx>
        <c:axId val="2761565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6159712"/>
        <c:crosses val="autoZero"/>
        <c:crossBetween val="between"/>
      </c:valAx>
      <c:valAx>
        <c:axId val="27615892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276156968"/>
        <c:crosses val="max"/>
        <c:crossBetween val="between"/>
      </c:valAx>
      <c:catAx>
        <c:axId val="276156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15892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7661</c:v>
                </c:pt>
                <c:pt idx="1">
                  <c:v>5148</c:v>
                </c:pt>
                <c:pt idx="2">
                  <c:v>8517</c:v>
                </c:pt>
                <c:pt idx="3">
                  <c:v>5132</c:v>
                </c:pt>
                <c:pt idx="4">
                  <c:v>4272</c:v>
                </c:pt>
                <c:pt idx="5">
                  <c:v>5224</c:v>
                </c:pt>
                <c:pt idx="6">
                  <c:v>3134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990</c:v>
                </c:pt>
                <c:pt idx="1">
                  <c:v>752</c:v>
                </c:pt>
                <c:pt idx="2">
                  <c:v>823</c:v>
                </c:pt>
                <c:pt idx="3">
                  <c:v>614</c:v>
                </c:pt>
                <c:pt idx="4">
                  <c:v>508</c:v>
                </c:pt>
                <c:pt idx="5">
                  <c:v>510</c:v>
                </c:pt>
                <c:pt idx="6">
                  <c:v>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6671</c:v>
                </c:pt>
                <c:pt idx="1">
                  <c:v>4396</c:v>
                </c:pt>
                <c:pt idx="2">
                  <c:v>7694</c:v>
                </c:pt>
                <c:pt idx="3">
                  <c:v>4518</c:v>
                </c:pt>
                <c:pt idx="4">
                  <c:v>3764</c:v>
                </c:pt>
                <c:pt idx="5">
                  <c:v>4714</c:v>
                </c:pt>
                <c:pt idx="6">
                  <c:v>2793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1235</c:v>
                </c:pt>
                <c:pt idx="1">
                  <c:v>1120</c:v>
                </c:pt>
                <c:pt idx="2">
                  <c:v>796</c:v>
                </c:pt>
                <c:pt idx="3">
                  <c:v>241</c:v>
                </c:pt>
                <c:pt idx="4">
                  <c:v>411</c:v>
                </c:pt>
                <c:pt idx="5">
                  <c:v>754</c:v>
                </c:pt>
                <c:pt idx="6">
                  <c:v>2569</c:v>
                </c:pt>
                <c:pt idx="7">
                  <c:v>535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804</c:v>
                </c:pt>
                <c:pt idx="1">
                  <c:v>869</c:v>
                </c:pt>
                <c:pt idx="2">
                  <c:v>471</c:v>
                </c:pt>
                <c:pt idx="3">
                  <c:v>170</c:v>
                </c:pt>
                <c:pt idx="4">
                  <c:v>275</c:v>
                </c:pt>
                <c:pt idx="5">
                  <c:v>657</c:v>
                </c:pt>
                <c:pt idx="6">
                  <c:v>1509</c:v>
                </c:pt>
                <c:pt idx="7">
                  <c:v>393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1209</c:v>
                </c:pt>
                <c:pt idx="1">
                  <c:v>1187</c:v>
                </c:pt>
                <c:pt idx="2">
                  <c:v>879</c:v>
                </c:pt>
                <c:pt idx="3">
                  <c:v>344</c:v>
                </c:pt>
                <c:pt idx="4">
                  <c:v>492</c:v>
                </c:pt>
                <c:pt idx="5">
                  <c:v>1374</c:v>
                </c:pt>
                <c:pt idx="6">
                  <c:v>2298</c:v>
                </c:pt>
                <c:pt idx="7">
                  <c:v>734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776</c:v>
                </c:pt>
                <c:pt idx="1">
                  <c:v>668</c:v>
                </c:pt>
                <c:pt idx="2">
                  <c:v>544</c:v>
                </c:pt>
                <c:pt idx="3">
                  <c:v>225</c:v>
                </c:pt>
                <c:pt idx="4">
                  <c:v>328</c:v>
                </c:pt>
                <c:pt idx="5">
                  <c:v>637</c:v>
                </c:pt>
                <c:pt idx="6">
                  <c:v>1528</c:v>
                </c:pt>
                <c:pt idx="7">
                  <c:v>426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630</c:v>
                </c:pt>
                <c:pt idx="1">
                  <c:v>556</c:v>
                </c:pt>
                <c:pt idx="2">
                  <c:v>434</c:v>
                </c:pt>
                <c:pt idx="3">
                  <c:v>182</c:v>
                </c:pt>
                <c:pt idx="4">
                  <c:v>287</c:v>
                </c:pt>
                <c:pt idx="5">
                  <c:v>651</c:v>
                </c:pt>
                <c:pt idx="6">
                  <c:v>1171</c:v>
                </c:pt>
                <c:pt idx="7">
                  <c:v>361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889</c:v>
                </c:pt>
                <c:pt idx="1">
                  <c:v>672</c:v>
                </c:pt>
                <c:pt idx="2">
                  <c:v>478</c:v>
                </c:pt>
                <c:pt idx="3">
                  <c:v>180</c:v>
                </c:pt>
                <c:pt idx="4">
                  <c:v>333</c:v>
                </c:pt>
                <c:pt idx="5">
                  <c:v>747</c:v>
                </c:pt>
                <c:pt idx="6">
                  <c:v>1394</c:v>
                </c:pt>
                <c:pt idx="7">
                  <c:v>531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540</c:v>
                </c:pt>
                <c:pt idx="1">
                  <c:v>448</c:v>
                </c:pt>
                <c:pt idx="2">
                  <c:v>274</c:v>
                </c:pt>
                <c:pt idx="3">
                  <c:v>157</c:v>
                </c:pt>
                <c:pt idx="4">
                  <c:v>178</c:v>
                </c:pt>
                <c:pt idx="5">
                  <c:v>366</c:v>
                </c:pt>
                <c:pt idx="6">
                  <c:v>834</c:v>
                </c:pt>
                <c:pt idx="7">
                  <c:v>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034728"/>
        <c:axId val="274032376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0.14208964985634534</c:v>
                </c:pt>
                <c:pt idx="1">
                  <c:v>0.18441801416544168</c:v>
                </c:pt>
                <c:pt idx="2">
                  <c:v>0.20981973691333297</c:v>
                </c:pt>
                <c:pt idx="3">
                  <c:v>0.15907884962326224</c:v>
                </c:pt>
                <c:pt idx="4">
                  <c:v>0.16355505075601617</c:v>
                </c:pt>
                <c:pt idx="5">
                  <c:v>0.16790778993718836</c:v>
                </c:pt>
                <c:pt idx="6">
                  <c:v>0.2320134655253813</c:v>
                </c:pt>
                <c:pt idx="7">
                  <c:v>0.16254226490909982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33552"/>
        <c:axId val="274031592"/>
      </c:lineChart>
      <c:catAx>
        <c:axId val="274034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74032376"/>
        <c:crosses val="autoZero"/>
        <c:auto val="1"/>
        <c:lblAlgn val="ctr"/>
        <c:lblOffset val="100"/>
        <c:noMultiLvlLbl val="0"/>
      </c:catAx>
      <c:valAx>
        <c:axId val="2740323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4034728"/>
        <c:crosses val="autoZero"/>
        <c:crossBetween val="between"/>
      </c:valAx>
      <c:valAx>
        <c:axId val="2740315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74033552"/>
        <c:crosses val="max"/>
        <c:crossBetween val="between"/>
      </c:valAx>
      <c:catAx>
        <c:axId val="27403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031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0.63248623464633624</c:v>
                </c:pt>
                <c:pt idx="1">
                  <c:v>0.63459807073954988</c:v>
                </c:pt>
                <c:pt idx="2">
                  <c:v>0.65818392134181603</c:v>
                </c:pt>
                <c:pt idx="3">
                  <c:v>0.61204301075268819</c:v>
                </c:pt>
                <c:pt idx="4">
                  <c:v>0.63360881542699721</c:v>
                </c:pt>
                <c:pt idx="5">
                  <c:v>0.61622013034033307</c:v>
                </c:pt>
                <c:pt idx="6">
                  <c:v>0.63304142809026609</c:v>
                </c:pt>
                <c:pt idx="7">
                  <c:v>0.6427972241287272</c:v>
                </c:pt>
                <c:pt idx="8">
                  <c:v>0.58668548576805457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0.15950868276154173</c:v>
                </c:pt>
                <c:pt idx="1">
                  <c:v>0.18456591639871384</c:v>
                </c:pt>
                <c:pt idx="2">
                  <c:v>0.17755928282244071</c:v>
                </c:pt>
                <c:pt idx="3">
                  <c:v>0.17978494623655913</c:v>
                </c:pt>
                <c:pt idx="4">
                  <c:v>0.14765840220385676</c:v>
                </c:pt>
                <c:pt idx="5">
                  <c:v>0.15894279507603187</c:v>
                </c:pt>
                <c:pt idx="6">
                  <c:v>0.11906365779723813</c:v>
                </c:pt>
                <c:pt idx="7">
                  <c:v>0.14474185922367117</c:v>
                </c:pt>
                <c:pt idx="8">
                  <c:v>0.16960715125852741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6.2706480304955528E-2</c:v>
                </c:pt>
                <c:pt idx="1">
                  <c:v>4.0257234726688101E-2</c:v>
                </c:pt>
                <c:pt idx="2">
                  <c:v>3.3834586466165412E-2</c:v>
                </c:pt>
                <c:pt idx="3">
                  <c:v>7.3763440860215052E-2</c:v>
                </c:pt>
                <c:pt idx="4">
                  <c:v>2.7548209366391185E-2</c:v>
                </c:pt>
                <c:pt idx="5">
                  <c:v>8.2548877624909492E-2</c:v>
                </c:pt>
                <c:pt idx="6">
                  <c:v>8.4540249242169074E-2</c:v>
                </c:pt>
                <c:pt idx="7">
                  <c:v>7.984442919240449E-2</c:v>
                </c:pt>
                <c:pt idx="8">
                  <c:v>5.7398259233121619E-2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0.14529860228716646</c:v>
                </c:pt>
                <c:pt idx="1">
                  <c:v>0.14057877813504824</c:v>
                </c:pt>
                <c:pt idx="2">
                  <c:v>0.1304222093695778</c:v>
                </c:pt>
                <c:pt idx="3">
                  <c:v>0.13440860215053763</c:v>
                </c:pt>
                <c:pt idx="4">
                  <c:v>0.19118457300275482</c:v>
                </c:pt>
                <c:pt idx="5">
                  <c:v>0.14228819695872555</c:v>
                </c:pt>
                <c:pt idx="6">
                  <c:v>0.16335466487032671</c:v>
                </c:pt>
                <c:pt idx="7">
                  <c:v>0.13261648745519714</c:v>
                </c:pt>
                <c:pt idx="8">
                  <c:v>0.18630910374029641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027280"/>
        <c:axId val="274029240"/>
      </c:barChart>
      <c:catAx>
        <c:axId val="27402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74029240"/>
        <c:crosses val="autoZero"/>
        <c:auto val="1"/>
        <c:lblAlgn val="ctr"/>
        <c:lblOffset val="100"/>
        <c:noMultiLvlLbl val="0"/>
      </c:catAx>
      <c:valAx>
        <c:axId val="27402924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740272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0.38723442020485832</c:v>
                </c:pt>
                <c:pt idx="1">
                  <c:v>0.37486771478814473</c:v>
                </c:pt>
                <c:pt idx="2">
                  <c:v>0.44411248832663558</c:v>
                </c:pt>
                <c:pt idx="3">
                  <c:v>0.36511564937153501</c:v>
                </c:pt>
                <c:pt idx="4">
                  <c:v>0.36915735766573399</c:v>
                </c:pt>
                <c:pt idx="5">
                  <c:v>0.3886657984795136</c:v>
                </c:pt>
                <c:pt idx="6">
                  <c:v>0.37187134226794255</c:v>
                </c:pt>
                <c:pt idx="7">
                  <c:v>0.39370960086085016</c:v>
                </c:pt>
                <c:pt idx="8">
                  <c:v>0.36320710194307781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3.0844234628809843E-2</c:v>
                </c:pt>
                <c:pt idx="1">
                  <c:v>3.9810886949829274E-2</c:v>
                </c:pt>
                <c:pt idx="2">
                  <c:v>3.5188740865930525E-2</c:v>
                </c:pt>
                <c:pt idx="3">
                  <c:v>3.2549738067623436E-2</c:v>
                </c:pt>
                <c:pt idx="4">
                  <c:v>2.5738251980087945E-2</c:v>
                </c:pt>
                <c:pt idx="5">
                  <c:v>3.067551466914499E-2</c:v>
                </c:pt>
                <c:pt idx="6">
                  <c:v>2.3884821152540762E-2</c:v>
                </c:pt>
                <c:pt idx="7">
                  <c:v>2.7407415490144325E-2</c:v>
                </c:pt>
                <c:pt idx="8">
                  <c:v>3.0769458579836997E-2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0.15398554911675552</c:v>
                </c:pt>
                <c:pt idx="1">
                  <c:v>0.10874527628439848</c:v>
                </c:pt>
                <c:pt idx="2">
                  <c:v>9.3542258475364931E-2</c:v>
                </c:pt>
                <c:pt idx="3">
                  <c:v>0.1916737775603698</c:v>
                </c:pt>
                <c:pt idx="4">
                  <c:v>6.5418402614499466E-2</c:v>
                </c:pt>
                <c:pt idx="5">
                  <c:v>0.17972285898888732</c:v>
                </c:pt>
                <c:pt idx="6">
                  <c:v>0.18052771411535398</c:v>
                </c:pt>
                <c:pt idx="7">
                  <c:v>0.20333520636084407</c:v>
                </c:pt>
                <c:pt idx="8">
                  <c:v>0.11327505631357711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0.42793579604957621</c:v>
                </c:pt>
                <c:pt idx="1">
                  <c:v>0.47657612197762755</c:v>
                </c:pt>
                <c:pt idx="2">
                  <c:v>0.42715651233206892</c:v>
                </c:pt>
                <c:pt idx="3">
                  <c:v>0.41066083500047174</c:v>
                </c:pt>
                <c:pt idx="4">
                  <c:v>0.53968598773967857</c:v>
                </c:pt>
                <c:pt idx="5">
                  <c:v>0.40093582786245419</c:v>
                </c:pt>
                <c:pt idx="6">
                  <c:v>0.42371612246416263</c:v>
                </c:pt>
                <c:pt idx="7">
                  <c:v>0.37554777728816152</c:v>
                </c:pt>
                <c:pt idx="8">
                  <c:v>0.49274838316350811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030024"/>
        <c:axId val="274030808"/>
      </c:barChart>
      <c:catAx>
        <c:axId val="274030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74030808"/>
        <c:crosses val="autoZero"/>
        <c:auto val="1"/>
        <c:lblAlgn val="ctr"/>
        <c:lblOffset val="100"/>
        <c:noMultiLvlLbl val="0"/>
      </c:catAx>
      <c:valAx>
        <c:axId val="2740308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740300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277089.23</c:v>
                </c:pt>
                <c:pt idx="1">
                  <c:v>11629.790000000003</c:v>
                </c:pt>
                <c:pt idx="2">
                  <c:v>66736.94</c:v>
                </c:pt>
                <c:pt idx="3">
                  <c:v>10846.32</c:v>
                </c:pt>
                <c:pt idx="4">
                  <c:v>41018.31</c:v>
                </c:pt>
                <c:pt idx="5">
                  <c:v>621554.31999999995</c:v>
                </c:pt>
                <c:pt idx="6">
                  <c:v>264728.44000000006</c:v>
                </c:pt>
                <c:pt idx="7">
                  <c:v>139938.5</c:v>
                </c:pt>
                <c:pt idx="8">
                  <c:v>16764.849999999999</c:v>
                </c:pt>
                <c:pt idx="9">
                  <c:v>222241.24000000002</c:v>
                </c:pt>
                <c:pt idx="10">
                  <c:v>103749.90000000001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816656"/>
        <c:axId val="2758186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4927</c:v>
                </c:pt>
                <c:pt idx="1">
                  <c:v>172</c:v>
                </c:pt>
                <c:pt idx="2">
                  <c:v>1468</c:v>
                </c:pt>
                <c:pt idx="3">
                  <c:v>283</c:v>
                </c:pt>
                <c:pt idx="4">
                  <c:v>3071</c:v>
                </c:pt>
                <c:pt idx="5">
                  <c:v>6226</c:v>
                </c:pt>
                <c:pt idx="6">
                  <c:v>3167</c:v>
                </c:pt>
                <c:pt idx="7">
                  <c:v>1290</c:v>
                </c:pt>
                <c:pt idx="8">
                  <c:v>226</c:v>
                </c:pt>
                <c:pt idx="9">
                  <c:v>1069</c:v>
                </c:pt>
                <c:pt idx="10">
                  <c:v>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17440"/>
        <c:axId val="275818224"/>
      </c:lineChart>
      <c:catAx>
        <c:axId val="2758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5818224"/>
        <c:crosses val="autoZero"/>
        <c:auto val="1"/>
        <c:lblAlgn val="ctr"/>
        <c:lblOffset val="100"/>
        <c:noMultiLvlLbl val="0"/>
      </c:catAx>
      <c:valAx>
        <c:axId val="2758182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75817440"/>
        <c:crosses val="autoZero"/>
        <c:crossBetween val="between"/>
      </c:valAx>
      <c:valAx>
        <c:axId val="2758186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5816656"/>
        <c:crosses val="max"/>
        <c:crossBetween val="between"/>
      </c:valAx>
      <c:catAx>
        <c:axId val="27581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818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1683.7400000000002</c:v>
                </c:pt>
                <c:pt idx="1">
                  <c:v>141.93</c:v>
                </c:pt>
                <c:pt idx="2">
                  <c:v>13294.7</c:v>
                </c:pt>
                <c:pt idx="3">
                  <c:v>3013.1700000000005</c:v>
                </c:pt>
                <c:pt idx="4">
                  <c:v>3929.0699999999997</c:v>
                </c:pt>
                <c:pt idx="5">
                  <c:v>3967.13</c:v>
                </c:pt>
                <c:pt idx="6">
                  <c:v>68079.73</c:v>
                </c:pt>
                <c:pt idx="7">
                  <c:v>2236.2300000000005</c:v>
                </c:pt>
                <c:pt idx="8">
                  <c:v>351.23999999999995</c:v>
                </c:pt>
                <c:pt idx="9">
                  <c:v>20175.030000000002</c:v>
                </c:pt>
                <c:pt idx="10">
                  <c:v>24614.799999999999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815088"/>
        <c:axId val="2758158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86</c:v>
                </c:pt>
                <c:pt idx="1">
                  <c:v>3</c:v>
                </c:pt>
                <c:pt idx="2">
                  <c:v>438</c:v>
                </c:pt>
                <c:pt idx="3">
                  <c:v>85</c:v>
                </c:pt>
                <c:pt idx="4">
                  <c:v>330</c:v>
                </c:pt>
                <c:pt idx="5">
                  <c:v>142</c:v>
                </c:pt>
                <c:pt idx="6">
                  <c:v>2136</c:v>
                </c:pt>
                <c:pt idx="7">
                  <c:v>60</c:v>
                </c:pt>
                <c:pt idx="8">
                  <c:v>10</c:v>
                </c:pt>
                <c:pt idx="9">
                  <c:v>254</c:v>
                </c:pt>
                <c:pt idx="10">
                  <c:v>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16264"/>
        <c:axId val="275817832"/>
      </c:lineChart>
      <c:catAx>
        <c:axId val="275816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75817832"/>
        <c:crosses val="autoZero"/>
        <c:auto val="1"/>
        <c:lblAlgn val="ctr"/>
        <c:lblOffset val="100"/>
        <c:noMultiLvlLbl val="0"/>
      </c:catAx>
      <c:valAx>
        <c:axId val="2758178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75816264"/>
        <c:crosses val="autoZero"/>
        <c:crossBetween val="between"/>
      </c:valAx>
      <c:valAx>
        <c:axId val="2758158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75815088"/>
        <c:crosses val="max"/>
        <c:crossBetween val="between"/>
      </c:valAx>
      <c:catAx>
        <c:axId val="27581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815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34.8%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51.8%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53.7%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54.7%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53.8%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713010</v>
      </c>
      <c r="D5" s="30">
        <f>SUM(E5:F5)</f>
        <v>214736</v>
      </c>
      <c r="E5" s="31">
        <f>SUM(E6:E13)</f>
        <v>108454</v>
      </c>
      <c r="F5" s="32">
        <f t="shared" ref="F5:G5" si="0">SUM(F6:F13)</f>
        <v>106282</v>
      </c>
      <c r="G5" s="29">
        <f t="shared" si="0"/>
        <v>222942</v>
      </c>
      <c r="H5" s="33">
        <f>D5/C5</f>
        <v>0.30116828655979577</v>
      </c>
      <c r="I5" s="26"/>
      <c r="J5" s="24">
        <f t="shared" ref="J5:J13" si="1">C5-D5-G5</f>
        <v>275332</v>
      </c>
      <c r="K5" s="58">
        <f>E5/C5</f>
        <v>0.1521072635727409</v>
      </c>
      <c r="L5" s="58">
        <f>F5/C5</f>
        <v>0.14906102298705487</v>
      </c>
    </row>
    <row r="6" spans="1:12" ht="20.100000000000001" customHeight="1" thickTop="1" x14ac:dyDescent="0.15">
      <c r="B6" s="18" t="s">
        <v>18</v>
      </c>
      <c r="C6" s="34">
        <v>184808</v>
      </c>
      <c r="D6" s="35">
        <f t="shared" ref="D6:D13" si="2">SUM(E6:F6)</f>
        <v>42811</v>
      </c>
      <c r="E6" s="36">
        <v>23634</v>
      </c>
      <c r="F6" s="37">
        <v>19177</v>
      </c>
      <c r="G6" s="34">
        <v>59775</v>
      </c>
      <c r="H6" s="38">
        <f t="shared" ref="H6:H13" si="3">D6/C6</f>
        <v>0.23165122721960088</v>
      </c>
      <c r="I6" s="26"/>
      <c r="J6" s="24">
        <f t="shared" si="1"/>
        <v>82222</v>
      </c>
      <c r="K6" s="58">
        <f t="shared" ref="K6:K13" si="4">E6/C6</f>
        <v>0.12788407428249859</v>
      </c>
      <c r="L6" s="58">
        <f t="shared" ref="L6:L13" si="5">F6/C6</f>
        <v>0.10376715293710229</v>
      </c>
    </row>
    <row r="7" spans="1:12" ht="20.100000000000001" customHeight="1" x14ac:dyDescent="0.15">
      <c r="B7" s="19" t="s">
        <v>19</v>
      </c>
      <c r="C7" s="39">
        <v>94507</v>
      </c>
      <c r="D7" s="40">
        <f t="shared" si="2"/>
        <v>29932</v>
      </c>
      <c r="E7" s="41">
        <v>15087</v>
      </c>
      <c r="F7" s="42">
        <v>14845</v>
      </c>
      <c r="G7" s="39">
        <v>29522</v>
      </c>
      <c r="H7" s="43">
        <f t="shared" si="3"/>
        <v>0.31671728020146656</v>
      </c>
      <c r="I7" s="26"/>
      <c r="J7" s="24">
        <f t="shared" si="1"/>
        <v>35053</v>
      </c>
      <c r="K7" s="58">
        <f t="shared" si="4"/>
        <v>0.15963896854201276</v>
      </c>
      <c r="L7" s="58">
        <f t="shared" si="5"/>
        <v>0.1570783116594538</v>
      </c>
    </row>
    <row r="8" spans="1:12" ht="20.100000000000001" customHeight="1" x14ac:dyDescent="0.15">
      <c r="B8" s="19" t="s">
        <v>20</v>
      </c>
      <c r="C8" s="39">
        <v>52565</v>
      </c>
      <c r="D8" s="40">
        <f t="shared" si="2"/>
        <v>18473</v>
      </c>
      <c r="E8" s="41">
        <v>9168</v>
      </c>
      <c r="F8" s="42">
        <v>9305</v>
      </c>
      <c r="G8" s="39">
        <v>15896</v>
      </c>
      <c r="H8" s="43">
        <f t="shared" si="3"/>
        <v>0.35143156092456956</v>
      </c>
      <c r="I8" s="26"/>
      <c r="J8" s="24">
        <f t="shared" si="1"/>
        <v>18196</v>
      </c>
      <c r="K8" s="58">
        <f t="shared" si="4"/>
        <v>0.174412631979454</v>
      </c>
      <c r="L8" s="58">
        <f t="shared" si="5"/>
        <v>0.17701892894511556</v>
      </c>
    </row>
    <row r="9" spans="1:12" ht="20.100000000000001" customHeight="1" x14ac:dyDescent="0.15">
      <c r="B9" s="19" t="s">
        <v>21</v>
      </c>
      <c r="C9" s="39">
        <v>31898</v>
      </c>
      <c r="D9" s="40">
        <f t="shared" si="2"/>
        <v>9423</v>
      </c>
      <c r="E9" s="41">
        <v>4869</v>
      </c>
      <c r="F9" s="42">
        <v>4554</v>
      </c>
      <c r="G9" s="39">
        <v>10195</v>
      </c>
      <c r="H9" s="43">
        <f t="shared" si="3"/>
        <v>0.29541037055614772</v>
      </c>
      <c r="I9" s="26"/>
      <c r="J9" s="24">
        <f t="shared" si="1"/>
        <v>12280</v>
      </c>
      <c r="K9" s="58">
        <f t="shared" si="4"/>
        <v>0.15264279892156249</v>
      </c>
      <c r="L9" s="58">
        <f t="shared" si="5"/>
        <v>0.14276757163458523</v>
      </c>
    </row>
    <row r="10" spans="1:12" ht="20.100000000000001" customHeight="1" x14ac:dyDescent="0.15">
      <c r="B10" s="19" t="s">
        <v>22</v>
      </c>
      <c r="C10" s="39">
        <v>45938</v>
      </c>
      <c r="D10" s="40">
        <f t="shared" si="2"/>
        <v>14087</v>
      </c>
      <c r="E10" s="41">
        <v>6774</v>
      </c>
      <c r="F10" s="42">
        <v>7313</v>
      </c>
      <c r="G10" s="39">
        <v>14325</v>
      </c>
      <c r="H10" s="43">
        <f t="shared" si="3"/>
        <v>0.30665244459924246</v>
      </c>
      <c r="I10" s="26"/>
      <c r="J10" s="24">
        <f t="shared" si="1"/>
        <v>17526</v>
      </c>
      <c r="K10" s="58">
        <f t="shared" si="4"/>
        <v>0.14745961948713485</v>
      </c>
      <c r="L10" s="58">
        <f t="shared" si="5"/>
        <v>0.15919282511210761</v>
      </c>
    </row>
    <row r="11" spans="1:12" ht="20.100000000000001" customHeight="1" x14ac:dyDescent="0.15">
      <c r="B11" s="19" t="s">
        <v>23</v>
      </c>
      <c r="C11" s="39">
        <v>101541</v>
      </c>
      <c r="D11" s="40">
        <f t="shared" si="2"/>
        <v>30886</v>
      </c>
      <c r="E11" s="41">
        <v>15078</v>
      </c>
      <c r="F11" s="42">
        <v>15808</v>
      </c>
      <c r="G11" s="39">
        <v>32438</v>
      </c>
      <c r="H11" s="43">
        <f t="shared" si="3"/>
        <v>0.3041726987128352</v>
      </c>
      <c r="I11" s="26"/>
      <c r="J11" s="24">
        <f t="shared" si="1"/>
        <v>38217</v>
      </c>
      <c r="K11" s="58">
        <f t="shared" si="4"/>
        <v>0.14849174225189823</v>
      </c>
      <c r="L11" s="58">
        <f t="shared" si="5"/>
        <v>0.15568095646093696</v>
      </c>
    </row>
    <row r="12" spans="1:12" ht="20.100000000000001" customHeight="1" x14ac:dyDescent="0.15">
      <c r="B12" s="19" t="s">
        <v>24</v>
      </c>
      <c r="C12" s="39">
        <v>142108</v>
      </c>
      <c r="D12" s="40">
        <f t="shared" si="2"/>
        <v>48717</v>
      </c>
      <c r="E12" s="41">
        <v>24185</v>
      </c>
      <c r="F12" s="42">
        <v>24532</v>
      </c>
      <c r="G12" s="39">
        <v>42747</v>
      </c>
      <c r="H12" s="43">
        <f t="shared" si="3"/>
        <v>0.3428167309370338</v>
      </c>
      <c r="I12" s="26"/>
      <c r="J12" s="24">
        <f t="shared" si="1"/>
        <v>50644</v>
      </c>
      <c r="K12" s="58">
        <f t="shared" si="4"/>
        <v>0.17018746305626706</v>
      </c>
      <c r="L12" s="58">
        <f t="shared" si="5"/>
        <v>0.17262926788076674</v>
      </c>
    </row>
    <row r="13" spans="1:12" ht="20.100000000000001" customHeight="1" x14ac:dyDescent="0.15">
      <c r="B13" s="19" t="s">
        <v>25</v>
      </c>
      <c r="C13" s="39">
        <v>59645</v>
      </c>
      <c r="D13" s="40">
        <f t="shared" si="2"/>
        <v>20407</v>
      </c>
      <c r="E13" s="41">
        <v>9659</v>
      </c>
      <c r="F13" s="42">
        <v>10748</v>
      </c>
      <c r="G13" s="39">
        <v>18044</v>
      </c>
      <c r="H13" s="43">
        <f t="shared" si="3"/>
        <v>0.34214100092212257</v>
      </c>
      <c r="I13" s="26"/>
      <c r="J13" s="24">
        <f t="shared" si="1"/>
        <v>21194</v>
      </c>
      <c r="K13" s="58">
        <f t="shared" si="4"/>
        <v>0.16194148713219883</v>
      </c>
      <c r="L13" s="58">
        <f t="shared" si="5"/>
        <v>0.18019951378992372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7661</v>
      </c>
      <c r="E4" s="46">
        <f t="shared" ref="E4:K4" si="0">SUM(E5:E6)</f>
        <v>5148</v>
      </c>
      <c r="F4" s="46">
        <f t="shared" si="0"/>
        <v>8517</v>
      </c>
      <c r="G4" s="46">
        <f t="shared" si="0"/>
        <v>5132</v>
      </c>
      <c r="H4" s="46">
        <f t="shared" si="0"/>
        <v>4272</v>
      </c>
      <c r="I4" s="46">
        <f t="shared" si="0"/>
        <v>5224</v>
      </c>
      <c r="J4" s="45">
        <f t="shared" si="0"/>
        <v>3134</v>
      </c>
      <c r="K4" s="47">
        <f t="shared" si="0"/>
        <v>39088</v>
      </c>
      <c r="L4" s="55">
        <f>K4/人口統計!D5</f>
        <v>0.1820281648163326</v>
      </c>
    </row>
    <row r="5" spans="1:12" ht="20.100000000000001" customHeight="1" x14ac:dyDescent="0.15">
      <c r="B5" s="115"/>
      <c r="C5" s="116" t="s">
        <v>39</v>
      </c>
      <c r="D5" s="48">
        <v>990</v>
      </c>
      <c r="E5" s="49">
        <v>752</v>
      </c>
      <c r="F5" s="49">
        <v>823</v>
      </c>
      <c r="G5" s="49">
        <v>614</v>
      </c>
      <c r="H5" s="49">
        <v>508</v>
      </c>
      <c r="I5" s="49">
        <v>510</v>
      </c>
      <c r="J5" s="48">
        <v>341</v>
      </c>
      <c r="K5" s="50">
        <f>SUM(D5:J5)</f>
        <v>4538</v>
      </c>
      <c r="L5" s="56">
        <f>K5/人口統計!D5</f>
        <v>2.1132926011474554E-2</v>
      </c>
    </row>
    <row r="6" spans="1:12" ht="20.100000000000001" customHeight="1" x14ac:dyDescent="0.15">
      <c r="B6" s="115"/>
      <c r="C6" s="117" t="s">
        <v>40</v>
      </c>
      <c r="D6" s="51">
        <v>6671</v>
      </c>
      <c r="E6" s="52">
        <v>4396</v>
      </c>
      <c r="F6" s="52">
        <v>7694</v>
      </c>
      <c r="G6" s="52">
        <v>4518</v>
      </c>
      <c r="H6" s="52">
        <v>3764</v>
      </c>
      <c r="I6" s="52">
        <v>4714</v>
      </c>
      <c r="J6" s="51">
        <v>2793</v>
      </c>
      <c r="K6" s="53">
        <f>SUM(D6:J6)</f>
        <v>34550</v>
      </c>
      <c r="L6" s="57">
        <f>K6/人口統計!D5</f>
        <v>0.16089523880485807</v>
      </c>
    </row>
    <row r="7" spans="1:12" ht="20.100000000000001" customHeight="1" thickBot="1" x14ac:dyDescent="0.2">
      <c r="B7" s="193" t="s">
        <v>63</v>
      </c>
      <c r="C7" s="194"/>
      <c r="D7" s="45">
        <v>81</v>
      </c>
      <c r="E7" s="46">
        <v>135</v>
      </c>
      <c r="F7" s="46">
        <v>94</v>
      </c>
      <c r="G7" s="46">
        <v>102</v>
      </c>
      <c r="H7" s="46">
        <v>95</v>
      </c>
      <c r="I7" s="46">
        <v>81</v>
      </c>
      <c r="J7" s="45">
        <v>69</v>
      </c>
      <c r="K7" s="47">
        <f>SUM(D7:J7)</f>
        <v>657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7742</v>
      </c>
      <c r="E8" s="34">
        <f t="shared" ref="E8:K8" si="1">E4+E7</f>
        <v>5283</v>
      </c>
      <c r="F8" s="34">
        <f t="shared" si="1"/>
        <v>8611</v>
      </c>
      <c r="G8" s="34">
        <f t="shared" si="1"/>
        <v>5234</v>
      </c>
      <c r="H8" s="34">
        <f t="shared" si="1"/>
        <v>4367</v>
      </c>
      <c r="I8" s="34">
        <f t="shared" si="1"/>
        <v>5305</v>
      </c>
      <c r="J8" s="35">
        <f t="shared" si="1"/>
        <v>3203</v>
      </c>
      <c r="K8" s="54">
        <f t="shared" si="1"/>
        <v>39745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1235</v>
      </c>
      <c r="E23" s="39">
        <v>804</v>
      </c>
      <c r="F23" s="39">
        <v>1209</v>
      </c>
      <c r="G23" s="39">
        <v>776</v>
      </c>
      <c r="H23" s="39">
        <v>630</v>
      </c>
      <c r="I23" s="39">
        <v>889</v>
      </c>
      <c r="J23" s="40">
        <v>540</v>
      </c>
      <c r="K23" s="167">
        <f t="shared" ref="K23:K30" si="2">SUM(D23:J23)</f>
        <v>6083</v>
      </c>
      <c r="L23" s="188">
        <f>K23/人口統計!D6</f>
        <v>0.14208964985634534</v>
      </c>
    </row>
    <row r="24" spans="1:12" ht="20.100000000000001" customHeight="1" x14ac:dyDescent="0.15">
      <c r="B24" s="197" t="s">
        <v>19</v>
      </c>
      <c r="C24" s="199"/>
      <c r="D24" s="45">
        <v>1120</v>
      </c>
      <c r="E24" s="46">
        <v>869</v>
      </c>
      <c r="F24" s="46">
        <v>1187</v>
      </c>
      <c r="G24" s="46">
        <v>668</v>
      </c>
      <c r="H24" s="46">
        <v>556</v>
      </c>
      <c r="I24" s="46">
        <v>672</v>
      </c>
      <c r="J24" s="45">
        <v>448</v>
      </c>
      <c r="K24" s="47">
        <f t="shared" si="2"/>
        <v>5520</v>
      </c>
      <c r="L24" s="55">
        <f>K24/人口統計!D7</f>
        <v>0.18441801416544168</v>
      </c>
    </row>
    <row r="25" spans="1:12" ht="20.100000000000001" customHeight="1" x14ac:dyDescent="0.15">
      <c r="B25" s="197" t="s">
        <v>20</v>
      </c>
      <c r="C25" s="199"/>
      <c r="D25" s="45">
        <v>796</v>
      </c>
      <c r="E25" s="46">
        <v>471</v>
      </c>
      <c r="F25" s="46">
        <v>879</v>
      </c>
      <c r="G25" s="46">
        <v>544</v>
      </c>
      <c r="H25" s="46">
        <v>434</v>
      </c>
      <c r="I25" s="46">
        <v>478</v>
      </c>
      <c r="J25" s="45">
        <v>274</v>
      </c>
      <c r="K25" s="47">
        <f t="shared" si="2"/>
        <v>3876</v>
      </c>
      <c r="L25" s="55">
        <f>K25/人口統計!D8</f>
        <v>0.20981973691333297</v>
      </c>
    </row>
    <row r="26" spans="1:12" ht="20.100000000000001" customHeight="1" x14ac:dyDescent="0.15">
      <c r="B26" s="197" t="s">
        <v>21</v>
      </c>
      <c r="C26" s="199"/>
      <c r="D26" s="45">
        <v>241</v>
      </c>
      <c r="E26" s="46">
        <v>170</v>
      </c>
      <c r="F26" s="46">
        <v>344</v>
      </c>
      <c r="G26" s="46">
        <v>225</v>
      </c>
      <c r="H26" s="46">
        <v>182</v>
      </c>
      <c r="I26" s="46">
        <v>180</v>
      </c>
      <c r="J26" s="45">
        <v>157</v>
      </c>
      <c r="K26" s="47">
        <f t="shared" si="2"/>
        <v>1499</v>
      </c>
      <c r="L26" s="55">
        <f>K26/人口統計!D9</f>
        <v>0.15907884962326224</v>
      </c>
    </row>
    <row r="27" spans="1:12" ht="20.100000000000001" customHeight="1" x14ac:dyDescent="0.15">
      <c r="B27" s="197" t="s">
        <v>22</v>
      </c>
      <c r="C27" s="199"/>
      <c r="D27" s="45">
        <v>411</v>
      </c>
      <c r="E27" s="46">
        <v>275</v>
      </c>
      <c r="F27" s="46">
        <v>492</v>
      </c>
      <c r="G27" s="46">
        <v>328</v>
      </c>
      <c r="H27" s="46">
        <v>287</v>
      </c>
      <c r="I27" s="46">
        <v>333</v>
      </c>
      <c r="J27" s="45">
        <v>178</v>
      </c>
      <c r="K27" s="47">
        <f t="shared" si="2"/>
        <v>2304</v>
      </c>
      <c r="L27" s="55">
        <f>K27/人口統計!D10</f>
        <v>0.16355505075601617</v>
      </c>
    </row>
    <row r="28" spans="1:12" ht="20.100000000000001" customHeight="1" x14ac:dyDescent="0.15">
      <c r="B28" s="197" t="s">
        <v>23</v>
      </c>
      <c r="C28" s="199"/>
      <c r="D28" s="45">
        <v>754</v>
      </c>
      <c r="E28" s="46">
        <v>657</v>
      </c>
      <c r="F28" s="46">
        <v>1374</v>
      </c>
      <c r="G28" s="46">
        <v>637</v>
      </c>
      <c r="H28" s="46">
        <v>651</v>
      </c>
      <c r="I28" s="46">
        <v>747</v>
      </c>
      <c r="J28" s="45">
        <v>366</v>
      </c>
      <c r="K28" s="47">
        <f t="shared" si="2"/>
        <v>5186</v>
      </c>
      <c r="L28" s="55">
        <f>K28/人口統計!D11</f>
        <v>0.16790778993718836</v>
      </c>
    </row>
    <row r="29" spans="1:12" ht="20.100000000000001" customHeight="1" x14ac:dyDescent="0.15">
      <c r="B29" s="197" t="s">
        <v>24</v>
      </c>
      <c r="C29" s="198"/>
      <c r="D29" s="40">
        <v>2569</v>
      </c>
      <c r="E29" s="39">
        <v>1509</v>
      </c>
      <c r="F29" s="39">
        <v>2298</v>
      </c>
      <c r="G29" s="39">
        <v>1528</v>
      </c>
      <c r="H29" s="39">
        <v>1171</v>
      </c>
      <c r="I29" s="39">
        <v>1394</v>
      </c>
      <c r="J29" s="40">
        <v>834</v>
      </c>
      <c r="K29" s="167">
        <f t="shared" si="2"/>
        <v>11303</v>
      </c>
      <c r="L29" s="168">
        <f>K29/人口統計!D12</f>
        <v>0.2320134655253813</v>
      </c>
    </row>
    <row r="30" spans="1:12" ht="20.100000000000001" customHeight="1" x14ac:dyDescent="0.15">
      <c r="B30" s="197" t="s">
        <v>25</v>
      </c>
      <c r="C30" s="198"/>
      <c r="D30" s="40">
        <v>535</v>
      </c>
      <c r="E30" s="39">
        <v>393</v>
      </c>
      <c r="F30" s="39">
        <v>734</v>
      </c>
      <c r="G30" s="39">
        <v>426</v>
      </c>
      <c r="H30" s="39">
        <v>361</v>
      </c>
      <c r="I30" s="39">
        <v>531</v>
      </c>
      <c r="J30" s="40">
        <v>337</v>
      </c>
      <c r="K30" s="167">
        <f t="shared" si="2"/>
        <v>3317</v>
      </c>
      <c r="L30" s="168">
        <f>K30/人口統計!D13</f>
        <v>0.16254226490909982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29866</v>
      </c>
      <c r="E5" s="174">
        <v>1776297.8399999996</v>
      </c>
      <c r="F5" s="175">
        <v>7532</v>
      </c>
      <c r="G5" s="176">
        <v>141486.76999999993</v>
      </c>
      <c r="H5" s="173">
        <v>2961</v>
      </c>
      <c r="I5" s="174">
        <v>706353.01000000047</v>
      </c>
      <c r="J5" s="175">
        <v>6861</v>
      </c>
      <c r="K5" s="176">
        <v>1963000.6800000002</v>
      </c>
      <c r="M5" s="147">
        <f>Q5+Q7</f>
        <v>37398</v>
      </c>
      <c r="N5" s="119" t="s">
        <v>106</v>
      </c>
      <c r="O5" s="120"/>
      <c r="P5" s="132"/>
      <c r="Q5" s="121">
        <v>29866</v>
      </c>
      <c r="R5" s="122">
        <v>1776297.8399999996</v>
      </c>
      <c r="S5" s="122">
        <f>R5/Q5*100</f>
        <v>5947.5585615750342</v>
      </c>
    </row>
    <row r="6" spans="1:19" ht="20.100000000000001" customHeight="1" thickTop="1" x14ac:dyDescent="0.15">
      <c r="B6" s="203" t="s">
        <v>112</v>
      </c>
      <c r="C6" s="203"/>
      <c r="D6" s="169">
        <v>4934</v>
      </c>
      <c r="E6" s="170">
        <v>263779.24</v>
      </c>
      <c r="F6" s="171">
        <v>1435</v>
      </c>
      <c r="G6" s="172">
        <v>28013.31</v>
      </c>
      <c r="H6" s="169">
        <v>313</v>
      </c>
      <c r="I6" s="170">
        <v>76519.64999999998</v>
      </c>
      <c r="J6" s="171">
        <v>1093</v>
      </c>
      <c r="K6" s="172">
        <v>335347.33000000007</v>
      </c>
      <c r="M6" s="58"/>
      <c r="N6" s="123"/>
      <c r="O6" s="92" t="s">
        <v>103</v>
      </c>
      <c r="P6" s="105"/>
      <c r="Q6" s="96">
        <f>Q5/Q$13</f>
        <v>0.63248623464633624</v>
      </c>
      <c r="R6" s="97">
        <f>R5/R$13</f>
        <v>0.38723442020485832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4552</v>
      </c>
      <c r="E7" s="144">
        <v>270052.52</v>
      </c>
      <c r="F7" s="145">
        <v>1228</v>
      </c>
      <c r="G7" s="146">
        <v>21397.300000000003</v>
      </c>
      <c r="H7" s="143">
        <v>234</v>
      </c>
      <c r="I7" s="144">
        <v>56880.459999999992</v>
      </c>
      <c r="J7" s="145">
        <v>902</v>
      </c>
      <c r="K7" s="146">
        <v>259742.06000000003</v>
      </c>
      <c r="M7" s="58"/>
      <c r="N7" s="124" t="s">
        <v>107</v>
      </c>
      <c r="O7" s="125"/>
      <c r="P7" s="133"/>
      <c r="Q7" s="126">
        <v>7532</v>
      </c>
      <c r="R7" s="127">
        <v>141486.76999999993</v>
      </c>
      <c r="S7" s="127">
        <f>R7/Q7*100</f>
        <v>1878.4754381306418</v>
      </c>
    </row>
    <row r="8" spans="1:19" ht="20.100000000000001" customHeight="1" x14ac:dyDescent="0.15">
      <c r="B8" s="200" t="s">
        <v>114</v>
      </c>
      <c r="C8" s="200"/>
      <c r="D8" s="143">
        <v>2846</v>
      </c>
      <c r="E8" s="144">
        <v>170104.87999999998</v>
      </c>
      <c r="F8" s="145">
        <v>836</v>
      </c>
      <c r="G8" s="146">
        <v>15164.699999999997</v>
      </c>
      <c r="H8" s="143">
        <v>343</v>
      </c>
      <c r="I8" s="144">
        <v>89299.5</v>
      </c>
      <c r="J8" s="145">
        <v>625</v>
      </c>
      <c r="K8" s="146">
        <v>191324.07000000004</v>
      </c>
      <c r="L8" s="87"/>
      <c r="M8" s="86"/>
      <c r="N8" s="128"/>
      <c r="O8" s="92" t="s">
        <v>103</v>
      </c>
      <c r="P8" s="105"/>
      <c r="Q8" s="96">
        <f>Q7/Q$13</f>
        <v>0.15950868276154173</v>
      </c>
      <c r="R8" s="97">
        <f>R7/R$13</f>
        <v>3.0844234628809843E-2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1150</v>
      </c>
      <c r="E9" s="144">
        <v>67670.25</v>
      </c>
      <c r="F9" s="145">
        <v>268</v>
      </c>
      <c r="G9" s="146">
        <v>4718.08</v>
      </c>
      <c r="H9" s="143">
        <v>50</v>
      </c>
      <c r="I9" s="144">
        <v>11991.85</v>
      </c>
      <c r="J9" s="145">
        <v>347</v>
      </c>
      <c r="K9" s="146">
        <v>98929.859999999986</v>
      </c>
      <c r="L9" s="87"/>
      <c r="M9" s="86"/>
      <c r="N9" s="124" t="s">
        <v>108</v>
      </c>
      <c r="O9" s="125"/>
      <c r="P9" s="133"/>
      <c r="Q9" s="126">
        <v>2961</v>
      </c>
      <c r="R9" s="127">
        <v>706353.01000000047</v>
      </c>
      <c r="S9" s="127">
        <f>R9/Q9*100</f>
        <v>23855.218169537337</v>
      </c>
    </row>
    <row r="10" spans="1:19" ht="20.100000000000001" customHeight="1" x14ac:dyDescent="0.15">
      <c r="B10" s="200" t="s">
        <v>116</v>
      </c>
      <c r="C10" s="200"/>
      <c r="D10" s="143">
        <v>1702</v>
      </c>
      <c r="E10" s="144">
        <v>110113.15999999999</v>
      </c>
      <c r="F10" s="145">
        <v>439</v>
      </c>
      <c r="G10" s="146">
        <v>8690.7000000000007</v>
      </c>
      <c r="H10" s="143">
        <v>228</v>
      </c>
      <c r="I10" s="144">
        <v>50917.4</v>
      </c>
      <c r="J10" s="145">
        <v>393</v>
      </c>
      <c r="K10" s="146">
        <v>113589.39</v>
      </c>
      <c r="L10" s="87"/>
      <c r="M10" s="86"/>
      <c r="N10" s="93"/>
      <c r="O10" s="92" t="s">
        <v>103</v>
      </c>
      <c r="P10" s="105"/>
      <c r="Q10" s="96">
        <f>Q9/Q$13</f>
        <v>6.2706480304955528E-2</v>
      </c>
      <c r="R10" s="97">
        <f>R9/R$13</f>
        <v>0.15398554911675552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3759</v>
      </c>
      <c r="E11" s="144">
        <v>236976.69000000003</v>
      </c>
      <c r="F11" s="145">
        <v>707</v>
      </c>
      <c r="G11" s="146">
        <v>15220.71</v>
      </c>
      <c r="H11" s="143">
        <v>502</v>
      </c>
      <c r="I11" s="144">
        <v>115042.09999999999</v>
      </c>
      <c r="J11" s="145">
        <v>970</v>
      </c>
      <c r="K11" s="146">
        <v>270015.00999999995</v>
      </c>
      <c r="L11" s="87"/>
      <c r="M11" s="86"/>
      <c r="N11" s="124" t="s">
        <v>109</v>
      </c>
      <c r="O11" s="125"/>
      <c r="P11" s="133"/>
      <c r="Q11" s="99">
        <v>6861</v>
      </c>
      <c r="R11" s="100">
        <v>1963000.6800000002</v>
      </c>
      <c r="S11" s="100">
        <f>R11/Q11*100</f>
        <v>28610.999562745958</v>
      </c>
    </row>
    <row r="12" spans="1:19" ht="20.100000000000001" customHeight="1" thickBot="1" x14ac:dyDescent="0.2">
      <c r="B12" s="200" t="s">
        <v>118</v>
      </c>
      <c r="C12" s="200"/>
      <c r="D12" s="143">
        <v>8429</v>
      </c>
      <c r="E12" s="144">
        <v>491789.94999999978</v>
      </c>
      <c r="F12" s="145">
        <v>1898</v>
      </c>
      <c r="G12" s="146">
        <v>34235.109999999993</v>
      </c>
      <c r="H12" s="143">
        <v>1047</v>
      </c>
      <c r="I12" s="144">
        <v>253989.77000000002</v>
      </c>
      <c r="J12" s="145">
        <v>1739</v>
      </c>
      <c r="K12" s="146">
        <v>469103.68000000005</v>
      </c>
      <c r="L12" s="87"/>
      <c r="M12" s="86"/>
      <c r="N12" s="123"/>
      <c r="O12" s="82" t="s">
        <v>103</v>
      </c>
      <c r="P12" s="106"/>
      <c r="Q12" s="101">
        <f>Q11/Q$13</f>
        <v>0.14529860228716646</v>
      </c>
      <c r="R12" s="102">
        <f>R11/R$13</f>
        <v>0.42793579604957621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2494</v>
      </c>
      <c r="E13" s="144">
        <v>165811.15000000005</v>
      </c>
      <c r="F13" s="145">
        <v>721</v>
      </c>
      <c r="G13" s="146">
        <v>14046.859999999997</v>
      </c>
      <c r="H13" s="143">
        <v>244</v>
      </c>
      <c r="I13" s="144">
        <v>51712.280000000006</v>
      </c>
      <c r="J13" s="145">
        <v>792</v>
      </c>
      <c r="K13" s="146">
        <v>224949.27999999997</v>
      </c>
      <c r="M13" s="58"/>
      <c r="N13" s="129" t="s">
        <v>110</v>
      </c>
      <c r="O13" s="130"/>
      <c r="P13" s="131"/>
      <c r="Q13" s="94">
        <f>Q5+Q7+Q9+Q11</f>
        <v>47220</v>
      </c>
      <c r="R13" s="95">
        <f>R5+R7+R9+R11</f>
        <v>4587138.3000000007</v>
      </c>
      <c r="S13" s="95">
        <f>R13/Q13*100</f>
        <v>9714.3970775095313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0.63248623464633624</v>
      </c>
      <c r="O16" s="58">
        <f>F5/(D5+F5+H5+J5)</f>
        <v>0.15950868276154173</v>
      </c>
      <c r="P16" s="58">
        <f>H5/(D5+F5+H5+J5)</f>
        <v>6.2706480304955528E-2</v>
      </c>
      <c r="Q16" s="58">
        <f>J5/(D5+F5+H5+J5)</f>
        <v>0.14529860228716646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0.63459807073954988</v>
      </c>
      <c r="O17" s="58">
        <f t="shared" ref="O17:O23" si="1">F6/(D6+F6+H6+J6)</f>
        <v>0.18456591639871384</v>
      </c>
      <c r="P17" s="58">
        <f t="shared" ref="P17:P23" si="2">H6/(D6+F6+H6+J6)</f>
        <v>4.0257234726688101E-2</v>
      </c>
      <c r="Q17" s="58">
        <f t="shared" ref="Q17:Q23" si="3">J6/(D6+F6+H6+J6)</f>
        <v>0.14057877813504824</v>
      </c>
    </row>
    <row r="18" spans="13:17" ht="20.100000000000001" customHeight="1" x14ac:dyDescent="0.15">
      <c r="M18" s="14" t="s">
        <v>133</v>
      </c>
      <c r="N18" s="58">
        <f t="shared" si="0"/>
        <v>0.65818392134181603</v>
      </c>
      <c r="O18" s="58">
        <f t="shared" si="1"/>
        <v>0.17755928282244071</v>
      </c>
      <c r="P18" s="58">
        <f t="shared" si="2"/>
        <v>3.3834586466165412E-2</v>
      </c>
      <c r="Q18" s="58">
        <f t="shared" si="3"/>
        <v>0.1304222093695778</v>
      </c>
    </row>
    <row r="19" spans="13:17" ht="20.100000000000001" customHeight="1" x14ac:dyDescent="0.15">
      <c r="M19" s="14" t="s">
        <v>134</v>
      </c>
      <c r="N19" s="58">
        <f t="shared" si="0"/>
        <v>0.61204301075268819</v>
      </c>
      <c r="O19" s="58">
        <f t="shared" si="1"/>
        <v>0.17978494623655913</v>
      </c>
      <c r="P19" s="58">
        <f t="shared" si="2"/>
        <v>7.3763440860215052E-2</v>
      </c>
      <c r="Q19" s="58">
        <f t="shared" si="3"/>
        <v>0.13440860215053763</v>
      </c>
    </row>
    <row r="20" spans="13:17" ht="20.100000000000001" customHeight="1" x14ac:dyDescent="0.15">
      <c r="M20" s="14" t="s">
        <v>135</v>
      </c>
      <c r="N20" s="58">
        <f t="shared" si="0"/>
        <v>0.63360881542699721</v>
      </c>
      <c r="O20" s="58">
        <f t="shared" si="1"/>
        <v>0.14765840220385676</v>
      </c>
      <c r="P20" s="58">
        <f t="shared" si="2"/>
        <v>2.7548209366391185E-2</v>
      </c>
      <c r="Q20" s="58">
        <f t="shared" si="3"/>
        <v>0.19118457300275482</v>
      </c>
    </row>
    <row r="21" spans="13:17" ht="20.100000000000001" customHeight="1" x14ac:dyDescent="0.15">
      <c r="M21" s="14" t="s">
        <v>136</v>
      </c>
      <c r="N21" s="58">
        <f t="shared" si="0"/>
        <v>0.61622013034033307</v>
      </c>
      <c r="O21" s="58">
        <f t="shared" si="1"/>
        <v>0.15894279507603187</v>
      </c>
      <c r="P21" s="58">
        <f t="shared" si="2"/>
        <v>8.2548877624909492E-2</v>
      </c>
      <c r="Q21" s="58">
        <f t="shared" si="3"/>
        <v>0.14228819695872555</v>
      </c>
    </row>
    <row r="22" spans="13:17" ht="20.100000000000001" customHeight="1" x14ac:dyDescent="0.15">
      <c r="M22" s="14" t="s">
        <v>137</v>
      </c>
      <c r="N22" s="58">
        <f t="shared" si="0"/>
        <v>0.63304142809026609</v>
      </c>
      <c r="O22" s="58">
        <f t="shared" si="1"/>
        <v>0.11906365779723813</v>
      </c>
      <c r="P22" s="58">
        <f t="shared" si="2"/>
        <v>8.4540249242169074E-2</v>
      </c>
      <c r="Q22" s="58">
        <f t="shared" si="3"/>
        <v>0.16335466487032671</v>
      </c>
    </row>
    <row r="23" spans="13:17" ht="20.100000000000001" customHeight="1" x14ac:dyDescent="0.15">
      <c r="M23" s="14" t="s">
        <v>138</v>
      </c>
      <c r="N23" s="58">
        <f t="shared" si="0"/>
        <v>0.6427972241287272</v>
      </c>
      <c r="O23" s="58">
        <f t="shared" si="1"/>
        <v>0.14474185922367117</v>
      </c>
      <c r="P23" s="58">
        <f t="shared" si="2"/>
        <v>7.984442919240449E-2</v>
      </c>
      <c r="Q23" s="58">
        <f t="shared" si="3"/>
        <v>0.13261648745519714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0.58668548576805457</v>
      </c>
      <c r="O24" s="58">
        <f t="shared" ref="O24" si="5">F13/(D13+F13+H13+J13)</f>
        <v>0.16960715125852741</v>
      </c>
      <c r="P24" s="58">
        <f t="shared" ref="P24" si="6">H13/(D13+F13+H13+J13)</f>
        <v>5.7398259233121619E-2</v>
      </c>
      <c r="Q24" s="58">
        <f t="shared" ref="Q24" si="7">J13/(D13+F13+H13+J13)</f>
        <v>0.18630910374029641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0.38723442020485832</v>
      </c>
      <c r="O29" s="58">
        <f>G5/(E5+G5+I5+K5)</f>
        <v>3.0844234628809843E-2</v>
      </c>
      <c r="P29" s="58">
        <f>I5/(E5+G5+I5+K5)</f>
        <v>0.15398554911675552</v>
      </c>
      <c r="Q29" s="58">
        <f>K5/(E5+G5+I5+K5)</f>
        <v>0.42793579604957621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0.37486771478814473</v>
      </c>
      <c r="O30" s="58">
        <f t="shared" ref="O30:O37" si="9">G6/(E6+G6+I6+K6)</f>
        <v>3.9810886949829274E-2</v>
      </c>
      <c r="P30" s="58">
        <f t="shared" ref="P30:P37" si="10">I6/(E6+G6+I6+K6)</f>
        <v>0.10874527628439848</v>
      </c>
      <c r="Q30" s="58">
        <f t="shared" ref="Q30:Q37" si="11">K6/(E6+G6+I6+K6)</f>
        <v>0.47657612197762755</v>
      </c>
    </row>
    <row r="31" spans="13:17" ht="20.100000000000001" customHeight="1" x14ac:dyDescent="0.15">
      <c r="M31" s="14" t="s">
        <v>133</v>
      </c>
      <c r="N31" s="58">
        <f t="shared" si="8"/>
        <v>0.44411248832663558</v>
      </c>
      <c r="O31" s="58">
        <f t="shared" si="9"/>
        <v>3.5188740865930525E-2</v>
      </c>
      <c r="P31" s="58">
        <f t="shared" si="10"/>
        <v>9.3542258475364931E-2</v>
      </c>
      <c r="Q31" s="58">
        <f t="shared" si="11"/>
        <v>0.42715651233206892</v>
      </c>
    </row>
    <row r="32" spans="13:17" ht="20.100000000000001" customHeight="1" x14ac:dyDescent="0.15">
      <c r="M32" s="14" t="s">
        <v>134</v>
      </c>
      <c r="N32" s="58">
        <f t="shared" si="8"/>
        <v>0.36511564937153501</v>
      </c>
      <c r="O32" s="58">
        <f t="shared" si="9"/>
        <v>3.2549738067623436E-2</v>
      </c>
      <c r="P32" s="58">
        <f t="shared" si="10"/>
        <v>0.1916737775603698</v>
      </c>
      <c r="Q32" s="58">
        <f t="shared" si="11"/>
        <v>0.41066083500047174</v>
      </c>
    </row>
    <row r="33" spans="13:17" ht="20.100000000000001" customHeight="1" x14ac:dyDescent="0.15">
      <c r="M33" s="14" t="s">
        <v>135</v>
      </c>
      <c r="N33" s="58">
        <f t="shared" si="8"/>
        <v>0.36915735766573399</v>
      </c>
      <c r="O33" s="58">
        <f t="shared" si="9"/>
        <v>2.5738251980087945E-2</v>
      </c>
      <c r="P33" s="58">
        <f t="shared" si="10"/>
        <v>6.5418402614499466E-2</v>
      </c>
      <c r="Q33" s="58">
        <f t="shared" si="11"/>
        <v>0.53968598773967857</v>
      </c>
    </row>
    <row r="34" spans="13:17" ht="20.100000000000001" customHeight="1" x14ac:dyDescent="0.15">
      <c r="M34" s="14" t="s">
        <v>136</v>
      </c>
      <c r="N34" s="58">
        <f t="shared" si="8"/>
        <v>0.3886657984795136</v>
      </c>
      <c r="O34" s="58">
        <f t="shared" si="9"/>
        <v>3.067551466914499E-2</v>
      </c>
      <c r="P34" s="58">
        <f t="shared" si="10"/>
        <v>0.17972285898888732</v>
      </c>
      <c r="Q34" s="58">
        <f t="shared" si="11"/>
        <v>0.40093582786245419</v>
      </c>
    </row>
    <row r="35" spans="13:17" ht="20.100000000000001" customHeight="1" x14ac:dyDescent="0.15">
      <c r="M35" s="14" t="s">
        <v>137</v>
      </c>
      <c r="N35" s="58">
        <f t="shared" si="8"/>
        <v>0.37187134226794255</v>
      </c>
      <c r="O35" s="58">
        <f t="shared" si="9"/>
        <v>2.3884821152540762E-2</v>
      </c>
      <c r="P35" s="58">
        <f t="shared" si="10"/>
        <v>0.18052771411535398</v>
      </c>
      <c r="Q35" s="58">
        <f t="shared" si="11"/>
        <v>0.42371612246416263</v>
      </c>
    </row>
    <row r="36" spans="13:17" ht="20.100000000000001" customHeight="1" x14ac:dyDescent="0.15">
      <c r="M36" s="14" t="s">
        <v>138</v>
      </c>
      <c r="N36" s="58">
        <f t="shared" si="8"/>
        <v>0.39370960086085016</v>
      </c>
      <c r="O36" s="58">
        <f t="shared" si="9"/>
        <v>2.7407415490144325E-2</v>
      </c>
      <c r="P36" s="58">
        <f t="shared" si="10"/>
        <v>0.20333520636084407</v>
      </c>
      <c r="Q36" s="58">
        <f t="shared" si="11"/>
        <v>0.37554777728816152</v>
      </c>
    </row>
    <row r="37" spans="13:17" ht="20.100000000000001" customHeight="1" x14ac:dyDescent="0.15">
      <c r="M37" s="14" t="s">
        <v>139</v>
      </c>
      <c r="N37" s="58">
        <f t="shared" si="8"/>
        <v>0.36320710194307781</v>
      </c>
      <c r="O37" s="58">
        <f t="shared" si="9"/>
        <v>3.0769458579836997E-2</v>
      </c>
      <c r="P37" s="58">
        <f t="shared" si="10"/>
        <v>0.11327505631357711</v>
      </c>
      <c r="Q37" s="58">
        <f t="shared" si="11"/>
        <v>0.49274838316350811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4927</v>
      </c>
      <c r="F5" s="149">
        <f>E5/SUM(E$5:E$15)</f>
        <v>0.16497020022768366</v>
      </c>
      <c r="G5" s="150">
        <v>277089.23</v>
      </c>
      <c r="H5" s="151">
        <f>G5/SUM(G$5:G$15)</f>
        <v>0.15599255021331332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172</v>
      </c>
      <c r="F6" s="153">
        <f t="shared" ref="F6:F15" si="0">E6/SUM(E$5:E$15)</f>
        <v>5.7590571218107548E-3</v>
      </c>
      <c r="G6" s="154">
        <v>11629.790000000003</v>
      </c>
      <c r="H6" s="155">
        <f t="shared" ref="H6:H15" si="1">G6/SUM(G$5:G$15)</f>
        <v>6.547207195838285E-3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1468</v>
      </c>
      <c r="F7" s="153">
        <f t="shared" si="0"/>
        <v>4.9152882876849928E-2</v>
      </c>
      <c r="G7" s="154">
        <v>66736.94</v>
      </c>
      <c r="H7" s="155">
        <f t="shared" si="1"/>
        <v>3.7570805130292789E-2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283</v>
      </c>
      <c r="F8" s="153">
        <f t="shared" si="0"/>
        <v>9.4756579387932759E-3</v>
      </c>
      <c r="G8" s="154">
        <v>10846.32</v>
      </c>
      <c r="H8" s="155">
        <f t="shared" si="1"/>
        <v>6.1061381462919522E-3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3071</v>
      </c>
      <c r="F9" s="153">
        <f t="shared" si="0"/>
        <v>0.10282595593651644</v>
      </c>
      <c r="G9" s="154">
        <v>41018.31</v>
      </c>
      <c r="H9" s="155">
        <f t="shared" si="1"/>
        <v>2.3092022675656687E-2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6226</v>
      </c>
      <c r="F10" s="153">
        <f t="shared" si="0"/>
        <v>0.20846447465345208</v>
      </c>
      <c r="G10" s="154">
        <v>621554.31999999995</v>
      </c>
      <c r="H10" s="155">
        <f t="shared" si="1"/>
        <v>0.34991559748786266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3167</v>
      </c>
      <c r="F11" s="153">
        <f t="shared" si="0"/>
        <v>0.10604031339985268</v>
      </c>
      <c r="G11" s="154">
        <v>264728.44000000006</v>
      </c>
      <c r="H11" s="155">
        <f t="shared" si="1"/>
        <v>0.14903381293308338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1290</v>
      </c>
      <c r="F12" s="153">
        <f t="shared" si="0"/>
        <v>4.3192928413580661E-2</v>
      </c>
      <c r="G12" s="154">
        <v>139938.5</v>
      </c>
      <c r="H12" s="155">
        <f t="shared" si="1"/>
        <v>7.8780988665729607E-2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226</v>
      </c>
      <c r="F13" s="153">
        <f t="shared" si="0"/>
        <v>7.5671331949373867E-3</v>
      </c>
      <c r="G13" s="154">
        <v>16764.849999999999</v>
      </c>
      <c r="H13" s="155">
        <f t="shared" si="1"/>
        <v>9.4380850004298824E-3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1069</v>
      </c>
      <c r="F14" s="153">
        <f t="shared" si="0"/>
        <v>3.5793209669858703E-2</v>
      </c>
      <c r="G14" s="154">
        <v>222241.24000000002</v>
      </c>
      <c r="H14" s="155">
        <f t="shared" si="1"/>
        <v>0.12511485123463303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7967</v>
      </c>
      <c r="F15" s="157">
        <f t="shared" si="0"/>
        <v>0.26675818656666445</v>
      </c>
      <c r="G15" s="158">
        <v>103749.90000000001</v>
      </c>
      <c r="H15" s="159">
        <f t="shared" si="1"/>
        <v>5.8407941316868349E-2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86</v>
      </c>
      <c r="F16" s="161">
        <f>E16/SUM(E$16:E$26)</f>
        <v>1.1417950079660117E-2</v>
      </c>
      <c r="G16" s="162">
        <v>1683.7400000000002</v>
      </c>
      <c r="H16" s="163">
        <f>G16/SUM(G$16:G$26)</f>
        <v>1.1900335275163893E-2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3</v>
      </c>
      <c r="F17" s="153">
        <f t="shared" ref="F17:F26" si="2">E17/SUM(E$16:E$26)</f>
        <v>3.9830058417419012E-4</v>
      </c>
      <c r="G17" s="154">
        <v>141.93</v>
      </c>
      <c r="H17" s="155">
        <f t="shared" ref="H17:H26" si="3">G17/SUM(G$16:G$26)</f>
        <v>1.0031326603893778E-3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438</v>
      </c>
      <c r="F18" s="153">
        <f t="shared" si="2"/>
        <v>5.8151885289431757E-2</v>
      </c>
      <c r="G18" s="154">
        <v>13294.7</v>
      </c>
      <c r="H18" s="155">
        <f t="shared" si="3"/>
        <v>9.3964262524333556E-2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85</v>
      </c>
      <c r="F19" s="153">
        <f t="shared" si="2"/>
        <v>1.128518321826872E-2</v>
      </c>
      <c r="G19" s="154">
        <v>3013.1700000000005</v>
      </c>
      <c r="H19" s="155">
        <f t="shared" si="3"/>
        <v>2.1296478815651814E-2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330</v>
      </c>
      <c r="F20" s="153">
        <f t="shared" si="2"/>
        <v>4.3813064259160914E-2</v>
      </c>
      <c r="G20" s="154">
        <v>3929.0699999999997</v>
      </c>
      <c r="H20" s="155">
        <f t="shared" si="3"/>
        <v>2.7769875586247394E-2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142</v>
      </c>
      <c r="F21" s="153">
        <f t="shared" si="2"/>
        <v>1.8852894317578334E-2</v>
      </c>
      <c r="G21" s="154">
        <v>3967.13</v>
      </c>
      <c r="H21" s="155">
        <f t="shared" si="3"/>
        <v>2.8038876002328701E-2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2136</v>
      </c>
      <c r="F22" s="153">
        <f t="shared" si="2"/>
        <v>0.28359001593202338</v>
      </c>
      <c r="G22" s="154">
        <v>68079.73</v>
      </c>
      <c r="H22" s="155">
        <f t="shared" si="3"/>
        <v>0.48117382282456517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60</v>
      </c>
      <c r="F23" s="153">
        <f t="shared" si="2"/>
        <v>7.9660116834838028E-3</v>
      </c>
      <c r="G23" s="154">
        <v>2236.2300000000005</v>
      </c>
      <c r="H23" s="155">
        <f t="shared" si="3"/>
        <v>1.5805223343497068E-2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10</v>
      </c>
      <c r="F24" s="153">
        <f t="shared" si="2"/>
        <v>1.3276686139139671E-3</v>
      </c>
      <c r="G24" s="154">
        <v>351.23999999999995</v>
      </c>
      <c r="H24" s="155">
        <f t="shared" si="3"/>
        <v>2.4824935928638415E-3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254</v>
      </c>
      <c r="F25" s="153">
        <f t="shared" si="2"/>
        <v>3.3722782793414764E-2</v>
      </c>
      <c r="G25" s="154">
        <v>20175.030000000002</v>
      </c>
      <c r="H25" s="155">
        <f t="shared" si="3"/>
        <v>0.14259304951268592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3988</v>
      </c>
      <c r="F26" s="157">
        <f t="shared" si="2"/>
        <v>0.52947424322889003</v>
      </c>
      <c r="G26" s="158">
        <v>24614.799999999999</v>
      </c>
      <c r="H26" s="159">
        <f t="shared" si="3"/>
        <v>0.17397244986227334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113</v>
      </c>
      <c r="F27" s="161">
        <f>E27/SUM(E$27:E$36)</f>
        <v>3.8162782843633905E-2</v>
      </c>
      <c r="G27" s="162">
        <v>15065.9</v>
      </c>
      <c r="H27" s="163">
        <f>G27/SUM(G$27:G$36)</f>
        <v>2.1329136829189698E-2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3</v>
      </c>
      <c r="F28" s="153">
        <f t="shared" ref="F28:F36" si="4">E28/SUM(E$27:E$36)</f>
        <v>1.0131712259371835E-3</v>
      </c>
      <c r="G28" s="154">
        <v>485.08</v>
      </c>
      <c r="H28" s="155">
        <f t="shared" ref="H28:H36" si="5">G28/SUM(G$27:G$36)</f>
        <v>6.867387738603959E-4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171</v>
      </c>
      <c r="F29" s="153">
        <f t="shared" si="4"/>
        <v>5.7750759878419454E-2</v>
      </c>
      <c r="G29" s="154">
        <v>24894.34</v>
      </c>
      <c r="H29" s="155">
        <f t="shared" si="5"/>
        <v>3.5243482575376864E-2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4</v>
      </c>
      <c r="F30" s="153">
        <f t="shared" si="4"/>
        <v>1.3508949679162446E-3</v>
      </c>
      <c r="G30" s="154">
        <v>128.86000000000001</v>
      </c>
      <c r="H30" s="155">
        <f t="shared" si="5"/>
        <v>1.8243002886049854E-4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542</v>
      </c>
      <c r="F31" s="153">
        <f t="shared" si="4"/>
        <v>0.18304626815265113</v>
      </c>
      <c r="G31" s="154">
        <v>115260.81</v>
      </c>
      <c r="H31" s="155">
        <f t="shared" si="5"/>
        <v>0.16317734669241374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127</v>
      </c>
      <c r="F32" s="153">
        <f t="shared" si="4"/>
        <v>4.2890915231340761E-2</v>
      </c>
      <c r="G32" s="154">
        <v>7824.09</v>
      </c>
      <c r="H32" s="155">
        <f t="shared" si="5"/>
        <v>1.1076741925400729E-2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1922</v>
      </c>
      <c r="F33" s="153">
        <f t="shared" si="4"/>
        <v>0.64910503208375547</v>
      </c>
      <c r="G33" s="154">
        <v>524634.44000000006</v>
      </c>
      <c r="H33" s="155">
        <f t="shared" si="5"/>
        <v>0.74273689298782775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34</v>
      </c>
      <c r="F34" s="153">
        <f t="shared" si="4"/>
        <v>1.1482607227288078E-2</v>
      </c>
      <c r="G34" s="154">
        <v>8324.0499999999993</v>
      </c>
      <c r="H34" s="155">
        <f t="shared" si="5"/>
        <v>1.1784546653237875E-2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27</v>
      </c>
      <c r="F35" s="153">
        <f t="shared" si="4"/>
        <v>9.11854103343465E-3</v>
      </c>
      <c r="G35" s="154">
        <v>5662.08</v>
      </c>
      <c r="H35" s="155">
        <f t="shared" si="5"/>
        <v>8.015935261605241E-3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18</v>
      </c>
      <c r="F36" s="157">
        <f t="shared" si="4"/>
        <v>6.0790273556231003E-3</v>
      </c>
      <c r="G36" s="158">
        <v>4073.3599999999997</v>
      </c>
      <c r="H36" s="159">
        <f t="shared" si="5"/>
        <v>5.7667482722272246E-3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3649</v>
      </c>
      <c r="F37" s="161">
        <f>E37/SUM(E$37:E$39)</f>
        <v>0.53184666958169358</v>
      </c>
      <c r="G37" s="162">
        <v>967437.90000000014</v>
      </c>
      <c r="H37" s="163">
        <f>G37/SUM(G$37:G$39)</f>
        <v>0.49283625311836377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2693</v>
      </c>
      <c r="F38" s="153">
        <f t="shared" ref="F38:F39" si="6">E38/SUM(E$37:E$39)</f>
        <v>0.39250838070252148</v>
      </c>
      <c r="G38" s="154">
        <v>801365.83</v>
      </c>
      <c r="H38" s="155">
        <f t="shared" ref="H38:H39" si="7">G38/SUM(G$37:G$39)</f>
        <v>0.40823512603164253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519</v>
      </c>
      <c r="F39" s="157">
        <f t="shared" si="6"/>
        <v>7.5644949715784865E-2</v>
      </c>
      <c r="G39" s="158">
        <v>194196.94999999998</v>
      </c>
      <c r="H39" s="159">
        <f t="shared" si="7"/>
        <v>9.8928620849993792E-2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47220</v>
      </c>
      <c r="F40" s="164">
        <f>E40/E$40</f>
        <v>1</v>
      </c>
      <c r="G40" s="165">
        <f>SUM(G5:G39)</f>
        <v>4587138.3000000007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3032</v>
      </c>
      <c r="E4" s="65">
        <v>52791.54</v>
      </c>
      <c r="F4" s="65">
        <f>E4*1000/D4</f>
        <v>17411.457783641163</v>
      </c>
      <c r="G4" s="65">
        <v>50030</v>
      </c>
      <c r="H4" s="61">
        <f>F4/G4</f>
        <v>0.34802034346674321</v>
      </c>
      <c r="K4" s="14">
        <f>D4*G4</f>
        <v>151690960</v>
      </c>
      <c r="L4" s="14" t="s">
        <v>27</v>
      </c>
      <c r="M4" s="24">
        <f>G4-F4</f>
        <v>32618.542216358837</v>
      </c>
    </row>
    <row r="5" spans="1:13" s="14" customFormat="1" ht="20.100000000000001" customHeight="1" x14ac:dyDescent="0.15">
      <c r="B5" s="234" t="s">
        <v>28</v>
      </c>
      <c r="C5" s="235"/>
      <c r="D5" s="62">
        <v>3039</v>
      </c>
      <c r="E5" s="66">
        <v>88695.229999999967</v>
      </c>
      <c r="F5" s="66">
        <f t="shared" ref="F5:F13" si="0">E5*1000/D5</f>
        <v>29185.663047054943</v>
      </c>
      <c r="G5" s="66">
        <v>104730</v>
      </c>
      <c r="H5" s="63">
        <f t="shared" ref="H5:H10" si="1">F5/G5</f>
        <v>0.27867528928726193</v>
      </c>
      <c r="K5" s="14">
        <f t="shared" ref="K5:K10" si="2">D5*G5</f>
        <v>318274470</v>
      </c>
      <c r="L5" s="14" t="s">
        <v>28</v>
      </c>
      <c r="M5" s="24">
        <f t="shared" ref="M5:M10" si="3">G5-F5</f>
        <v>75544.336952945057</v>
      </c>
    </row>
    <row r="6" spans="1:13" s="14" customFormat="1" ht="20.100000000000001" customHeight="1" x14ac:dyDescent="0.15">
      <c r="B6" s="234" t="s">
        <v>29</v>
      </c>
      <c r="C6" s="235"/>
      <c r="D6" s="62">
        <v>6183</v>
      </c>
      <c r="E6" s="66">
        <v>534918.81999999995</v>
      </c>
      <c r="F6" s="66">
        <f t="shared" si="0"/>
        <v>86514.446061782292</v>
      </c>
      <c r="G6" s="66">
        <v>166920</v>
      </c>
      <c r="H6" s="63">
        <f t="shared" si="1"/>
        <v>0.51829886210030129</v>
      </c>
      <c r="K6" s="14">
        <f t="shared" si="2"/>
        <v>1032066360</v>
      </c>
      <c r="L6" s="14" t="s">
        <v>29</v>
      </c>
      <c r="M6" s="24">
        <f t="shared" si="3"/>
        <v>80405.553938217708</v>
      </c>
    </row>
    <row r="7" spans="1:13" s="14" customFormat="1" ht="20.100000000000001" customHeight="1" x14ac:dyDescent="0.15">
      <c r="B7" s="234" t="s">
        <v>30</v>
      </c>
      <c r="C7" s="235"/>
      <c r="D7" s="62">
        <v>3569</v>
      </c>
      <c r="E7" s="66">
        <v>395547.85000000003</v>
      </c>
      <c r="F7" s="66">
        <f t="shared" si="0"/>
        <v>110828.76155785935</v>
      </c>
      <c r="G7" s="66">
        <v>196160</v>
      </c>
      <c r="H7" s="63">
        <f t="shared" si="1"/>
        <v>0.56499164741975605</v>
      </c>
      <c r="K7" s="14">
        <f t="shared" si="2"/>
        <v>700095040</v>
      </c>
      <c r="L7" s="14" t="s">
        <v>30</v>
      </c>
      <c r="M7" s="24">
        <f t="shared" si="3"/>
        <v>85331.238442140646</v>
      </c>
    </row>
    <row r="8" spans="1:13" s="14" customFormat="1" ht="20.100000000000001" customHeight="1" x14ac:dyDescent="0.15">
      <c r="B8" s="234" t="s">
        <v>31</v>
      </c>
      <c r="C8" s="235"/>
      <c r="D8" s="62">
        <v>2286</v>
      </c>
      <c r="E8" s="66">
        <v>330639.06999999995</v>
      </c>
      <c r="F8" s="66">
        <f t="shared" si="0"/>
        <v>144636.51356080489</v>
      </c>
      <c r="G8" s="66">
        <v>269310</v>
      </c>
      <c r="H8" s="63">
        <f t="shared" si="1"/>
        <v>0.53706328603024356</v>
      </c>
      <c r="K8" s="14">
        <f t="shared" si="2"/>
        <v>615642660</v>
      </c>
      <c r="L8" s="14" t="s">
        <v>31</v>
      </c>
      <c r="M8" s="24">
        <f t="shared" si="3"/>
        <v>124673.48643919511</v>
      </c>
    </row>
    <row r="9" spans="1:13" s="14" customFormat="1" ht="20.100000000000001" customHeight="1" x14ac:dyDescent="0.15">
      <c r="B9" s="234" t="s">
        <v>32</v>
      </c>
      <c r="C9" s="235"/>
      <c r="D9" s="62">
        <v>1989</v>
      </c>
      <c r="E9" s="66">
        <v>335230.36</v>
      </c>
      <c r="F9" s="66">
        <f t="shared" si="0"/>
        <v>168542.1618903972</v>
      </c>
      <c r="G9" s="66">
        <v>308060</v>
      </c>
      <c r="H9" s="63">
        <f t="shared" si="1"/>
        <v>0.54710823180678181</v>
      </c>
      <c r="K9" s="14">
        <f t="shared" si="2"/>
        <v>612731340</v>
      </c>
      <c r="L9" s="14" t="s">
        <v>32</v>
      </c>
      <c r="M9" s="24">
        <f t="shared" si="3"/>
        <v>139517.8381096028</v>
      </c>
    </row>
    <row r="10" spans="1:13" s="14" customFormat="1" ht="20.100000000000001" customHeight="1" x14ac:dyDescent="0.15">
      <c r="B10" s="240" t="s">
        <v>33</v>
      </c>
      <c r="C10" s="241"/>
      <c r="D10" s="70">
        <v>928</v>
      </c>
      <c r="E10" s="71">
        <v>179961.74</v>
      </c>
      <c r="F10" s="71">
        <f t="shared" si="0"/>
        <v>193924.28879310345</v>
      </c>
      <c r="G10" s="71">
        <v>360650</v>
      </c>
      <c r="H10" s="73">
        <f t="shared" si="1"/>
        <v>0.53770771882185897</v>
      </c>
      <c r="K10" s="14">
        <f t="shared" si="2"/>
        <v>334683200</v>
      </c>
      <c r="L10" s="14" t="s">
        <v>33</v>
      </c>
      <c r="M10" s="24">
        <f t="shared" si="3"/>
        <v>166725.71120689655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6071</v>
      </c>
      <c r="E11" s="65">
        <f>SUM(E4:E5)</f>
        <v>141486.76999999996</v>
      </c>
      <c r="F11" s="65">
        <f t="shared" si="0"/>
        <v>23305.348377532526</v>
      </c>
      <c r="G11" s="80"/>
      <c r="H11" s="61">
        <f>SUM(E4:E5)*1000/SUM(K4:K5)</f>
        <v>0.30105782461488706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14955</v>
      </c>
      <c r="E12" s="76">
        <f>SUM(E6:E10)</f>
        <v>1776297.8399999996</v>
      </c>
      <c r="F12" s="67">
        <f t="shared" si="0"/>
        <v>118776.18455366095</v>
      </c>
      <c r="G12" s="81"/>
      <c r="H12" s="68">
        <f>SUM(E6:E10)*1000/SUM(K6:K10)</f>
        <v>0.53905311168127046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21026</v>
      </c>
      <c r="E13" s="77">
        <f>SUM(E11:E12)</f>
        <v>1917784.6099999996</v>
      </c>
      <c r="F13" s="72">
        <f t="shared" si="0"/>
        <v>91210.149814515345</v>
      </c>
      <c r="G13" s="75"/>
      <c r="H13" s="74">
        <f>SUM(E4:E10)*1000/SUM(K4:K10)</f>
        <v>0.50934684592295998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石橋 侑樹</cp:lastModifiedBy>
  <cp:lastPrinted>2015-12-17T07:31:32Z</cp:lastPrinted>
  <dcterms:created xsi:type="dcterms:W3CDTF">2003-07-11T02:30:35Z</dcterms:created>
  <dcterms:modified xsi:type="dcterms:W3CDTF">2018-04-09T23:53:44Z</dcterms:modified>
</cp:coreProperties>
</file>