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3.26処遇修正後\"/>
    </mc:Choice>
  </mc:AlternateContent>
  <bookViews>
    <workbookView xWindow="0" yWindow="0" windowWidth="15345" windowHeight="693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c r="BA48" i="46"/>
  <c r="BA48" i="45"/>
  <c r="BA48" i="44"/>
  <c r="BA48" i="43"/>
  <c r="BA48" i="42"/>
  <c r="BA48" i="41"/>
  <c r="BA48" i="40"/>
  <c r="BA48" i="39"/>
  <c r="BA48"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<sst xmlns="http://schemas.openxmlformats.org/spreadsheetml/2006/main" count="6878" uniqueCount="2437">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</sst>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xmlns="" id="{00000000-0008-0000-0000-000002000000}"/>
                </a:ext>
              </a:extLst>
            </xdr:cNvPr>
            <xdr:cNvGrpSpPr>
              <a:grpSpLocks/>
            </xdr:cNvGrpSpPr>
          </xdr:nvGrpSpPr>
          <xdr:grpSpPr bwMode="auto">
            <a:xfrm>
              <a:off x="1030288" y="38782625"/>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xmlns="" id="{00000000-0008-0000-0000-000003000000}"/>
                </a:ext>
              </a:extLst>
            </xdr:cNvPr>
            <xdr:cNvGrpSpPr>
              <a:grpSpLocks/>
            </xdr:cNvGrpSpPr>
          </xdr:nvGrpSpPr>
          <xdr:grpSpPr bwMode="auto">
            <a:xfrm>
              <a:off x="1030288" y="41648063"/>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xmlns="" id="{00000000-0008-0000-0000-000004000000}"/>
                </a:ext>
              </a:extLst>
            </xdr:cNvPr>
            <xdr:cNvGrpSpPr>
              <a:grpSpLocks/>
            </xdr:cNvGrpSpPr>
          </xdr:nvGrpSpPr>
          <xdr:grpSpPr bwMode="auto">
            <a:xfrm>
              <a:off x="1030288" y="34226500"/>
              <a:ext cx="179387" cy="2301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xmlns="" id="{00000000-0008-0000-0000-000005000000}"/>
                </a:ext>
              </a:extLst>
            </xdr:cNvPr>
            <xdr:cNvGrpSpPr>
              <a:grpSpLocks/>
            </xdr:cNvGrpSpPr>
          </xdr:nvGrpSpPr>
          <xdr:grpSpPr bwMode="auto">
            <a:xfrm>
              <a:off x="1030288" y="40481250"/>
              <a:ext cx="179387"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xmlns="" id="{00000000-0008-0000-0000-000006000000}"/>
                </a:ext>
              </a:extLst>
            </xdr:cNvPr>
            <xdr:cNvGrpSpPr>
              <a:grpSpLocks/>
            </xdr:cNvGrpSpPr>
          </xdr:nvGrpSpPr>
          <xdr:grpSpPr bwMode="auto">
            <a:xfrm>
              <a:off x="1030288" y="13858875"/>
              <a:ext cx="179387" cy="166180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xmlns="" id="{00000000-0008-0000-0000-000007000000}"/>
                </a:ext>
              </a:extLst>
            </xdr:cNvPr>
            <xdr:cNvGrpSpPr>
              <a:grpSpLocks/>
            </xdr:cNvGrpSpPr>
          </xdr:nvGrpSpPr>
          <xdr:grpSpPr bwMode="auto">
            <a:xfrm>
              <a:off x="1030288" y="40720662"/>
              <a:ext cx="179387" cy="9274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xmlns="" id="{00000000-0008-0000-0000-000008000000}"/>
                </a:ext>
              </a:extLst>
            </xdr:cNvPr>
            <xdr:cNvGrpSpPr>
              <a:grpSpLocks/>
            </xdr:cNvGrpSpPr>
          </xdr:nvGrpSpPr>
          <xdr:grpSpPr bwMode="auto">
            <a:xfrm>
              <a:off x="1030288" y="34139188"/>
              <a:ext cx="179387"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xmlns="" id="{00000000-0008-0000-0000-000009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xmlns="" id="{00000000-0008-0000-0000-00000A000000}"/>
                </a:ext>
              </a:extLst>
            </xdr:cNvPr>
            <xdr:cNvGrpSpPr>
              <a:grpSpLocks/>
            </xdr:cNvGrpSpPr>
          </xdr:nvGrpSpPr>
          <xdr:grpSpPr bwMode="auto">
            <a:xfrm>
              <a:off x="1030288" y="26201688"/>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xmlns="" id="{00000000-0008-0000-0000-00000B000000}"/>
                </a:ext>
              </a:extLst>
            </xdr:cNvPr>
            <xdr:cNvGrpSpPr>
              <a:grpSpLocks/>
            </xdr:cNvGrpSpPr>
          </xdr:nvGrpSpPr>
          <xdr:grpSpPr bwMode="auto">
            <a:xfrm>
              <a:off x="831850" y="29337000"/>
              <a:ext cx="179388" cy="277934"/>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15722438" y="270770"/>
          <a:ext cx="4580990" cy="1275924"/>
          <a:chOff x="7813886" y="398116"/>
          <a:chExt cx="4238927" cy="1068394"/>
        </a:xfrm>
      </xdr:grpSpPr>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xmlns="" id="{00000000-0008-0000-0000-000011000000}"/>
                </a:ext>
              </a:extLst>
            </xdr:cNvPr>
            <xdr:cNvGrpSpPr>
              <a:grpSpLocks/>
            </xdr:cNvGrpSpPr>
          </xdr:nvGrpSpPr>
          <xdr:grpSpPr bwMode="auto">
            <a:xfrm>
              <a:off x="1030288" y="41648063"/>
              <a:ext cx="179387" cy="580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xmlns="" id="{00000000-0008-0000-0000-000012000000}"/>
                </a:ext>
              </a:extLst>
            </xdr:cNvPr>
            <xdr:cNvGrpSpPr>
              <a:grpSpLocks/>
            </xdr:cNvGrpSpPr>
          </xdr:nvGrpSpPr>
          <xdr:grpSpPr bwMode="auto">
            <a:xfrm>
              <a:off x="196850" y="44457938"/>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xmlns="" id="{00000000-0008-0000-0000-000013000000}"/>
                </a:ext>
              </a:extLst>
            </xdr:cNvPr>
            <xdr:cNvGrpSpPr>
              <a:grpSpLocks/>
            </xdr:cNvGrpSpPr>
          </xdr:nvGrpSpPr>
          <xdr:grpSpPr bwMode="auto">
            <a:xfrm>
              <a:off x="196850" y="44457938"/>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xmlns=""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xmlns=""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xmlns=""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xmlns=""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xmlns=""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xmlns=""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xmlns=""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xmlns=""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xmlns=""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xmlns=""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xmlns=""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xmlns=""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xmlns=""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xmlns=""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xmlns=""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xmlns=""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xmlns=""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xmlns=""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xmlns=""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xmlns=""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xmlns=""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xmlns=""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xmlns=""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xmlns=""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xmlns=""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xmlns=""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xmlns=""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xmlns=""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xmlns=""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xmlns=""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xmlns=""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xmlns=""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xmlns=""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xmlns=""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xmlns=""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xmlns=""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xmlns=""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xmlns=""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xmlns=""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xmlns=""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xmlns=""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xmlns=""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xmlns=""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xmlns=""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xmlns=""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xmlns=""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xmlns=""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xmlns=""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xmlns=""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xmlns=""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xmlns=""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xmlns=""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xmlns=""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xmlns=""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xmlns=""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xmlns=""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xmlns=""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xmlns=""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xmlns=""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xmlns=""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xmlns=""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xmlns=""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xmlns=""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xmlns=""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xmlns="" id="{00000000-0008-0000-0000-00002F000000}"/>
            </a:ext>
          </a:extLst>
        </xdr:cNvPr>
        <xdr:cNvGrpSpPr/>
      </xdr:nvGrpSpPr>
      <xdr:grpSpPr>
        <a:xfrm>
          <a:off x="7710239" y="315857"/>
          <a:ext cx="7584951" cy="3800998"/>
          <a:chOff x="7494993" y="264496"/>
          <a:chExt cx="7532656" cy="3781388"/>
        </a:xfrm>
      </xdr:grpSpPr>
      <xdr:grpSp>
        <xdr:nvGrpSpPr>
          <xdr:cNvPr id="32" name="グループ化 31">
            <a:extLst>
              <a:ext uri="{FF2B5EF4-FFF2-40B4-BE49-F238E27FC236}">
                <a16:creationId xmlns:a16="http://schemas.microsoft.com/office/drawing/2014/main" xmlns=""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xmlns=""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xmlns=""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xmlns=""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xmlns=""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xmlns=""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xmlns=""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900-000003000000}"/>
                </a:ext>
              </a:extLst>
            </xdr:cNvPr>
            <xdr:cNvGrpSpPr/>
          </xdr:nvGrpSpPr>
          <xdr:grpSpPr>
            <a:xfrm>
              <a:off x="4514850" y="4810124"/>
              <a:ext cx="304800" cy="714379"/>
              <a:chOff x="4479758" y="4496299"/>
              <a:chExt cx="301792" cy="780039"/>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xmlns="" id="{00000000-0008-0000-0900-0000036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xmlns=""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xmlns="" id="{00000000-0008-0000-0900-0000056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900-000004000000}"/>
                </a:ext>
              </a:extLst>
            </xdr:cNvPr>
            <xdr:cNvGrpSpPr/>
          </xdr:nvGrpSpPr>
          <xdr:grpSpPr>
            <a:xfrm>
              <a:off x="4514850" y="5676896"/>
              <a:ext cx="304800" cy="698091"/>
              <a:chOff x="4549825" y="5456610"/>
              <a:chExt cx="308371" cy="762893"/>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xmlns="" id="{00000000-0008-0000-0900-0000066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xmlns=""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xmlns=""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xmlns=""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xmlns=""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900-000009000000}"/>
                </a:ext>
              </a:extLst>
            </xdr:cNvPr>
            <xdr:cNvGrpSpPr/>
          </xdr:nvGrpSpPr>
          <xdr:grpSpPr>
            <a:xfrm>
              <a:off x="5886450" y="9023139"/>
              <a:ext cx="304800" cy="371486"/>
              <a:chOff x="5763126" y="8931899"/>
              <a:chExt cx="301792" cy="49480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xmlns="" id="{00000000-0008-0000-0900-00000B6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xmlns=""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xmlns=""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xmlns=""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xmlns=""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xmlns=""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900-00000A000000}"/>
                </a:ext>
              </a:extLst>
            </xdr:cNvPr>
            <xdr:cNvGrpSpPr/>
          </xdr:nvGrpSpPr>
          <xdr:grpSpPr>
            <a:xfrm>
              <a:off x="4514850" y="6543679"/>
              <a:ext cx="304800" cy="638177"/>
              <a:chOff x="4549825" y="6438935"/>
              <a:chExt cx="308371" cy="779259"/>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xmlns="" id="{00000000-0008-0000-0900-0000116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xmlns=""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xmlns=""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xmlns=""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xmlns=""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xmlns=""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xmlns=""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xmlns=""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xmlns=""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xmlns=""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xmlns=""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xmlns=""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xmlns=""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900-000019000000}"/>
                </a:ext>
              </a:extLst>
            </xdr:cNvPr>
            <xdr:cNvGrpSpPr/>
          </xdr:nvGrpSpPr>
          <xdr:grpSpPr>
            <a:xfrm>
              <a:off x="5890071" y="8154120"/>
              <a:ext cx="220581" cy="694583"/>
              <a:chOff x="5767612" y="8168785"/>
              <a:chExt cx="217586" cy="79243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xmlns="" id="{00000000-0008-0000-0900-00001E6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xmlns="" id="{00000000-0008-0000-0900-00001F6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xmlns=""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xmlns=""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xmlns=""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xmlns=""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xmlns=""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xmlns=""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xmlns=""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xmlns=""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xmlns=""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xmlns=""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xmlns=""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xmlns=""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xmlns=""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900-00002B000000}"/>
                </a:ext>
              </a:extLst>
            </xdr:cNvPr>
            <xdr:cNvGrpSpPr/>
          </xdr:nvGrpSpPr>
          <xdr:grpSpPr>
            <a:xfrm>
              <a:off x="4523536" y="8146757"/>
              <a:ext cx="200248" cy="744721"/>
              <a:chOff x="4538979" y="8166086"/>
              <a:chExt cx="208607" cy="749765"/>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xmlns="" id="{00000000-0008-0000-0900-00002D6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xmlns="" id="{00000000-0008-0000-0900-00002E6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xmlns=""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900-00002C000000}"/>
                </a:ext>
              </a:extLst>
            </xdr:cNvPr>
            <xdr:cNvGrpSpPr/>
          </xdr:nvGrpSpPr>
          <xdr:grpSpPr>
            <a:xfrm>
              <a:off x="5894842" y="7309827"/>
              <a:ext cx="304802" cy="710980"/>
              <a:chOff x="5809589" y="729060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xmlns="" id="{00000000-0008-0000-0900-0000306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xmlns="" id="{00000000-0008-0000-0900-0000316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A00-000002000000}"/>
                </a:ext>
              </a:extLst>
            </xdr:cNvPr>
            <xdr:cNvGrpSpPr/>
          </xdr:nvGrpSpPr>
          <xdr:grpSpPr>
            <a:xfrm>
              <a:off x="4524375" y="4257675"/>
              <a:ext cx="304800" cy="400049"/>
              <a:chOff x="4501773" y="3772585"/>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xmlns="" id="{00000000-0008-0000-0A00-000001380100}"/>
                  </a:ext>
                </a:extLst>
              </xdr:cNvPr>
              <xdr:cNvSpPr/>
            </xdr:nvSpPr>
            <xdr:spPr bwMode="auto">
              <a:xfrm>
                <a:off x="4501773" y="377258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xmlns=""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A00-000003000000}"/>
                </a:ext>
              </a:extLst>
            </xdr:cNvPr>
            <xdr:cNvGrpSpPr/>
          </xdr:nvGrpSpPr>
          <xdr:grpSpPr>
            <a:xfrm>
              <a:off x="4514850" y="4810124"/>
              <a:ext cx="304800" cy="714377"/>
              <a:chOff x="4479758" y="4496299"/>
              <a:chExt cx="301792" cy="780068"/>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xmlns="" id="{00000000-0008-0000-0A00-000003380100}"/>
                  </a:ext>
                </a:extLst>
              </xdr:cNvPr>
              <xdr:cNvSpPr/>
            </xdr:nvSpPr>
            <xdr:spPr bwMode="auto">
              <a:xfrm>
                <a:off x="4479758" y="449629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xmlns=""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xmlns="" id="{00000000-0008-0000-0A00-000005380100}"/>
                  </a:ext>
                </a:extLst>
              </xdr:cNvPr>
              <xdr:cNvSpPr/>
            </xdr:nvSpPr>
            <xdr:spPr bwMode="auto">
              <a:xfrm>
                <a:off x="4479758" y="502821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A00-000004000000}"/>
                </a:ext>
              </a:extLst>
            </xdr:cNvPr>
            <xdr:cNvGrpSpPr/>
          </xdr:nvGrpSpPr>
          <xdr:grpSpPr>
            <a:xfrm>
              <a:off x="4514850" y="5676898"/>
              <a:ext cx="304800" cy="698095"/>
              <a:chOff x="4549825" y="5456626"/>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xmlns="" id="{00000000-0008-0000-0A00-000006380100}"/>
                  </a:ext>
                </a:extLst>
              </xdr:cNvPr>
              <xdr:cNvSpPr/>
            </xdr:nvSpPr>
            <xdr:spPr bwMode="auto">
              <a:xfrm>
                <a:off x="4549825" y="545662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xmlns=""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xmlns=""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xmlns=""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xmlns=""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A00-000009000000}"/>
                </a:ext>
              </a:extLst>
            </xdr:cNvPr>
            <xdr:cNvGrpSpPr/>
          </xdr:nvGrpSpPr>
          <xdr:grpSpPr>
            <a:xfrm>
              <a:off x="5886450" y="9023135"/>
              <a:ext cx="304800" cy="371461"/>
              <a:chOff x="5763126" y="8931942"/>
              <a:chExt cx="301792" cy="494770"/>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xmlns="" id="{00000000-0008-0000-0A00-00000B380100}"/>
                  </a:ext>
                </a:extLst>
              </xdr:cNvPr>
              <xdr:cNvSpPr/>
            </xdr:nvSpPr>
            <xdr:spPr bwMode="auto">
              <a:xfrm>
                <a:off x="5763126" y="893194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xmlns="" id="{00000000-0008-0000-0A00-00000C3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xmlns=""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xmlns=""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xmlns=""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xmlns=""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xmlns=""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xmlns=""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xmlns=""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xmlns=""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xmlns=""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xmlns=""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xmlns=""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xmlns=""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xmlns=""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xmlns=""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xmlns=""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xmlns=""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xmlns=""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A00-000019000000}"/>
                </a:ext>
              </a:extLst>
            </xdr:cNvPr>
            <xdr:cNvGrpSpPr/>
          </xdr:nvGrpSpPr>
          <xdr:grpSpPr>
            <a:xfrm>
              <a:off x="5890066" y="8154128"/>
              <a:ext cx="220559" cy="694572"/>
              <a:chOff x="5767503" y="8168763"/>
              <a:chExt cx="217614" cy="79254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xmlns="" id="{00000000-0008-0000-0A00-00001E380100}"/>
                  </a:ext>
                </a:extLst>
              </xdr:cNvPr>
              <xdr:cNvSpPr/>
            </xdr:nvSpPr>
            <xdr:spPr bwMode="auto">
              <a:xfrm>
                <a:off x="5768050" y="8168763"/>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xmlns="" id="{00000000-0008-0000-0A00-00001F380100}"/>
                  </a:ext>
                </a:extLst>
              </xdr:cNvPr>
              <xdr:cNvSpPr/>
            </xdr:nvSpPr>
            <xdr:spPr bwMode="auto">
              <a:xfrm>
                <a:off x="5767503"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xmlns=""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xmlns=""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xmlns=""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xmlns=""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xmlns=""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xmlns=""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xmlns=""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xmlns=""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xmlns=""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xmlns=""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xmlns=""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xmlns=""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xmlns=""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xmlns=""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A00-00002B000000}"/>
                </a:ext>
              </a:extLst>
            </xdr:cNvPr>
            <xdr:cNvGrpSpPr/>
          </xdr:nvGrpSpPr>
          <xdr:grpSpPr>
            <a:xfrm>
              <a:off x="4523520" y="8146756"/>
              <a:ext cx="200247" cy="744722"/>
              <a:chOff x="4539032" y="8166009"/>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xmlns="" id="{00000000-0008-0000-0A00-00002D380100}"/>
                  </a:ext>
                </a:extLst>
              </xdr:cNvPr>
              <xdr:cNvSpPr/>
            </xdr:nvSpPr>
            <xdr:spPr bwMode="auto">
              <a:xfrm>
                <a:off x="4540572" y="816600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xmlns="" id="{00000000-0008-0000-0A00-00002E380100}"/>
                  </a:ext>
                </a:extLst>
              </xdr:cNvPr>
              <xdr:cNvSpPr/>
            </xdr:nvSpPr>
            <xdr:spPr bwMode="auto">
              <a:xfrm>
                <a:off x="4539032" y="864072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xmlns=""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xmlns="" id="{00000000-0008-0000-0A00-00002E000000}"/>
                </a:ext>
              </a:extLst>
            </xdr:cNvPr>
            <xdr:cNvGrpSpPr/>
          </xdr:nvGrpSpPr>
          <xdr:grpSpPr>
            <a:xfrm>
              <a:off x="5894409" y="7311358"/>
              <a:ext cx="207416" cy="718629"/>
              <a:chOff x="5898930" y="7305247"/>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xmlns="" id="{00000000-0008-0000-0A00-000051380100}"/>
                  </a:ext>
                </a:extLst>
              </xdr:cNvPr>
              <xdr:cNvSpPr/>
            </xdr:nvSpPr>
            <xdr:spPr bwMode="auto">
              <a:xfrm>
                <a:off x="5898930" y="7305247"/>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xmlns="" id="{00000000-0008-0000-0A00-000052380100}"/>
                  </a:ext>
                </a:extLst>
              </xdr:cNvPr>
              <xdr:cNvSpPr/>
            </xdr:nvSpPr>
            <xdr:spPr bwMode="auto">
              <a:xfrm>
                <a:off x="5900065" y="7775525"/>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xmlns=""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xmlns=""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xmlns=""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xmlns="" id="{00000000-0008-0000-0100-000006000000}"/>
                </a:ext>
              </a:extLst>
            </xdr:cNvPr>
            <xdr:cNvGrpSpPr/>
          </xdr:nvGrpSpPr>
          <xdr:grpSpPr>
            <a:xfrm>
              <a:off x="4524375" y="4257676"/>
              <a:ext cx="304800" cy="400059"/>
              <a:chOff x="4501773" y="3772550"/>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xmlns="" id="{00000000-0008-0000-0100-0000084C0000}"/>
                  </a:ext>
                </a:extLst>
              </xdr:cNvPr>
              <xdr:cNvSpPr/>
            </xdr:nvSpPr>
            <xdr:spPr bwMode="auto">
              <a:xfrm>
                <a:off x="4501773" y="3772550"/>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xmlns=""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xmlns="" id="{00000000-0008-0000-0100-000008000000}"/>
                </a:ext>
              </a:extLst>
            </xdr:cNvPr>
            <xdr:cNvGrpSpPr/>
          </xdr:nvGrpSpPr>
          <xdr:grpSpPr>
            <a:xfrm>
              <a:off x="4514850" y="4810121"/>
              <a:ext cx="304800" cy="714379"/>
              <a:chOff x="4479758" y="4496269"/>
              <a:chExt cx="301792" cy="78008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xmlns="" id="{00000000-0008-0000-0100-00000B4C0000}"/>
                  </a:ext>
                </a:extLst>
              </xdr:cNvPr>
              <xdr:cNvSpPr/>
            </xdr:nvSpPr>
            <xdr:spPr bwMode="auto">
              <a:xfrm>
                <a:off x="4479758" y="449626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xmlns=""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xmlns="" id="{00000000-0008-0000-0100-00000E4C0000}"/>
                  </a:ext>
                </a:extLst>
              </xdr:cNvPr>
              <xdr:cNvSpPr/>
            </xdr:nvSpPr>
            <xdr:spPr bwMode="auto">
              <a:xfrm>
                <a:off x="4479758" y="502820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xmlns="" id="{00000000-0008-0000-0100-000002000000}"/>
                </a:ext>
              </a:extLst>
            </xdr:cNvPr>
            <xdr:cNvGrpSpPr/>
          </xdr:nvGrpSpPr>
          <xdr:grpSpPr>
            <a:xfrm>
              <a:off x="4514850" y="5676899"/>
              <a:ext cx="304800" cy="698090"/>
              <a:chOff x="4549825" y="5456617"/>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xmlns=""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xmlns=""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xmlns=""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xmlns=""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xmlns=""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xmlns=""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xmlns="" id="{00000000-0008-0000-0100-00000D000000}"/>
                </a:ext>
              </a:extLst>
            </xdr:cNvPr>
            <xdr:cNvGrpSpPr/>
          </xdr:nvGrpSpPr>
          <xdr:grpSpPr>
            <a:xfrm>
              <a:off x="5886450" y="9023132"/>
              <a:ext cx="304800" cy="371494"/>
              <a:chOff x="5763126" y="8931886"/>
              <a:chExt cx="301792" cy="49478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xmlns="" id="{00000000-0008-0000-0100-0000354C0000}"/>
                  </a:ext>
                </a:extLst>
              </xdr:cNvPr>
              <xdr:cNvSpPr/>
            </xdr:nvSpPr>
            <xdr:spPr bwMode="auto">
              <a:xfrm>
                <a:off x="5763126" y="893188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xmlns="" id="{00000000-0008-0000-0100-0000364C0000}"/>
                  </a:ext>
                </a:extLst>
              </xdr:cNvPr>
              <xdr:cNvSpPr/>
            </xdr:nvSpPr>
            <xdr:spPr bwMode="auto">
              <a:xfrm>
                <a:off x="5763126" y="920759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xmlns=""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xmlns=""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xmlns=""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xmlns=""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4514850" y="6543674"/>
              <a:ext cx="304800" cy="638181"/>
              <a:chOff x="4549825" y="6438932"/>
              <a:chExt cx="308371" cy="779279"/>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xmlns="" id="{00000000-0008-0000-0100-00001D4C0000}"/>
                  </a:ext>
                </a:extLst>
              </xdr:cNvPr>
              <xdr:cNvSpPr/>
            </xdr:nvSpPr>
            <xdr:spPr bwMode="auto">
              <a:xfrm>
                <a:off x="4549825" y="6438932"/>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xmlns=""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xmlns="" id="{00000000-0008-0000-0100-00001F4C0000}"/>
                  </a:ext>
                </a:extLst>
              </xdr:cNvPr>
              <xdr:cNvSpPr/>
            </xdr:nvSpPr>
            <xdr:spPr bwMode="auto">
              <a:xfrm>
                <a:off x="4549825" y="699913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xmlns=""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xmlns=""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xmlns=""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xmlns=""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xmlns=""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xmlns=""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xmlns=""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xmlns=""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xmlns=""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xmlns=""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xmlns=""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xmlns=""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xmlns=""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xmlns="" id="{00000000-0008-0000-0100-00000F000000}"/>
                </a:ext>
              </a:extLst>
            </xdr:cNvPr>
            <xdr:cNvGrpSpPr/>
          </xdr:nvGrpSpPr>
          <xdr:grpSpPr>
            <a:xfrm>
              <a:off x="5890072" y="8154126"/>
              <a:ext cx="220581" cy="694581"/>
              <a:chOff x="5767616" y="8168772"/>
              <a:chExt cx="217582"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xmlns="" id="{00000000-0008-0000-0100-00005B4C0000}"/>
                  </a:ext>
                </a:extLst>
              </xdr:cNvPr>
              <xdr:cNvSpPr/>
            </xdr:nvSpPr>
            <xdr:spPr bwMode="auto">
              <a:xfrm>
                <a:off x="5768125" y="8168772"/>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xmlns="" id="{00000000-0008-0000-0100-00005C4C0000}"/>
                  </a:ext>
                </a:extLst>
              </xdr:cNvPr>
              <xdr:cNvSpPr/>
            </xdr:nvSpPr>
            <xdr:spPr bwMode="auto">
              <a:xfrm>
                <a:off x="5767616" y="872307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xmlns=""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xmlns=""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xmlns=""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xmlns=""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xmlns=""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xmlns="" id="{00000000-0008-0000-0100-0000774C0000}"/>
                </a:ext>
              </a:extLst>
            </xdr:cNvPr>
            <xdr:cNvGrpSpPr>
              <a:grpSpLocks/>
            </xdr:cNvGrpSpPr>
          </xdr:nvGrpSpPr>
          <xdr:grpSpPr bwMode="auto">
            <a:xfrm>
              <a:off x="5886450" y="5676907"/>
              <a:ext cx="304800" cy="714376"/>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xmlns=""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xmlns=""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xmlns=""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xmlns=""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xmlns=""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xmlns=""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xmlns="" id="{00000000-0008-0000-0100-0000894C0000}"/>
                </a:ext>
              </a:extLst>
            </xdr:cNvPr>
            <xdr:cNvGrpSpPr>
              <a:grpSpLocks/>
            </xdr:cNvGrpSpPr>
          </xdr:nvGrpSpPr>
          <xdr:grpSpPr bwMode="auto">
            <a:xfrm>
              <a:off x="4512828" y="7322865"/>
              <a:ext cx="232948" cy="707093"/>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xmlns=""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xmlns=""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xmlns=""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xmlns=""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xmlns="" id="{00000000-0008-0000-0100-000025000000}"/>
                </a:ext>
              </a:extLst>
            </xdr:cNvPr>
            <xdr:cNvGrpSpPr/>
          </xdr:nvGrpSpPr>
          <xdr:grpSpPr>
            <a:xfrm>
              <a:off x="4523534" y="8146745"/>
              <a:ext cx="200248" cy="744738"/>
              <a:chOff x="4538970" y="8166029"/>
              <a:chExt cx="208649" cy="74980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xmlns="" id="{00000000-0008-0000-0100-0000B64C0000}"/>
                  </a:ext>
                </a:extLst>
              </xdr:cNvPr>
              <xdr:cNvSpPr/>
            </xdr:nvSpPr>
            <xdr:spPr bwMode="auto">
              <a:xfrm>
                <a:off x="4540510" y="8166029"/>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xmlns="" id="{00000000-0008-0000-0100-0000B74C0000}"/>
                  </a:ext>
                </a:extLst>
              </xdr:cNvPr>
              <xdr:cNvSpPr/>
            </xdr:nvSpPr>
            <xdr:spPr bwMode="auto">
              <a:xfrm>
                <a:off x="4538970" y="864072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xmlns=""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xmlns="" id="{00000000-0008-0000-0100-00001C000000}"/>
                </a:ext>
              </a:extLst>
            </xdr:cNvPr>
            <xdr:cNvGrpSpPr/>
          </xdr:nvGrpSpPr>
          <xdr:grpSpPr>
            <a:xfrm>
              <a:off x="5894842" y="7309827"/>
              <a:ext cx="304802" cy="710980"/>
              <a:chOff x="5809589" y="729060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xmlns="" id="{00000000-0008-0000-0100-0000E94C0000}"/>
                  </a:ext>
                </a:extLst>
              </xdr:cNvPr>
              <xdr:cNvSpPr/>
            </xdr:nvSpPr>
            <xdr:spPr bwMode="auto">
              <a:xfrm>
                <a:off x="5809589" y="729060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xmlns="" id="{00000000-0008-0000-0100-0000EA4C0000}"/>
                  </a:ext>
                </a:extLst>
              </xdr:cNvPr>
              <xdr:cNvSpPr/>
            </xdr:nvSpPr>
            <xdr:spPr bwMode="auto">
              <a:xfrm>
                <a:off x="5809590" y="77525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xmlns=""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xmlns=""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xmlns="" id="{00000000-0008-0000-0100-0000F14C0000}"/>
                </a:ext>
              </a:extLst>
            </xdr:cNvPr>
            <xdr:cNvGrpSpPr>
              <a:grpSpLocks/>
            </xdr:cNvGrpSpPr>
          </xdr:nvGrpSpPr>
          <xdr:grpSpPr bwMode="auto">
            <a:xfrm>
              <a:off x="5886450" y="4819644"/>
              <a:ext cx="304800" cy="685799"/>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xmlns=""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xmlns=""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xmlns=""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xmlns="" id="{00000000-0008-0000-0100-0000074D0000}"/>
                </a:ext>
              </a:extLst>
            </xdr:cNvPr>
            <xdr:cNvGrpSpPr>
              <a:grpSpLocks/>
            </xdr:cNvGrpSpPr>
          </xdr:nvGrpSpPr>
          <xdr:grpSpPr bwMode="auto">
            <a:xfrm>
              <a:off x="5886450" y="6543668"/>
              <a:ext cx="304800" cy="638174"/>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xmlns=""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xmlns=""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xmlns=""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xmlns=""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xmlns=""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4514850" y="4810124"/>
              <a:ext cx="304800" cy="714379"/>
              <a:chOff x="4479758" y="4496299"/>
              <a:chExt cx="301792" cy="780039"/>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xmlns="" id="{00000000-0008-0000-0200-0000034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xmlns=""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xmlns="" id="{00000000-0008-0000-0200-0000054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200-000004000000}"/>
                </a:ext>
              </a:extLst>
            </xdr:cNvPr>
            <xdr:cNvGrpSpPr/>
          </xdr:nvGrpSpPr>
          <xdr:grpSpPr>
            <a:xfrm>
              <a:off x="4514850" y="5676896"/>
              <a:ext cx="304800" cy="698091"/>
              <a:chOff x="4549825" y="5456610"/>
              <a:chExt cx="308371" cy="762893"/>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xmlns="" id="{00000000-0008-0000-0200-0000064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xmlns=""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xmlns=""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xmlns=""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xmlns=""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200-000009000000}"/>
                </a:ext>
              </a:extLst>
            </xdr:cNvPr>
            <xdr:cNvGrpSpPr/>
          </xdr:nvGrpSpPr>
          <xdr:grpSpPr>
            <a:xfrm>
              <a:off x="5886450" y="9023139"/>
              <a:ext cx="304800" cy="371486"/>
              <a:chOff x="5763126" y="8931899"/>
              <a:chExt cx="301792" cy="49480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xmlns="" id="{00000000-0008-0000-0200-00000B4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xmlns=""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xmlns=""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xmlns=""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xmlns=""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xmlns=""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200-00000A000000}"/>
                </a:ext>
              </a:extLst>
            </xdr:cNvPr>
            <xdr:cNvGrpSpPr/>
          </xdr:nvGrpSpPr>
          <xdr:grpSpPr>
            <a:xfrm>
              <a:off x="4514850" y="6543679"/>
              <a:ext cx="304800" cy="638177"/>
              <a:chOff x="4549825" y="6438935"/>
              <a:chExt cx="308371" cy="779259"/>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xmlns="" id="{00000000-0008-0000-0200-0000114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xmlns=""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xmlns="" id="{00000000-0008-0000-0200-0000134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xmlns=""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xmlns=""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xmlns=""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xmlns=""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xmlns=""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xmlns=""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xmlns=""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xmlns=""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xmlns=""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xmlns=""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200-000019000000}"/>
                </a:ext>
              </a:extLst>
            </xdr:cNvPr>
            <xdr:cNvGrpSpPr/>
          </xdr:nvGrpSpPr>
          <xdr:grpSpPr>
            <a:xfrm>
              <a:off x="5890071" y="8154120"/>
              <a:ext cx="220581" cy="694583"/>
              <a:chOff x="5767612" y="8168785"/>
              <a:chExt cx="217586" cy="792430"/>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xmlns="" id="{00000000-0008-0000-0200-00001E4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xmlns="" id="{00000000-0008-0000-0200-00001F4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xmlns=""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xmlns=""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xmlns=""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xmlns=""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xmlns=""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xmlns=""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xmlns=""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xmlns=""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xmlns=""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xmlns=""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xmlns=""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xmlns=""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xmlns=""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200-00002B000000}"/>
                </a:ext>
              </a:extLst>
            </xdr:cNvPr>
            <xdr:cNvGrpSpPr/>
          </xdr:nvGrpSpPr>
          <xdr:grpSpPr>
            <a:xfrm>
              <a:off x="4523536" y="8146757"/>
              <a:ext cx="200248" cy="744721"/>
              <a:chOff x="4538979" y="8166086"/>
              <a:chExt cx="208607" cy="749765"/>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xmlns="" id="{00000000-0008-0000-0200-00002D4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xmlns="" id="{00000000-0008-0000-0200-00002E4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xmlns=""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200-00002C000000}"/>
                </a:ext>
              </a:extLst>
            </xdr:cNvPr>
            <xdr:cNvGrpSpPr/>
          </xdr:nvGrpSpPr>
          <xdr:grpSpPr>
            <a:xfrm>
              <a:off x="5894842" y="7309827"/>
              <a:ext cx="304802" cy="710980"/>
              <a:chOff x="5809589" y="729060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xmlns="" id="{00000000-0008-0000-0200-0000304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xmlns="" id="{00000000-0008-0000-0200-0000314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xmlns=""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xmlns=""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xmlns=""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xmlns=""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xmlns=""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xmlns=""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xmlns=""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xmlns=""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xmlns=""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300-000003000000}"/>
                </a:ext>
              </a:extLst>
            </xdr:cNvPr>
            <xdr:cNvGrpSpPr/>
          </xdr:nvGrpSpPr>
          <xdr:grpSpPr>
            <a:xfrm>
              <a:off x="4514850" y="4810124"/>
              <a:ext cx="304800" cy="714379"/>
              <a:chOff x="4479758" y="4496299"/>
              <a:chExt cx="301792" cy="780039"/>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xmlns="" id="{00000000-0008-0000-0300-0000034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xmlns=""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xmlns="" id="{00000000-0008-0000-0300-0000054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300-000004000000}"/>
                </a:ext>
              </a:extLst>
            </xdr:cNvPr>
            <xdr:cNvGrpSpPr/>
          </xdr:nvGrpSpPr>
          <xdr:grpSpPr>
            <a:xfrm>
              <a:off x="4514850" y="5676896"/>
              <a:ext cx="304800" cy="698091"/>
              <a:chOff x="4549825" y="5456610"/>
              <a:chExt cx="308371" cy="762893"/>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xmlns="" id="{00000000-0008-0000-0300-0000064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xmlns=""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xmlns=""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xmlns=""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xmlns=""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300-000009000000}"/>
                </a:ext>
              </a:extLst>
            </xdr:cNvPr>
            <xdr:cNvGrpSpPr/>
          </xdr:nvGrpSpPr>
          <xdr:grpSpPr>
            <a:xfrm>
              <a:off x="5886450" y="9023139"/>
              <a:ext cx="304800" cy="371486"/>
              <a:chOff x="5763126" y="8931899"/>
              <a:chExt cx="301792" cy="49480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xmlns="" id="{00000000-0008-0000-0300-00000B4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xmlns=""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xmlns=""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xmlns=""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xmlns=""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xmlns=""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300-00000A000000}"/>
                </a:ext>
              </a:extLst>
            </xdr:cNvPr>
            <xdr:cNvGrpSpPr/>
          </xdr:nvGrpSpPr>
          <xdr:grpSpPr>
            <a:xfrm>
              <a:off x="4514850" y="6543679"/>
              <a:ext cx="304800" cy="638177"/>
              <a:chOff x="4549825" y="6438935"/>
              <a:chExt cx="308371" cy="779259"/>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xmlns="" id="{00000000-0008-0000-0300-0000114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xmlns=""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xmlns=""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xmlns=""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xmlns=""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xmlns=""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xmlns=""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xmlns=""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xmlns=""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xmlns=""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xmlns=""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xmlns=""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xmlns=""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300-000019000000}"/>
                </a:ext>
              </a:extLst>
            </xdr:cNvPr>
            <xdr:cNvGrpSpPr/>
          </xdr:nvGrpSpPr>
          <xdr:grpSpPr>
            <a:xfrm>
              <a:off x="5890071" y="8154120"/>
              <a:ext cx="220581" cy="694583"/>
              <a:chOff x="5767612" y="8168785"/>
              <a:chExt cx="217586" cy="79243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xmlns="" id="{00000000-0008-0000-0300-00001E4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xmlns="" id="{00000000-0008-0000-0300-00001F4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xmlns=""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xmlns=""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xmlns=""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xmlns=""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xmlns=""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xmlns=""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xmlns=""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xmlns=""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xmlns=""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xmlns=""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xmlns=""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xmlns=""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xmlns=""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300-00002B000000}"/>
                </a:ext>
              </a:extLst>
            </xdr:cNvPr>
            <xdr:cNvGrpSpPr/>
          </xdr:nvGrpSpPr>
          <xdr:grpSpPr>
            <a:xfrm>
              <a:off x="4523536" y="8146757"/>
              <a:ext cx="200248" cy="744721"/>
              <a:chOff x="4538979" y="8166086"/>
              <a:chExt cx="208607" cy="749765"/>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xmlns="" id="{00000000-0008-0000-0300-00002D4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xmlns="" id="{00000000-0008-0000-0300-00002E4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xmlns=""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300-00002C000000}"/>
                </a:ext>
              </a:extLst>
            </xdr:cNvPr>
            <xdr:cNvGrpSpPr/>
          </xdr:nvGrpSpPr>
          <xdr:grpSpPr>
            <a:xfrm>
              <a:off x="5894842" y="7309827"/>
              <a:ext cx="304802" cy="710980"/>
              <a:chOff x="5809589" y="729060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xmlns="" id="{00000000-0008-0000-0300-0000304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xmlns="" id="{00000000-0008-0000-0300-0000314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xmlns=""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xmlns=""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400-000003000000}"/>
                </a:ext>
              </a:extLst>
            </xdr:cNvPr>
            <xdr:cNvGrpSpPr/>
          </xdr:nvGrpSpPr>
          <xdr:grpSpPr>
            <a:xfrm>
              <a:off x="4514850" y="4810124"/>
              <a:ext cx="304800" cy="714379"/>
              <a:chOff x="4479758" y="4496299"/>
              <a:chExt cx="301792" cy="780039"/>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xmlns="" id="{00000000-0008-0000-0400-0000035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xmlns=""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xmlns="" id="{00000000-0008-0000-0400-0000055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400-000004000000}"/>
                </a:ext>
              </a:extLst>
            </xdr:cNvPr>
            <xdr:cNvGrpSpPr/>
          </xdr:nvGrpSpPr>
          <xdr:grpSpPr>
            <a:xfrm>
              <a:off x="4514850" y="5676896"/>
              <a:ext cx="304800" cy="698091"/>
              <a:chOff x="4549825" y="5456610"/>
              <a:chExt cx="308371" cy="762893"/>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xmlns="" id="{00000000-0008-0000-0400-0000065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xmlns=""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xmlns=""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xmlns=""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xmlns=""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400-000009000000}"/>
                </a:ext>
              </a:extLst>
            </xdr:cNvPr>
            <xdr:cNvGrpSpPr/>
          </xdr:nvGrpSpPr>
          <xdr:grpSpPr>
            <a:xfrm>
              <a:off x="5886450" y="9023139"/>
              <a:ext cx="304800" cy="371486"/>
              <a:chOff x="5763126" y="8931899"/>
              <a:chExt cx="301792" cy="49480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xmlns="" id="{00000000-0008-0000-0400-00000B5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xmlns=""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xmlns=""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xmlns=""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xmlns=""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xmlns=""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400-00000A000000}"/>
                </a:ext>
              </a:extLst>
            </xdr:cNvPr>
            <xdr:cNvGrpSpPr/>
          </xdr:nvGrpSpPr>
          <xdr:grpSpPr>
            <a:xfrm>
              <a:off x="4514850" y="6543679"/>
              <a:ext cx="304800" cy="638177"/>
              <a:chOff x="4549825" y="6438935"/>
              <a:chExt cx="308371" cy="779259"/>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xmlns="" id="{00000000-0008-0000-0400-0000115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xmlns=""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xmlns=""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xmlns=""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xmlns=""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xmlns=""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xmlns=""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xmlns=""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xmlns=""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xmlns=""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xmlns=""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xmlns=""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xmlns=""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400-000019000000}"/>
                </a:ext>
              </a:extLst>
            </xdr:cNvPr>
            <xdr:cNvGrpSpPr/>
          </xdr:nvGrpSpPr>
          <xdr:grpSpPr>
            <a:xfrm>
              <a:off x="5890071" y="8154120"/>
              <a:ext cx="220581" cy="694583"/>
              <a:chOff x="5767612" y="8168785"/>
              <a:chExt cx="217586" cy="79243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xmlns="" id="{00000000-0008-0000-0400-00001E5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xmlns="" id="{00000000-0008-0000-0400-00001F5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xmlns=""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xmlns=""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xmlns=""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xmlns=""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xmlns=""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xmlns=""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xmlns=""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xmlns=""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xmlns=""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xmlns=""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xmlns=""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xmlns=""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xmlns=""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400-00002B000000}"/>
                </a:ext>
              </a:extLst>
            </xdr:cNvPr>
            <xdr:cNvGrpSpPr/>
          </xdr:nvGrpSpPr>
          <xdr:grpSpPr>
            <a:xfrm>
              <a:off x="4523536" y="8146757"/>
              <a:ext cx="200248" cy="744721"/>
              <a:chOff x="4538979" y="8166086"/>
              <a:chExt cx="208607" cy="749765"/>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xmlns="" id="{00000000-0008-0000-0400-00002D5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xmlns="" id="{00000000-0008-0000-0400-00002E5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xmlns=""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400-00002C000000}"/>
                </a:ext>
              </a:extLst>
            </xdr:cNvPr>
            <xdr:cNvGrpSpPr/>
          </xdr:nvGrpSpPr>
          <xdr:grpSpPr>
            <a:xfrm>
              <a:off x="5894842" y="7309827"/>
              <a:ext cx="304802" cy="710980"/>
              <a:chOff x="5809589" y="729060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xmlns="" id="{00000000-0008-0000-0400-0000305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xmlns="" id="{00000000-0008-0000-0400-0000315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xmlns=""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xmlns=""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500-000003000000}"/>
                </a:ext>
              </a:extLst>
            </xdr:cNvPr>
            <xdr:cNvGrpSpPr/>
          </xdr:nvGrpSpPr>
          <xdr:grpSpPr>
            <a:xfrm>
              <a:off x="4514850" y="4810124"/>
              <a:ext cx="304800" cy="714379"/>
              <a:chOff x="4479758" y="4496299"/>
              <a:chExt cx="301792" cy="780039"/>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xmlns="" id="{00000000-0008-0000-0500-0000035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xmlns=""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xmlns="" id="{00000000-0008-0000-0500-0000055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500-000004000000}"/>
                </a:ext>
              </a:extLst>
            </xdr:cNvPr>
            <xdr:cNvGrpSpPr/>
          </xdr:nvGrpSpPr>
          <xdr:grpSpPr>
            <a:xfrm>
              <a:off x="4514850" y="5676896"/>
              <a:ext cx="304800" cy="698091"/>
              <a:chOff x="4549825" y="5456610"/>
              <a:chExt cx="308371" cy="762893"/>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xmlns="" id="{00000000-0008-0000-0500-0000065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xmlns=""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xmlns=""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xmlns=""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xmlns=""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500-000009000000}"/>
                </a:ext>
              </a:extLst>
            </xdr:cNvPr>
            <xdr:cNvGrpSpPr/>
          </xdr:nvGrpSpPr>
          <xdr:grpSpPr>
            <a:xfrm>
              <a:off x="5886450" y="9023139"/>
              <a:ext cx="304800" cy="371486"/>
              <a:chOff x="5763126" y="8931899"/>
              <a:chExt cx="301792" cy="49480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xmlns="" id="{00000000-0008-0000-0500-00000B5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xmlns=""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xmlns=""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xmlns=""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xmlns=""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xmlns=""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500-00000A000000}"/>
                </a:ext>
              </a:extLst>
            </xdr:cNvPr>
            <xdr:cNvGrpSpPr/>
          </xdr:nvGrpSpPr>
          <xdr:grpSpPr>
            <a:xfrm>
              <a:off x="4514850" y="6543679"/>
              <a:ext cx="304800" cy="638177"/>
              <a:chOff x="4549825" y="6438935"/>
              <a:chExt cx="308371" cy="779259"/>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xmlns="" id="{00000000-0008-0000-0500-0000115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xmlns=""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xmlns=""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xmlns=""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xmlns=""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xmlns=""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xmlns=""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xmlns=""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xmlns=""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xmlns=""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xmlns=""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xmlns=""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xmlns=""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500-000019000000}"/>
                </a:ext>
              </a:extLst>
            </xdr:cNvPr>
            <xdr:cNvGrpSpPr/>
          </xdr:nvGrpSpPr>
          <xdr:grpSpPr>
            <a:xfrm>
              <a:off x="5890071" y="8154120"/>
              <a:ext cx="220581" cy="694583"/>
              <a:chOff x="5767612" y="8168785"/>
              <a:chExt cx="217586" cy="79243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xmlns="" id="{00000000-0008-0000-0500-00001E5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xmlns="" id="{00000000-0008-0000-0500-00001F5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xmlns=""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xmlns=""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xmlns=""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xmlns=""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xmlns=""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xmlns=""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xmlns=""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xmlns=""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xmlns=""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xmlns=""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xmlns=""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xmlns=""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xmlns=""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500-00002B000000}"/>
                </a:ext>
              </a:extLst>
            </xdr:cNvPr>
            <xdr:cNvGrpSpPr/>
          </xdr:nvGrpSpPr>
          <xdr:grpSpPr>
            <a:xfrm>
              <a:off x="4523536" y="8146757"/>
              <a:ext cx="200248" cy="744721"/>
              <a:chOff x="4538979" y="8166086"/>
              <a:chExt cx="208607" cy="749765"/>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xmlns="" id="{00000000-0008-0000-0500-00002D5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xmlns="" id="{00000000-0008-0000-0500-00002E5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xmlns=""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500-00002C000000}"/>
                </a:ext>
              </a:extLst>
            </xdr:cNvPr>
            <xdr:cNvGrpSpPr/>
          </xdr:nvGrpSpPr>
          <xdr:grpSpPr>
            <a:xfrm>
              <a:off x="5894842" y="7309827"/>
              <a:ext cx="304802" cy="710980"/>
              <a:chOff x="5809589" y="729060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xmlns="" id="{00000000-0008-0000-0500-0000305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xmlns="" id="{00000000-0008-0000-0500-0000315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xmlns=""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xmlns=""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600-000003000000}"/>
                </a:ext>
              </a:extLst>
            </xdr:cNvPr>
            <xdr:cNvGrpSpPr/>
          </xdr:nvGrpSpPr>
          <xdr:grpSpPr>
            <a:xfrm>
              <a:off x="4514850" y="4810124"/>
              <a:ext cx="304800" cy="714379"/>
              <a:chOff x="4479758" y="4496299"/>
              <a:chExt cx="301792" cy="780039"/>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xmlns="" id="{00000000-0008-0000-0600-0000035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xmlns=""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xmlns="" id="{00000000-0008-0000-0600-0000055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600-000004000000}"/>
                </a:ext>
              </a:extLst>
            </xdr:cNvPr>
            <xdr:cNvGrpSpPr/>
          </xdr:nvGrpSpPr>
          <xdr:grpSpPr>
            <a:xfrm>
              <a:off x="4514850" y="5676896"/>
              <a:ext cx="304800" cy="698091"/>
              <a:chOff x="4549825" y="5456610"/>
              <a:chExt cx="308371" cy="762893"/>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xmlns="" id="{00000000-0008-0000-0600-0000065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xmlns=""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xmlns=""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xmlns=""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xmlns=""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600-000009000000}"/>
                </a:ext>
              </a:extLst>
            </xdr:cNvPr>
            <xdr:cNvGrpSpPr/>
          </xdr:nvGrpSpPr>
          <xdr:grpSpPr>
            <a:xfrm>
              <a:off x="5886450" y="9023139"/>
              <a:ext cx="304800" cy="371486"/>
              <a:chOff x="5763126" y="8931899"/>
              <a:chExt cx="301792" cy="49480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xmlns="" id="{00000000-0008-0000-0600-00000B5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xmlns=""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xmlns=""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xmlns=""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xmlns=""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xmlns=""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600-00000A000000}"/>
                </a:ext>
              </a:extLst>
            </xdr:cNvPr>
            <xdr:cNvGrpSpPr/>
          </xdr:nvGrpSpPr>
          <xdr:grpSpPr>
            <a:xfrm>
              <a:off x="4514850" y="6543679"/>
              <a:ext cx="304800" cy="638177"/>
              <a:chOff x="4549825" y="6438935"/>
              <a:chExt cx="308371" cy="779259"/>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xmlns="" id="{00000000-0008-0000-0600-0000115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xmlns=""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xmlns=""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xmlns=""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xmlns=""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xmlns=""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xmlns=""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xmlns=""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xmlns=""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xmlns=""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xmlns=""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xmlns=""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xmlns=""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600-000019000000}"/>
                </a:ext>
              </a:extLst>
            </xdr:cNvPr>
            <xdr:cNvGrpSpPr/>
          </xdr:nvGrpSpPr>
          <xdr:grpSpPr>
            <a:xfrm>
              <a:off x="5890071" y="8154120"/>
              <a:ext cx="220581" cy="694583"/>
              <a:chOff x="5767612" y="8168785"/>
              <a:chExt cx="217586" cy="79243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xmlns="" id="{00000000-0008-0000-0600-00001E5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xmlns="" id="{00000000-0008-0000-0600-00001F5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xmlns=""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xmlns=""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xmlns=""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xmlns=""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xmlns=""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xmlns=""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xmlns=""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xmlns=""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xmlns=""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xmlns=""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xmlns=""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xmlns=""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xmlns=""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600-00002B000000}"/>
                </a:ext>
              </a:extLst>
            </xdr:cNvPr>
            <xdr:cNvGrpSpPr/>
          </xdr:nvGrpSpPr>
          <xdr:grpSpPr>
            <a:xfrm>
              <a:off x="4523536" y="8146757"/>
              <a:ext cx="200248" cy="744721"/>
              <a:chOff x="4538979" y="8166086"/>
              <a:chExt cx="208607" cy="749765"/>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xmlns="" id="{00000000-0008-0000-0600-00002D5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xmlns="" id="{00000000-0008-0000-0600-00002E5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xmlns=""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600-00002C000000}"/>
                </a:ext>
              </a:extLst>
            </xdr:cNvPr>
            <xdr:cNvGrpSpPr/>
          </xdr:nvGrpSpPr>
          <xdr:grpSpPr>
            <a:xfrm>
              <a:off x="5894842" y="7309827"/>
              <a:ext cx="304802" cy="710980"/>
              <a:chOff x="5809589" y="729060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xmlns="" id="{00000000-0008-0000-0600-0000305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xmlns="" id="{00000000-0008-0000-0600-0000315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xmlns=""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xmlns=""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700-000003000000}"/>
                </a:ext>
              </a:extLst>
            </xdr:cNvPr>
            <xdr:cNvGrpSpPr/>
          </xdr:nvGrpSpPr>
          <xdr:grpSpPr>
            <a:xfrm>
              <a:off x="4514850" y="4810124"/>
              <a:ext cx="304800" cy="714379"/>
              <a:chOff x="4479758" y="4496299"/>
              <a:chExt cx="301792" cy="780039"/>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xmlns="" id="{00000000-0008-0000-0700-0000035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xmlns=""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xmlns="" id="{00000000-0008-0000-0700-0000055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700-000004000000}"/>
                </a:ext>
              </a:extLst>
            </xdr:cNvPr>
            <xdr:cNvGrpSpPr/>
          </xdr:nvGrpSpPr>
          <xdr:grpSpPr>
            <a:xfrm>
              <a:off x="4514850" y="5676896"/>
              <a:ext cx="304800" cy="698091"/>
              <a:chOff x="4549825" y="5456610"/>
              <a:chExt cx="308371" cy="762893"/>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xmlns="" id="{00000000-0008-0000-0700-0000065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xmlns=""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xmlns=""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xmlns=""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xmlns=""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700-000009000000}"/>
                </a:ext>
              </a:extLst>
            </xdr:cNvPr>
            <xdr:cNvGrpSpPr/>
          </xdr:nvGrpSpPr>
          <xdr:grpSpPr>
            <a:xfrm>
              <a:off x="5886450" y="9023139"/>
              <a:ext cx="304800" cy="371486"/>
              <a:chOff x="5763126" y="8931899"/>
              <a:chExt cx="301792" cy="49480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xmlns="" id="{00000000-0008-0000-0700-00000B5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xmlns=""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xmlns=""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xmlns=""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xmlns=""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xmlns=""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700-00000A000000}"/>
                </a:ext>
              </a:extLst>
            </xdr:cNvPr>
            <xdr:cNvGrpSpPr/>
          </xdr:nvGrpSpPr>
          <xdr:grpSpPr>
            <a:xfrm>
              <a:off x="4514850" y="6543679"/>
              <a:ext cx="304800" cy="638177"/>
              <a:chOff x="4549825" y="6438935"/>
              <a:chExt cx="308371" cy="779259"/>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xmlns="" id="{00000000-0008-0000-0700-0000115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xmlns=""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xmlns=""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xmlns=""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xmlns=""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xmlns=""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xmlns=""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xmlns=""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xmlns=""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xmlns=""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xmlns=""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xmlns=""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xmlns=""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700-000019000000}"/>
                </a:ext>
              </a:extLst>
            </xdr:cNvPr>
            <xdr:cNvGrpSpPr/>
          </xdr:nvGrpSpPr>
          <xdr:grpSpPr>
            <a:xfrm>
              <a:off x="5890071" y="8154120"/>
              <a:ext cx="220581" cy="694583"/>
              <a:chOff x="5767612" y="8168785"/>
              <a:chExt cx="217586" cy="79243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xmlns="" id="{00000000-0008-0000-0700-00001E5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xmlns="" id="{00000000-0008-0000-0700-00001F5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xmlns=""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xmlns=""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xmlns=""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xmlns=""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xmlns=""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xmlns=""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xmlns=""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xmlns=""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xmlns=""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xmlns=""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xmlns=""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xmlns=""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xmlns=""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700-00002B000000}"/>
                </a:ext>
              </a:extLst>
            </xdr:cNvPr>
            <xdr:cNvGrpSpPr/>
          </xdr:nvGrpSpPr>
          <xdr:grpSpPr>
            <a:xfrm>
              <a:off x="4523536" y="8146757"/>
              <a:ext cx="200248" cy="744721"/>
              <a:chOff x="4538979" y="8166086"/>
              <a:chExt cx="208607" cy="749765"/>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xmlns="" id="{00000000-0008-0000-0700-00002D5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xmlns="" id="{00000000-0008-0000-0700-00002E5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xmlns=""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700-00002C000000}"/>
                </a:ext>
              </a:extLst>
            </xdr:cNvPr>
            <xdr:cNvGrpSpPr/>
          </xdr:nvGrpSpPr>
          <xdr:grpSpPr>
            <a:xfrm>
              <a:off x="5894842" y="7309827"/>
              <a:ext cx="304802" cy="710980"/>
              <a:chOff x="5809589" y="729060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xmlns="" id="{00000000-0008-0000-0700-0000305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xmlns="" id="{00000000-0008-0000-0700-0000315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xmlns=""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xmlns=""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800-000003000000}"/>
                </a:ext>
              </a:extLst>
            </xdr:cNvPr>
            <xdr:cNvGrpSpPr/>
          </xdr:nvGrpSpPr>
          <xdr:grpSpPr>
            <a:xfrm>
              <a:off x="4552950" y="4810124"/>
              <a:ext cx="304800" cy="714379"/>
              <a:chOff x="4479758" y="4496299"/>
              <a:chExt cx="301792" cy="780039"/>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xmlns="" id="{00000000-0008-0000-0800-0000036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xmlns=""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xmlns="" id="{00000000-0008-0000-0800-0000056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800-000004000000}"/>
                </a:ext>
              </a:extLst>
            </xdr:cNvPr>
            <xdr:cNvGrpSpPr/>
          </xdr:nvGrpSpPr>
          <xdr:grpSpPr>
            <a:xfrm>
              <a:off x="4552950" y="5676896"/>
              <a:ext cx="304800" cy="698091"/>
              <a:chOff x="4549825" y="5456610"/>
              <a:chExt cx="308371" cy="762893"/>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xmlns="" id="{00000000-0008-0000-0800-0000066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xmlns=""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xmlns=""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xmlns=""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xmlns=""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800-000009000000}"/>
                </a:ext>
              </a:extLst>
            </xdr:cNvPr>
            <xdr:cNvGrpSpPr/>
          </xdr:nvGrpSpPr>
          <xdr:grpSpPr>
            <a:xfrm>
              <a:off x="5924550" y="9023139"/>
              <a:ext cx="304800" cy="371486"/>
              <a:chOff x="5763126" y="8931899"/>
              <a:chExt cx="301792" cy="49480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xmlns="" id="{00000000-0008-0000-0800-00000B6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xmlns=""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xmlns=""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xmlns=""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xmlns=""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xmlns=""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800-00000A000000}"/>
                </a:ext>
              </a:extLst>
            </xdr:cNvPr>
            <xdr:cNvGrpSpPr/>
          </xdr:nvGrpSpPr>
          <xdr:grpSpPr>
            <a:xfrm>
              <a:off x="4552950" y="6543679"/>
              <a:ext cx="304800" cy="638177"/>
              <a:chOff x="4549825" y="6438935"/>
              <a:chExt cx="308371" cy="779259"/>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xmlns="" id="{00000000-0008-0000-0800-0000116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xmlns=""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xmlns=""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xmlns=""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xmlns=""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xmlns=""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xmlns=""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xmlns=""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xmlns=""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xmlns=""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xmlns=""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xmlns=""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xmlns=""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800-000019000000}"/>
                </a:ext>
              </a:extLst>
            </xdr:cNvPr>
            <xdr:cNvGrpSpPr/>
          </xdr:nvGrpSpPr>
          <xdr:grpSpPr>
            <a:xfrm>
              <a:off x="5928171" y="8154120"/>
              <a:ext cx="220581" cy="694583"/>
              <a:chOff x="5767612" y="8168785"/>
              <a:chExt cx="217586" cy="79243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xmlns="" id="{00000000-0008-0000-0800-00001E6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xmlns="" id="{00000000-0008-0000-0800-00001F6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xmlns=""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xmlns=""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xmlns=""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xmlns=""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xmlns=""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xmlns=""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xmlns=""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xmlns=""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xmlns=""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xmlns=""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xmlns=""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xmlns=""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xmlns=""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xmlns=""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xmlns=""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xmlns=""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xmlns=""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xmlns=""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xmlns=""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xmlns=""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xmlns="" id="{00000000-0008-0000-0800-00002B000000}"/>
                </a:ext>
              </a:extLst>
            </xdr:cNvPr>
            <xdr:cNvGrpSpPr/>
          </xdr:nvGrpSpPr>
          <xdr:grpSpPr>
            <a:xfrm>
              <a:off x="4561636" y="8146757"/>
              <a:ext cx="200248" cy="744721"/>
              <a:chOff x="4538979" y="8166086"/>
              <a:chExt cx="208607" cy="749765"/>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xmlns="" id="{00000000-0008-0000-0800-00002D6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xmlns="" id="{00000000-0008-0000-0800-00002E6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xmlns=""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xmlns="" id="{00000000-0008-0000-0800-00002C000000}"/>
                </a:ext>
              </a:extLst>
            </xdr:cNvPr>
            <xdr:cNvGrpSpPr/>
          </xdr:nvGrpSpPr>
          <xdr:grpSpPr>
            <a:xfrm>
              <a:off x="5932942" y="7309827"/>
              <a:ext cx="304802" cy="710980"/>
              <a:chOff x="5809589" y="729060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xmlns="" id="{00000000-0008-0000-0800-0000306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xmlns="" id="{00000000-0008-0000-0800-0000316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xmlns=""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xmlns=""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xmlns=""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xmlns=""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xmlns=""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xmlns=""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xmlns=""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120" zoomScaleNormal="120" zoomScaleSheetLayoutView="12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15773570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7205044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13573570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5005044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2429</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2430</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2291</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1334567890</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11.4</v>
      </c>
      <c r="Q5" s="1088"/>
      <c r="R5" s="1088"/>
      <c r="S5" s="1089" t="s">
        <v>7</v>
      </c>
      <c r="T5" s="1090"/>
      <c r="U5" s="1090"/>
      <c r="V5" s="1090"/>
      <c r="W5" s="1090"/>
      <c r="X5" s="1091"/>
      <c r="Y5" s="1070" t="s">
        <v>260</v>
      </c>
      <c r="Z5" s="1070"/>
      <c r="AA5" s="1070"/>
      <c r="AB5" s="1070"/>
      <c r="AC5" s="1070"/>
      <c r="AD5" s="1070"/>
      <c r="AE5" s="1037">
        <v>225000</v>
      </c>
      <c r="AF5" s="1038"/>
      <c r="AG5" s="1038"/>
      <c r="AH5" s="1039"/>
      <c r="AI5" s="1037">
        <v>40000</v>
      </c>
      <c r="AJ5" s="1038"/>
      <c r="AK5" s="1038"/>
      <c r="AL5" s="1039"/>
      <c r="AM5" s="1040">
        <f>AE5-AI5</f>
        <v>185000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補助金を取得する場合、４月からベア加算の算定が必要。その場合、６月以降は自然と新加算Ⅱに移行可能。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9</v>
      </c>
      <c r="C9" s="1098"/>
      <c r="D9" s="1098"/>
      <c r="E9" s="1098"/>
      <c r="F9" s="1099"/>
      <c r="G9" s="1100" t="s">
        <v>10</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0.224</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0.13700000000000001</v>
      </c>
      <c r="C10" s="1107"/>
      <c r="D10" s="1107"/>
      <c r="E10" s="1107"/>
      <c r="F10" s="1108"/>
      <c r="G10" s="1106">
        <f>IFERROR(VLOOKUP(Y5,【参考】数式用!$A$5:$J$27,MATCH(G9,【参考】数式用!$B$4:$J$4,0)+1,0),"")</f>
        <v>4.2000000000000003E-2</v>
      </c>
      <c r="H10" s="1107"/>
      <c r="I10" s="1107"/>
      <c r="J10" s="1107"/>
      <c r="K10" s="1108"/>
      <c r="L10" s="1106">
        <f>IFERROR(VLOOKUP(Y5,【参考】数式用!$A$5:$J$27,MATCH(L9,【参考】数式用!$B$4:$J$4,0)+1,0),"")</f>
        <v>0</v>
      </c>
      <c r="M10" s="1107"/>
      <c r="N10" s="1107"/>
      <c r="O10" s="1107"/>
      <c r="P10" s="1108"/>
      <c r="Q10" s="1112">
        <f>SUM(B10,G10,L10)</f>
        <v>0.17900000000000002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新加算Ⅴ(３)</v>
      </c>
      <c r="W11" s="1061"/>
      <c r="X11" s="1061"/>
      <c r="Y11" s="1061"/>
      <c r="Z11" s="1061"/>
      <c r="AA11" s="1033" t="str">
        <f>IFERROR(VLOOKUP(AS1,【参考】数式用2!E6:L23,6,FALSE),"")</f>
        <v>４月からベア加算を算定せず、６月から月額賃金改善要件Ⅱも満たさない場合、Ⅴ(３)となる。なお、R7年度以降は月額賃金改善要件Ⅱが必要。</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0.2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f>IFERROR(VLOOKUP(AS1,【参考】数式用2!E6:L23,8,FALSE),"")</f>
        <v>0</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2223</v>
      </c>
      <c r="C40" s="1146"/>
      <c r="D40" s="1146"/>
      <c r="E40" s="1146"/>
      <c r="F40" s="1146"/>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IFERROR(IF(G9="","",IF(AND(OR(AH61=1,AH61=2),AH62=1,AH63=1),"特定加算Ⅰ",IF(AND(OR(AH61=1,AH61=2),AH62=2,AH63=1),"特定加算Ⅱ",IF(OR(AH61=3,AH62=2,AH63=2),"特定加算なし","")))),"")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0.13700000000000001</v>
      </c>
      <c r="H50" s="1154"/>
      <c r="I50" s="1154"/>
      <c r="J50" s="1154"/>
      <c r="K50" s="1155"/>
      <c r="L50" s="1153">
        <f>IFERROR(VLOOKUP(Y5,【参考】数式用!$A$5:$J$27,MATCH(L49,【参考】数式用!$B$4:$J$4,0)+1,0),"")</f>
        <v>4.2000000000000003E-2</v>
      </c>
      <c r="M50" s="1154"/>
      <c r="N50" s="1154"/>
      <c r="O50" s="1154"/>
      <c r="P50" s="1156"/>
      <c r="Q50" s="1157">
        <f>IFERROR(VLOOKUP(Y5,【参考】数式用!$A$5:$J$27,MATCH(Q49,【参考】数式用!$B$4:$J$4,0)+1,0),"")</f>
        <v>2.4E-2</v>
      </c>
      <c r="R50" s="1154"/>
      <c r="S50" s="1154"/>
      <c r="T50" s="1154"/>
      <c r="U50" s="1156"/>
      <c r="V50" s="1112">
        <f>SUM(G50,L50,Q50)</f>
        <v>0.20300000000000001</v>
      </c>
      <c r="W50" s="1113"/>
      <c r="X50" s="1113"/>
      <c r="Y50" s="1113"/>
      <c r="Z50" s="1113"/>
      <c r="AA50" s="1050"/>
      <c r="AB50" s="1050"/>
      <c r="AC50" s="1166">
        <f>IFERROR(VLOOKUP(Y5,【参考】数式用!$A$5:$AB$27,MATCH(AC49,【参考】数式用!$B$4:$AB$4,0)+1,FALSE),"")</f>
        <v>0.224</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577866</v>
      </c>
      <c r="H51" s="1023"/>
      <c r="I51" s="1023"/>
      <c r="J51" s="1023"/>
      <c r="K51" s="148" t="s">
        <v>2289</v>
      </c>
      <c r="L51" s="1022">
        <f>IFERROR(ROUNDDOWN(ROUND(AM5*L50,0)*P5,0)*H53,"")</f>
        <v>177156</v>
      </c>
      <c r="M51" s="1023"/>
      <c r="N51" s="1023"/>
      <c r="O51" s="1023"/>
      <c r="P51" s="148" t="s">
        <v>2289</v>
      </c>
      <c r="Q51" s="1022">
        <f>IFERROR(ROUNDDOWN(ROUND(AM5*Q50,0)*P5,0)*H53,"")</f>
        <v>101232</v>
      </c>
      <c r="R51" s="1023"/>
      <c r="S51" s="1023"/>
      <c r="T51" s="1023"/>
      <c r="U51" s="149" t="s">
        <v>2289</v>
      </c>
      <c r="V51" s="1130">
        <f>IFERROR(SUM(G51,L51,Q51),"")</f>
        <v>856254</v>
      </c>
      <c r="W51" s="1131"/>
      <c r="X51" s="1131"/>
      <c r="Y51" s="1131"/>
      <c r="Z51" s="150" t="s">
        <v>2289</v>
      </c>
      <c r="AB51" s="151"/>
      <c r="AC51" s="1022">
        <f>IFERROR(ROUNDDOWN(ROUND(AM5*AC50,0)*P5,0)*AD53,"")</f>
        <v>4724160</v>
      </c>
      <c r="AD51" s="1023"/>
      <c r="AE51" s="1023"/>
      <c r="AF51" s="1023"/>
      <c r="AG51" s="1023"/>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(288,933円/月)</v>
      </c>
      <c r="H52" s="1021"/>
      <c r="I52" s="1021"/>
      <c r="J52" s="1021"/>
      <c r="K52" s="1021"/>
      <c r="L52" s="1021" t="str">
        <f>IFERROR("("&amp;TEXT(L51/H53,"#,##0円")&amp;"/月)","")</f>
        <v>(88,578円/月)</v>
      </c>
      <c r="M52" s="1021"/>
      <c r="N52" s="1021"/>
      <c r="O52" s="1021"/>
      <c r="P52" s="1021"/>
      <c r="Q52" s="1021" t="str">
        <f>IFERROR("("&amp;TEXT(Q51/H53,"#,##0円")&amp;"/月)","")</f>
        <v>(50,616円/月)</v>
      </c>
      <c r="R52" s="1021"/>
      <c r="S52" s="1021"/>
      <c r="T52" s="1021"/>
      <c r="U52" s="1021"/>
      <c r="V52" s="1021" t="str">
        <f>IFERROR("("&amp;TEXT(V51/H53,"#,##0円")&amp;"/月)","")</f>
        <v>(428,127円/月)</v>
      </c>
      <c r="W52" s="1021"/>
      <c r="X52" s="1021"/>
      <c r="Y52" s="1021"/>
      <c r="Z52" s="1021"/>
      <c r="AB52" s="151"/>
      <c r="AC52" s="1024" t="str">
        <f>IFERROR("("&amp;TEXT(AC51/AD53,"#,##0円")&amp;"/月)","")</f>
        <v>(472,416円/月)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0"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2423</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1334567891</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2431</v>
      </c>
      <c r="T5" s="1090"/>
      <c r="U5" s="1090"/>
      <c r="V5" s="1090"/>
      <c r="W5" s="1090"/>
      <c r="X5" s="1091"/>
      <c r="Y5" s="1070" t="s">
        <v>281</v>
      </c>
      <c r="Z5" s="1070"/>
      <c r="AA5" s="1070"/>
      <c r="AB5" s="1070"/>
      <c r="AC5" s="1070"/>
      <c r="AD5" s="1070"/>
      <c r="AE5" s="1037">
        <v>385000</v>
      </c>
      <c r="AF5" s="1038"/>
      <c r="AG5" s="1038"/>
      <c r="AH5" s="1039"/>
      <c r="AI5" s="1037">
        <v>80000</v>
      </c>
      <c r="AJ5" s="1038"/>
      <c r="AK5" s="1038"/>
      <c r="AL5" s="1039"/>
      <c r="AM5" s="1040">
        <f>AE5-AI5</f>
        <v>305000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267</v>
      </c>
      <c r="C9" s="1098"/>
      <c r="D9" s="1098"/>
      <c r="E9" s="1098"/>
      <c r="F9" s="1099"/>
      <c r="G9" s="1100" t="s">
        <v>13</v>
      </c>
      <c r="H9" s="1101"/>
      <c r="I9" s="1101"/>
      <c r="J9" s="1101"/>
      <c r="K9" s="1102"/>
      <c r="L9" s="1103" t="s">
        <v>15</v>
      </c>
      <c r="M9" s="1104"/>
      <c r="N9" s="1104"/>
      <c r="O9" s="1104"/>
      <c r="P9" s="1105"/>
      <c r="Q9" s="1092" t="s">
        <v>2200</v>
      </c>
      <c r="R9" s="1093"/>
      <c r="S9" s="1093"/>
      <c r="T9" s="998"/>
      <c r="U9" s="999"/>
      <c r="V9" s="1055">
        <f>IFERROR(VLOOKUP(Y5,【参考】数式用!$A$5:$AB$27,MATCH(V8,【参考】数式用!$B$4:$AB$4,0)+1,FALSE),"")</f>
        <v>8.9999999999999983E-2</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4.2999999999999997E-2</v>
      </c>
      <c r="C10" s="1107"/>
      <c r="D10" s="1107"/>
      <c r="E10" s="1107"/>
      <c r="F10" s="1108"/>
      <c r="G10" s="1106">
        <f>IFERROR(VLOOKUP(Y5,【参考】数式用!$A$5:$J$27,MATCH(G9,【参考】数式用!$B$4:$J$4,0)+1,0),"")</f>
        <v>0</v>
      </c>
      <c r="H10" s="1107"/>
      <c r="I10" s="1107"/>
      <c r="J10" s="1107"/>
      <c r="K10" s="1108"/>
      <c r="L10" s="1106">
        <f>IFERROR(VLOOKUP(Y5,【参考】数式用!$A$5:$J$27,MATCH(L9,【参考】数式用!$B$4:$J$4,0)+1,0),"")</f>
        <v>1.0999999999999999E-2</v>
      </c>
      <c r="M10" s="1107"/>
      <c r="N10" s="1107"/>
      <c r="O10" s="1107"/>
      <c r="P10" s="1108"/>
      <c r="Q10" s="1112">
        <f>SUM(B10,G10,L10)</f>
        <v>5.3999999999999992E-2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新加算Ⅲ</v>
      </c>
      <c r="W11" s="1061"/>
      <c r="X11" s="1061"/>
      <c r="Y11" s="1061"/>
      <c r="Z11" s="1061"/>
      <c r="AA11" s="1033" t="str">
        <f>IFERROR(VLOOKUP(AS1,【参考】数式用2!E6:L23,6,FALSE),"")</f>
        <v>キャリアパス要件Ⅲを「R6年度中の対応の誓約」で満たし、４月から旧処遇加算Ⅰを算定可。その場合、６月以降は自然と新加算Ⅲに移行可能。</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7.9999999999999988E-2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新加算Ⅳ</v>
      </c>
      <c r="W14" s="1061"/>
      <c r="X14" s="1061"/>
      <c r="Y14" s="1061"/>
      <c r="Z14" s="1061"/>
      <c r="AA14" s="1043"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6.3999999999999987E-2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t="s">
        <v>2271</v>
      </c>
      <c r="AE41" s="1028"/>
      <c r="AF41" s="1028"/>
      <c r="AG41" s="1028"/>
      <c r="AH41" s="1029"/>
      <c r="AI41" s="998"/>
      <c r="AJ41" s="999"/>
      <c r="AK41" s="234" t="s">
        <v>90</v>
      </c>
      <c r="AL41" s="1027" t="s">
        <v>2271</v>
      </c>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IFERROR(IF(G9="","",IF(AND(OR(AH61=1,AH61=2),AH62=1,AH63=1),"特定加算Ⅰ",IF(AND(OR(AH61=1,AH61=2),AH62=2,AH63=1),"特定加算Ⅱ",IF(OR(AH61=3,AH62=2,AH63=2),"特定加算なし","")))),"")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5.8999999999999997E-2</v>
      </c>
      <c r="H50" s="1154"/>
      <c r="I50" s="1154"/>
      <c r="J50" s="1154"/>
      <c r="K50" s="1155"/>
      <c r="L50" s="1153">
        <f>IFERROR(VLOOKUP(Y5,【参考】数式用!$A$5:$J$27,MATCH(L49,【参考】数式用!$B$4:$J$4,0)+1,0),"")</f>
        <v>0.01</v>
      </c>
      <c r="M50" s="1154"/>
      <c r="N50" s="1154"/>
      <c r="O50" s="1154"/>
      <c r="P50" s="1156"/>
      <c r="Q50" s="1157">
        <f>IFERROR(VLOOKUP(Y5,【参考】数式用!$A$5:$J$27,MATCH(Q49,【参考】数式用!$B$4:$J$4,0)+1,0),"")</f>
        <v>1.0999999999999999E-2</v>
      </c>
      <c r="R50" s="1154"/>
      <c r="S50" s="1154"/>
      <c r="T50" s="1154"/>
      <c r="U50" s="1156"/>
      <c r="V50" s="1112">
        <f>SUM(G50,L50,Q50)</f>
        <v>7.9999999999999988E-2</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392290</v>
      </c>
      <c r="H51" s="1023"/>
      <c r="I51" s="1023"/>
      <c r="J51" s="1023"/>
      <c r="K51" s="148" t="s">
        <v>2289</v>
      </c>
      <c r="L51" s="1022">
        <f>IFERROR(ROUNDDOWN(ROUND(AM5*L50,0)*P5,0)*H53,"")</f>
        <v>66490</v>
      </c>
      <c r="M51" s="1023"/>
      <c r="N51" s="1023"/>
      <c r="O51" s="1023"/>
      <c r="P51" s="148" t="s">
        <v>2289</v>
      </c>
      <c r="Q51" s="1022">
        <f>IFERROR(ROUNDDOWN(ROUND(AM5*Q50,0)*P5,0)*H53,"")</f>
        <v>73138</v>
      </c>
      <c r="R51" s="1023"/>
      <c r="S51" s="1023"/>
      <c r="T51" s="1023"/>
      <c r="U51" s="149" t="s">
        <v>2289</v>
      </c>
      <c r="V51" s="1130">
        <f>IFERROR(SUM(G51,L51,Q51),"")</f>
        <v>531918</v>
      </c>
      <c r="W51" s="1131"/>
      <c r="X51" s="1131"/>
      <c r="Y51" s="1131"/>
      <c r="Z51" s="150" t="s">
        <v>2289</v>
      </c>
      <c r="AB51" s="151"/>
      <c r="AC51" s="1022">
        <f>IFERROR(ROUNDDOWN(ROUND(AM5*AC50,0)*P5,0)*AD53,"")</f>
        <v>2992050</v>
      </c>
      <c r="AD51" s="1023"/>
      <c r="AE51" s="1023"/>
      <c r="AF51" s="1023"/>
      <c r="AG51" s="1023"/>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f>IFERROR(ROUNDDOWN(ROUND(AM5*(AC50-Q10),0)*P5,0)*AD53,"")</f>
        <v>1196820</v>
      </c>
      <c r="BF51" s="1010"/>
      <c r="BG51" s="1010"/>
      <c r="BH51" s="1010"/>
      <c r="BI51" s="1010">
        <f>SUM(AS51:BH51)</f>
        <v>1369694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(196,145円/月)</v>
      </c>
      <c r="H52" s="1021"/>
      <c r="I52" s="1021"/>
      <c r="J52" s="1021"/>
      <c r="K52" s="1021"/>
      <c r="L52" s="1021" t="str">
        <f>IFERROR("("&amp;TEXT(L51/H53,"#,##0円")&amp;"/月)","")</f>
        <v>(33,245円/月)</v>
      </c>
      <c r="M52" s="1021"/>
      <c r="N52" s="1021"/>
      <c r="O52" s="1021"/>
      <c r="P52" s="1021"/>
      <c r="Q52" s="1021" t="str">
        <f>IFERROR("("&amp;TEXT(Q51/H53,"#,##0円")&amp;"/月)","")</f>
        <v>(36,569円/月)</v>
      </c>
      <c r="R52" s="1021"/>
      <c r="S52" s="1021"/>
      <c r="T52" s="1021"/>
      <c r="U52" s="1021"/>
      <c r="V52" s="1021" t="str">
        <f>IFERROR("("&amp;TEXT(V51/H53,"#,##0円")&amp;"/月)","")</f>
        <v>(265,959円/月)</v>
      </c>
      <c r="W52" s="1021"/>
      <c r="X52" s="1021"/>
      <c r="Y52" s="1021"/>
      <c r="Z52" s="1021"/>
      <c r="AB52" s="151"/>
      <c r="AC52" s="1024" t="str">
        <f>IFERROR("("&amp;TEXT(AC51/AD53,"#,##0円")&amp;"/月)","")</f>
        <v>(299,205円/月)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2432</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1334567892</v>
      </c>
      <c r="C5" s="1083"/>
      <c r="D5" s="1083"/>
      <c r="E5" s="1083"/>
      <c r="F5" s="1083"/>
      <c r="G5" s="1084" t="s">
        <v>2436</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2435</v>
      </c>
      <c r="T5" s="1090"/>
      <c r="U5" s="1090"/>
      <c r="V5" s="1090"/>
      <c r="W5" s="1090"/>
      <c r="X5" s="1091"/>
      <c r="Y5" s="1070" t="s">
        <v>284</v>
      </c>
      <c r="Z5" s="1070"/>
      <c r="AA5" s="1070"/>
      <c r="AB5" s="1070"/>
      <c r="AC5" s="1070"/>
      <c r="AD5" s="1070"/>
      <c r="AE5" s="1037">
        <v>325000</v>
      </c>
      <c r="AF5" s="1038"/>
      <c r="AG5" s="1038"/>
      <c r="AH5" s="1039"/>
      <c r="AI5" s="1037">
        <v>0</v>
      </c>
      <c r="AJ5" s="1038"/>
      <c r="AK5" s="1038"/>
      <c r="AL5" s="1039"/>
      <c r="AM5" s="1040">
        <f>AE5-AI5</f>
        <v>325000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533">
        <v>10</v>
      </c>
      <c r="G15" s="530" t="s">
        <v>2284</v>
      </c>
      <c r="H15" s="1116" t="s">
        <v>2285</v>
      </c>
      <c r="I15" s="1116"/>
      <c r="J15" s="1129"/>
      <c r="K15" s="147">
        <v>7</v>
      </c>
      <c r="L15" s="530" t="s">
        <v>2283</v>
      </c>
      <c r="M15" s="147">
        <v>3</v>
      </c>
      <c r="N15" s="530" t="s">
        <v>2284</v>
      </c>
      <c r="O15" s="530" t="s">
        <v>2286</v>
      </c>
      <c r="P15" s="204">
        <f>(K15*12+M15)-(D15*12+F15)+1</f>
        <v>6</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
      </c>
      <c r="AD20" s="1051"/>
      <c r="AE20" s="1051"/>
      <c r="AF20" s="1051"/>
      <c r="AG20" s="1051"/>
      <c r="AH20" s="1051"/>
      <c r="AI20" s="191"/>
      <c r="AJ20" s="191"/>
      <c r="AK20" s="1051" t="str">
        <f>IF(OR(F15=4,F15=5),"R6.6","R"&amp;D15&amp;"."&amp;F15)&amp;"～R"&amp;K15&amp;"."&amp;M15</f>
        <v>R6.10～R7.3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t="s">
        <v>2271</v>
      </c>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R6.10～R7.3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f>IFERROR(ROUNDDOWN(ROUND(AM5*AC50,0)*P5,0)*AD53,"")</f>
        <v>1912950</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f>IFERROR(ROUNDDOWN(ROUND(AM5*(AC50-Q10),0)*P5,0)*AD53,"")</f>
        <v>1912950</v>
      </c>
      <c r="BF51" s="1010"/>
      <c r="BG51" s="1010"/>
      <c r="BH51" s="1010"/>
      <c r="BI51" s="1010">
        <f>SUM(AS51:BH51)</f>
        <v>1912950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51"/>
      <c r="AC52" s="1024" t="str">
        <f>IFERROR("("&amp;TEXT(AC51/AD53,"#,##0円")&amp;"/月)","")</f>
        <v>(318,825円/月)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f>IF(AND(F15&lt;&gt;4,F15&lt;&gt;5),0,IF(AU8="○",1,3))</f>
        <v>0</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2424</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1334567893</v>
      </c>
      <c r="C5" s="1083"/>
      <c r="D5" s="1083"/>
      <c r="E5" s="1083"/>
      <c r="F5" s="1083"/>
      <c r="G5" s="1084" t="s">
        <v>2433</v>
      </c>
      <c r="H5" s="1084"/>
      <c r="I5" s="1084"/>
      <c r="J5" s="1085" t="s">
        <v>5</v>
      </c>
      <c r="K5" s="1085"/>
      <c r="L5" s="1085"/>
      <c r="M5" s="1086" t="s">
        <v>1320</v>
      </c>
      <c r="N5" s="1086"/>
      <c r="O5" s="1086"/>
      <c r="P5" s="1087">
        <f>IF(Y5="","",IFERROR(INDEX(【参考】数式用3!$G$3:$I$451,MATCH(M5,【参考】数式用3!$F$3:$F$451,0),MATCH(VLOOKUP(Y5,【参考】数式用3!$J$2:$K$26,2,FALSE),【参考】数式用3!$G$2:$I$2,0)),10))</f>
        <v>11.1</v>
      </c>
      <c r="Q5" s="1088"/>
      <c r="R5" s="1088"/>
      <c r="S5" s="1089" t="s">
        <v>2434</v>
      </c>
      <c r="T5" s="1090"/>
      <c r="U5" s="1090"/>
      <c r="V5" s="1090"/>
      <c r="W5" s="1090"/>
      <c r="X5" s="1091"/>
      <c r="Y5" s="1070" t="s">
        <v>292</v>
      </c>
      <c r="Z5" s="1070"/>
      <c r="AA5" s="1070"/>
      <c r="AB5" s="1070"/>
      <c r="AC5" s="1070"/>
      <c r="AD5" s="1070"/>
      <c r="AE5" s="1037">
        <v>425000</v>
      </c>
      <c r="AF5" s="1038"/>
      <c r="AG5" s="1038"/>
      <c r="AH5" s="1039"/>
      <c r="AI5" s="1037">
        <v>80000</v>
      </c>
      <c r="AJ5" s="1038"/>
      <c r="AK5" s="1038"/>
      <c r="AL5" s="1039"/>
      <c r="AM5" s="1040">
        <f>AE5-AI5</f>
        <v>345000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新加算Ⅳ</v>
      </c>
      <c r="W8" s="1053"/>
      <c r="X8" s="1053"/>
      <c r="Y8" s="1053"/>
      <c r="Z8" s="1054"/>
      <c r="AA8" s="1033"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t="s">
        <v>268</v>
      </c>
      <c r="C9" s="1098"/>
      <c r="D9" s="1098"/>
      <c r="E9" s="1098"/>
      <c r="F9" s="1099"/>
      <c r="G9" s="1100" t="s">
        <v>13</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0.106</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4.1000000000000002E-2</v>
      </c>
      <c r="C10" s="1107"/>
      <c r="D10" s="1107"/>
      <c r="E10" s="1107"/>
      <c r="F10" s="1108"/>
      <c r="G10" s="1106">
        <f>IFERROR(VLOOKUP(Y5,【参考】数式用!$A$5:$J$27,MATCH(G9,【参考】数式用!$B$4:$J$4,0)+1,0),"")</f>
        <v>0</v>
      </c>
      <c r="H10" s="1107"/>
      <c r="I10" s="1107"/>
      <c r="J10" s="1107"/>
      <c r="K10" s="1108"/>
      <c r="L10" s="1106">
        <f>IFERROR(VLOOKUP(Y5,【参考】数式用!$A$5:$J$27,MATCH(L9,【参考】数式用!$B$4:$J$4,0)+1,0),"")</f>
        <v>0</v>
      </c>
      <c r="M10" s="1107"/>
      <c r="N10" s="1107"/>
      <c r="O10" s="1107"/>
      <c r="P10" s="1108"/>
      <c r="Q10" s="1112">
        <f>SUM(B10,G10,L10)</f>
        <v>4.1000000000000002E-2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新加算Ⅴ(11)</v>
      </c>
      <c r="W11" s="1061"/>
      <c r="X11" s="1061"/>
      <c r="Y11" s="1061"/>
      <c r="Z11" s="1061"/>
      <c r="AA11" s="103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8.8999999999999996E-2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新加算Ⅴ(14)</v>
      </c>
      <c r="W14" s="1061"/>
      <c r="X14" s="1061"/>
      <c r="Y14" s="1061"/>
      <c r="Z14" s="1061"/>
      <c r="AA14" s="1043"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5.6000000000000001E-2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処遇加算Ⅱ</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処遇加算Ⅱ</v>
      </c>
      <c r="H49" s="1133"/>
      <c r="I49" s="1133"/>
      <c r="J49" s="1133"/>
      <c r="K49" s="1158"/>
      <c r="L49" s="1132" t="str">
        <f>IFERROR(IF(G9="","",IF(AND(OR(AH61=1,AH61=2),AH62=1,AH63=1),"特定加算Ⅰ",IF(AND(OR(AH61=1,AH61=2),AH62=2,AH63=1),"特定加算Ⅱ",IF(OR(AH61=3,AH62=2,AH63=2),"特定加算なし","")))),"")</f>
        <v>特定加算なし</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新加算Ⅳ</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f>IFERROR(VLOOKUP(Y5,【参考】数式用!$A$5:$J$27,MATCH(G49,【参考】数式用!$B$4:$J$4,0)+1,0),"")</f>
        <v>7.3999999999999996E-2</v>
      </c>
      <c r="H50" s="1154"/>
      <c r="I50" s="1154"/>
      <c r="J50" s="1154"/>
      <c r="K50" s="1155"/>
      <c r="L50" s="1153">
        <f>IFERROR(VLOOKUP(Y5,【参考】数式用!$A$5:$J$27,MATCH(L49,【参考】数式用!$B$4:$J$4,0)+1,0),"")</f>
        <v>0</v>
      </c>
      <c r="M50" s="1154"/>
      <c r="N50" s="1154"/>
      <c r="O50" s="1154"/>
      <c r="P50" s="1156"/>
      <c r="Q50" s="1157">
        <f>IFERROR(VLOOKUP(Y5,【参考】数式用!$A$5:$J$27,MATCH(Q49,【参考】数式用!$B$4:$J$4,0)+1,0),"")</f>
        <v>1.7000000000000001E-2</v>
      </c>
      <c r="R50" s="1154"/>
      <c r="S50" s="1154"/>
      <c r="T50" s="1154"/>
      <c r="U50" s="1156"/>
      <c r="V50" s="1112">
        <f>SUM(G50,L50,Q50)</f>
        <v>9.0999999999999998E-2</v>
      </c>
      <c r="W50" s="1113"/>
      <c r="X50" s="1113"/>
      <c r="Y50" s="1113"/>
      <c r="Z50" s="1113"/>
      <c r="AA50" s="1050"/>
      <c r="AB50" s="1050"/>
      <c r="AC50" s="1166">
        <f>IFERROR(VLOOKUP(Y5,【参考】数式用!$A$5:$AB$27,MATCH(AC49,【参考】数式用!$B$4:$AB$4,0)+1,FALSE),"")</f>
        <v>0.106</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f>IFERROR(ROUNDDOWN(ROUND(AM5*G50,0)*P5,0)*H53,"")</f>
        <v>566766</v>
      </c>
      <c r="H51" s="1023"/>
      <c r="I51" s="1023"/>
      <c r="J51" s="1023"/>
      <c r="K51" s="148" t="s">
        <v>2289</v>
      </c>
      <c r="L51" s="1022">
        <f>IFERROR(ROUNDDOWN(ROUND(AM5*L50,0)*P5,0)*H53,"")</f>
        <v>0</v>
      </c>
      <c r="M51" s="1023"/>
      <c r="N51" s="1023"/>
      <c r="O51" s="1023"/>
      <c r="P51" s="148" t="s">
        <v>2289</v>
      </c>
      <c r="Q51" s="1022">
        <f>IFERROR(ROUNDDOWN(ROUND(AM5*Q50,0)*P5,0)*H53,"")</f>
        <v>130202</v>
      </c>
      <c r="R51" s="1023"/>
      <c r="S51" s="1023"/>
      <c r="T51" s="1023"/>
      <c r="U51" s="149" t="s">
        <v>2289</v>
      </c>
      <c r="V51" s="1130">
        <f>IFERROR(SUM(G51,L51,Q51),"")</f>
        <v>696968</v>
      </c>
      <c r="W51" s="1131"/>
      <c r="X51" s="1131"/>
      <c r="Y51" s="1131"/>
      <c r="Z51" s="150" t="s">
        <v>2289</v>
      </c>
      <c r="AB51" s="151"/>
      <c r="AC51" s="1022">
        <f>IFERROR(ROUNDDOWN(ROUND(AM5*AC50,0)*P5,0)*AD53,"")</f>
        <v>4059270</v>
      </c>
      <c r="AD51" s="1023"/>
      <c r="AE51" s="1023"/>
      <c r="AF51" s="1023"/>
      <c r="AG51" s="1023"/>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(283,383円/月)</v>
      </c>
      <c r="H52" s="1021"/>
      <c r="I52" s="1021"/>
      <c r="J52" s="1021"/>
      <c r="K52" s="1021"/>
      <c r="L52" s="1021" t="str">
        <f>IFERROR("("&amp;TEXT(L51/H53,"#,##0円")&amp;"/月)","")</f>
        <v>(0円/月)</v>
      </c>
      <c r="M52" s="1021"/>
      <c r="N52" s="1021"/>
      <c r="O52" s="1021"/>
      <c r="P52" s="1021"/>
      <c r="Q52" s="1021" t="str">
        <f>IFERROR("("&amp;TEXT(Q51/H53,"#,##0円")&amp;"/月)","")</f>
        <v>(65,101円/月)</v>
      </c>
      <c r="R52" s="1021"/>
      <c r="S52" s="1021"/>
      <c r="T52" s="1021"/>
      <c r="U52" s="1021"/>
      <c r="V52" s="1021" t="str">
        <f>IFERROR("("&amp;TEXT(V51/H53,"#,##0円")&amp;"/月)","")</f>
        <v>(348,484円/月)</v>
      </c>
      <c r="W52" s="1021"/>
      <c r="X52" s="1021"/>
      <c r="Y52" s="1021"/>
      <c r="Z52" s="1021"/>
      <c r="AB52" s="151"/>
      <c r="AC52" s="1024" t="str">
        <f>IFERROR("("&amp;TEXT(AC51/AD53,"#,##0円")&amp;"/月)","")</f>
        <v>(405,927円/月)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2425</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2426</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2427</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2428</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Kaigo_Netuser</dc:creator>
  <cp:lastModifiedBy>Kaigo_Netuser</cp:lastModifiedBy>
  <cp:lastPrinted>2024-03-11T13:42:51Z</cp:lastPrinted>
  <dcterms:created xsi:type="dcterms:W3CDTF">2015-06-05T18:19:34Z</dcterms:created>
  <dcterms:modified xsi:type="dcterms:W3CDTF">2024-03-26T06:16:32Z</dcterms:modified>
</cp:coreProperties>
</file>