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72.16.4.71\070-本部-事業推進係-共有フォルダ\⑦R2年度\（05）統計関係\202101※統計情報様式変更（以降も同様）\"/>
    </mc:Choice>
  </mc:AlternateContent>
  <bookViews>
    <workbookView xWindow="-915" yWindow="5130" windowWidth="15480" windowHeight="6480"/>
  </bookViews>
  <sheets>
    <sheet name="01月状況（表紙）" sheetId="6" r:id="rId1"/>
    <sheet name="人口統計" sheetId="9" r:id="rId2"/>
    <sheet name="認定者数（2-1.2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'01月状況（表紙）'!$A$1:$L$45</definedName>
    <definedName name="_xlnm.Print_Area" localSheetId="3">'給付状況（3-1）'!$A$1:$K$47</definedName>
    <definedName name="_xlnm.Print_Area" localSheetId="4">'給付状況（3-2）'!$A$1:$H$86</definedName>
    <definedName name="_xlnm.Print_Area" localSheetId="5">'給付状況（3-3）'!$A$1:$I$39</definedName>
    <definedName name="_xlnm.Print_Area" localSheetId="1">人口統計!$A$1:$J$39</definedName>
    <definedName name="_xlnm.Print_Area" localSheetId="2">'認定者数（2-1.2）'!$A$1:$L$45</definedName>
  </definedNames>
  <calcPr calcId="152511"/>
</workbook>
</file>

<file path=xl/calcChain.xml><?xml version="1.0" encoding="utf-8"?>
<calcChain xmlns="http://schemas.openxmlformats.org/spreadsheetml/2006/main">
  <c r="H40" i="12" l="1"/>
  <c r="H39" i="12"/>
  <c r="H38" i="12"/>
  <c r="H37" i="12"/>
  <c r="H36" i="12"/>
  <c r="H35" i="12"/>
  <c r="H34" i="12"/>
  <c r="H33" i="12"/>
  <c r="H32" i="12"/>
  <c r="H31" i="12"/>
  <c r="H30" i="12"/>
  <c r="H29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5" i="9" l="1"/>
  <c r="H12" i="12" l="1"/>
  <c r="F12" i="12"/>
  <c r="H43" i="12" l="1"/>
  <c r="F43" i="12"/>
  <c r="H26" i="12"/>
  <c r="F26" i="12"/>
  <c r="H14" i="12"/>
  <c r="F14" i="12"/>
  <c r="K6" i="10" l="1"/>
  <c r="G45" i="12" l="1"/>
  <c r="K4" i="13" l="1"/>
  <c r="H44" i="12"/>
  <c r="H42" i="12"/>
  <c r="H41" i="12"/>
  <c r="F44" i="12"/>
  <c r="F42" i="12"/>
  <c r="F41" i="12"/>
  <c r="H28" i="12"/>
  <c r="H27" i="12"/>
  <c r="H25" i="12"/>
  <c r="H24" i="12"/>
  <c r="H23" i="12"/>
  <c r="H22" i="12"/>
  <c r="H21" i="12"/>
  <c r="H20" i="12"/>
  <c r="H19" i="12"/>
  <c r="H18" i="12"/>
  <c r="H17" i="12"/>
  <c r="F28" i="12"/>
  <c r="F27" i="12"/>
  <c r="F25" i="12"/>
  <c r="F24" i="12"/>
  <c r="F23" i="12"/>
  <c r="F22" i="12"/>
  <c r="F21" i="12"/>
  <c r="F20" i="12"/>
  <c r="F19" i="12"/>
  <c r="F18" i="12"/>
  <c r="F17" i="12"/>
  <c r="H16" i="12"/>
  <c r="H15" i="12"/>
  <c r="H13" i="12"/>
  <c r="H11" i="12"/>
  <c r="H10" i="12"/>
  <c r="H9" i="12"/>
  <c r="H8" i="12"/>
  <c r="H7" i="12"/>
  <c r="H6" i="12"/>
  <c r="H5" i="12"/>
  <c r="F16" i="12"/>
  <c r="F15" i="12"/>
  <c r="F13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H45" i="12"/>
  <c r="E45" i="12"/>
  <c r="F45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J32" i="10"/>
  <c r="I32" i="10"/>
  <c r="H32" i="10"/>
  <c r="G32" i="10"/>
  <c r="F32" i="10"/>
  <c r="E32" i="10"/>
  <c r="D32" i="10"/>
  <c r="K31" i="10"/>
  <c r="K30" i="10"/>
  <c r="K29" i="10"/>
  <c r="K28" i="10"/>
  <c r="K27" i="10"/>
  <c r="K26" i="10"/>
  <c r="K25" i="10"/>
  <c r="K24" i="10"/>
  <c r="M13" i="9"/>
  <c r="L13" i="9"/>
  <c r="M12" i="9"/>
  <c r="L12" i="9"/>
  <c r="M11" i="9"/>
  <c r="L11" i="9"/>
  <c r="M10" i="9"/>
  <c r="L10" i="9"/>
  <c r="M9" i="9"/>
  <c r="L9" i="9"/>
  <c r="M8" i="9"/>
  <c r="L8" i="9"/>
  <c r="M7" i="9"/>
  <c r="L7" i="9"/>
  <c r="M6" i="9"/>
  <c r="L6" i="9"/>
  <c r="K32" i="10" l="1"/>
  <c r="K8" i="10"/>
  <c r="K7" i="10"/>
  <c r="K5" i="10"/>
  <c r="J4" i="10"/>
  <c r="J9" i="10" s="1"/>
  <c r="I4" i="10"/>
  <c r="I9" i="10" s="1"/>
  <c r="H4" i="10"/>
  <c r="H9" i="10" s="1"/>
  <c r="G4" i="10"/>
  <c r="G9" i="10" s="1"/>
  <c r="F4" i="10"/>
  <c r="F9" i="10" s="1"/>
  <c r="E4" i="10"/>
  <c r="E9" i="10" s="1"/>
  <c r="D4" i="10"/>
  <c r="D9" i="10" s="1"/>
  <c r="K4" i="10" l="1"/>
  <c r="K9" i="10" l="1"/>
  <c r="H5" i="9"/>
  <c r="G5" i="9"/>
  <c r="E5" i="9"/>
  <c r="C5" i="9"/>
  <c r="D13" i="9"/>
  <c r="I13" i="9" s="1"/>
  <c r="D12" i="9"/>
  <c r="D11" i="9"/>
  <c r="D10" i="9"/>
  <c r="D9" i="9"/>
  <c r="D8" i="9"/>
  <c r="D7" i="9"/>
  <c r="D6" i="9"/>
  <c r="I7" i="9" l="1"/>
  <c r="L25" i="10"/>
  <c r="K7" i="9"/>
  <c r="I11" i="9"/>
  <c r="L29" i="10"/>
  <c r="K11" i="9"/>
  <c r="I8" i="9"/>
  <c r="L26" i="10"/>
  <c r="K8" i="9"/>
  <c r="I12" i="9"/>
  <c r="L30" i="10"/>
  <c r="K12" i="9"/>
  <c r="I9" i="9"/>
  <c r="L27" i="10"/>
  <c r="K9" i="9"/>
  <c r="L31" i="10"/>
  <c r="K13" i="9"/>
  <c r="I6" i="9"/>
  <c r="L24" i="10"/>
  <c r="K6" i="9"/>
  <c r="I10" i="9"/>
  <c r="L28" i="10"/>
  <c r="K10" i="9"/>
  <c r="M5" i="9"/>
  <c r="L5" i="9"/>
  <c r="D5" i="9"/>
  <c r="L6" i="10" s="1"/>
  <c r="I5" i="9" l="1"/>
  <c r="L32" i="10"/>
  <c r="L7" i="10"/>
  <c r="L5" i="10"/>
  <c r="L4" i="10"/>
  <c r="K5" i="9"/>
</calcChain>
</file>

<file path=xl/sharedStrings.xml><?xml version="1.0" encoding="utf-8"?>
<sst xmlns="http://schemas.openxmlformats.org/spreadsheetml/2006/main" count="209" uniqueCount="153">
  <si>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</si>
  <si>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</si>
  <si>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</si>
  <si>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</si>
  <si>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</si>
  <si>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</si>
  <si>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</si>
  <si>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</si>
  <si>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</si>
  <si>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</si>
  <si>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</si>
  <si>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</si>
  <si>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</si>
  <si>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</si>
  <si>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</si>
  <si>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</si>
  <si>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</si>
  <si>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</si>
  <si>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</si>
  <si>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</si>
  <si>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</si>
  <si>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</si>
  <si>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</si>
  <si>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</si>
  <si>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</si>
  <si>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</si>
  <si>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</si>
  <si>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</si>
  <si>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</si>
  <si>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</si>
  <si>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</si>
  <si>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</si>
  <si>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</si>
  <si>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</si>
  <si>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</si>
  <si>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</si>
  <si>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</si>
  <si>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</si>
  <si>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</si>
  <si>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</si>
  <si>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</si>
  <si>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</si>
  <si>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</si>
  <si>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</si>
  <si>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</si>
  <si>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</si>
  <si>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</si>
  <si>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</si>
  <si>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</si>
  <si>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広域連合</t>
    <rPh sb="1" eb="3">
      <t>コウイキ</t>
    </rPh>
    <rPh sb="3" eb="5">
      <t>レンゴウ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</si>
  <si>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</si>
  <si>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</si>
  <si>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</si>
  <si>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</si>
  <si>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</si>
  <si>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</si>
  <si>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</si>
  <si>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</si>
  <si>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</si>
  <si>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</si>
  <si>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</si>
  <si>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</si>
  <si>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</si>
  <si>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</si>
  <si>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</si>
  <si>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</si>
  <si>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</si>
  <si>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</si>
  <si>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</si>
  <si>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</si>
  <si>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</si>
  <si>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</si>
  <si>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</si>
  <si>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</si>
  <si>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</si>
  <si>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</si>
  <si>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</si>
  <si>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</si>
  <si>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</si>
  <si>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</si>
  <si>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</si>
  <si>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</si>
  <si>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</si>
  <si>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</si>
  <si>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</si>
  <si>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</si>
  <si>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</si>
  <si>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</si>
  <si>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</si>
  <si>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</si>
  <si>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</si>
  <si>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</si>
  <si>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</si>
  <si>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</si>
  <si>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</si>
  <si>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</si>
  <si>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</si>
  <si>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</si>
  <si>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</si>
  <si>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</si>
  <si>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</si>
  <si>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</si>
  <si>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</si>
  <si>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</si>
  <si>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</si>
  <si>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</si>
  <si>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</si>
  <si>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</si>
  <si>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</si>
  <si>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</si>
  <si>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</si>
  <si>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</si>
  <si>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</si>
  <si>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</si>
  <si>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</si>
  <si>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</si>
  <si>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</si>
  <si>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</si>
  <si>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</si>
  <si>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</si>
  <si>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</si>
  <si>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</si>
  <si>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</si>
  <si>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</si>
  <si>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</si>
  <si>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</si>
  <si>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</si>
  <si>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</si>
  <si>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</si>
  <si>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</si>
  <si>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</si>
  <si>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</si>
  <si>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</si>
  <si>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</si>
  <si>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</si>
  <si>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</si>
  <si>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</si>
  <si>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</si>
  <si>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</si>
  <si>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</si>
  <si>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</si>
  <si>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</si>
  <si>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</si>
  <si>
    <t>85歳以上</t>
    <rPh sb="2" eb="3">
      <t>サイ</t>
    </rPh>
    <rPh sb="3" eb="5">
      <t>イジョウ</t>
    </rPh>
    <phoneticPr fontId="2"/>
  </si>
  <si>
    <t>75歳～84歳</t>
    <rPh sb="2" eb="3">
      <t>サイ</t>
    </rPh>
    <rPh sb="6" eb="7">
      <t>サイ</t>
    </rPh>
    <phoneticPr fontId="2"/>
  </si>
  <si>
    <t>介護予防短期入所療養介護（老健）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4">
      <t>ロウ</t>
    </rPh>
    <rPh sb="14" eb="15">
      <t>ケン</t>
    </rPh>
    <phoneticPr fontId="2"/>
  </si>
  <si>
    <t>介護予防短期入所療養介護（病院等）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ビョウイン</t>
    </rPh>
    <rPh sb="15" eb="16">
      <t>トウ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</si>
  <si>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</si>
  <si>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</si>
  <si>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</si>
  <si>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短期入所療養介護（老健）</t>
    <rPh sb="0" eb="2">
      <t>タンキ</t>
    </rPh>
    <rPh sb="2" eb="4">
      <t>ニュウショ</t>
    </rPh>
    <rPh sb="4" eb="6">
      <t>リョウヨウ</t>
    </rPh>
    <rPh sb="6" eb="8">
      <t>カイゴ</t>
    </rPh>
    <rPh sb="9" eb="10">
      <t>ロウ</t>
    </rPh>
    <rPh sb="10" eb="11">
      <t>ケン</t>
    </rPh>
    <phoneticPr fontId="2"/>
  </si>
  <si>
    <t>短期入所療養介護（病院等）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ビョウイン</t>
    </rPh>
    <rPh sb="11" eb="12">
      <t>トウ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</si>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</sst>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_);[Red]\(#,##0\)"/>
    <numFmt numFmtId="178" formatCode="#,##0_ "/>
    <numFmt numFmtId="179" formatCode="0_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0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6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15" fillId="0" borderId="44" xfId="0" applyNumberFormat="1" applyFont="1" applyBorder="1" applyAlignment="1">
      <alignment vertical="center"/>
    </xf>
    <xf numFmtId="176" fontId="15" fillId="0" borderId="45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6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50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38" fontId="15" fillId="0" borderId="51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57" xfId="1" applyFont="1" applyBorder="1" applyAlignment="1">
      <alignment vertical="center"/>
    </xf>
    <xf numFmtId="38" fontId="15" fillId="0" borderId="58" xfId="1" applyFont="1" applyBorder="1" applyAlignment="1">
      <alignment vertical="center"/>
    </xf>
    <xf numFmtId="38" fontId="15" fillId="0" borderId="63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4" xfId="1" applyFont="1" applyBorder="1" applyAlignment="1">
      <alignment vertical="center"/>
    </xf>
    <xf numFmtId="38" fontId="15" fillId="0" borderId="51" xfId="1" applyFont="1" applyBorder="1" applyAlignment="1">
      <alignment vertical="center" shrinkToFit="1"/>
    </xf>
    <xf numFmtId="38" fontId="15" fillId="0" borderId="63" xfId="1" applyFont="1" applyBorder="1" applyAlignment="1">
      <alignment vertical="center" shrinkToFit="1"/>
    </xf>
    <xf numFmtId="0" fontId="15" fillId="0" borderId="66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38" fontId="15" fillId="0" borderId="68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70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71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9" xfId="0" applyFill="1" applyBorder="1" applyAlignment="1">
      <alignment horizontal="left" vertical="center"/>
    </xf>
    <xf numFmtId="38" fontId="13" fillId="2" borderId="70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85" xfId="0" applyFill="1" applyBorder="1" applyAlignment="1">
      <alignment horizontal="left" vertical="center"/>
    </xf>
    <xf numFmtId="0" fontId="0" fillId="2" borderId="84" xfId="0" applyFill="1" applyBorder="1" applyAlignment="1">
      <alignment horizontal="left" vertical="center"/>
    </xf>
    <xf numFmtId="0" fontId="14" fillId="2" borderId="52" xfId="0" applyFont="1" applyFill="1" applyBorder="1" applyAlignment="1">
      <alignment horizontal="center" vertical="center"/>
    </xf>
    <xf numFmtId="0" fontId="14" fillId="2" borderId="62" xfId="0" applyFont="1" applyFill="1" applyBorder="1" applyAlignment="1">
      <alignment horizontal="center" vertical="center" wrapText="1"/>
    </xf>
    <xf numFmtId="0" fontId="14" fillId="2" borderId="62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5" xfId="1" applyFont="1" applyBorder="1" applyAlignment="1">
      <alignment vertical="center"/>
    </xf>
    <xf numFmtId="179" fontId="0" fillId="0" borderId="25" xfId="0" applyNumberFormat="1" applyBorder="1" applyAlignment="1">
      <alignment horizontal="center" vertical="center" wrapText="1"/>
    </xf>
    <xf numFmtId="179" fontId="0" fillId="0" borderId="54" xfId="0" applyNumberFormat="1" applyBorder="1" applyAlignment="1">
      <alignment horizontal="center" vertical="center" wrapText="1"/>
    </xf>
    <xf numFmtId="179" fontId="0" fillId="0" borderId="52" xfId="0" applyNumberFormat="1" applyBorder="1" applyAlignment="1">
      <alignment horizontal="center" vertical="center" wrapText="1"/>
    </xf>
    <xf numFmtId="179" fontId="0" fillId="0" borderId="21" xfId="0" applyNumberFormat="1" applyBorder="1" applyAlignment="1">
      <alignment horizontal="center" vertical="center" wrapText="1"/>
    </xf>
    <xf numFmtId="38" fontId="17" fillId="0" borderId="34" xfId="1" applyFont="1" applyBorder="1" applyAlignment="1">
      <alignment vertical="center"/>
    </xf>
    <xf numFmtId="38" fontId="17" fillId="0" borderId="29" xfId="1" applyFont="1" applyBorder="1" applyAlignment="1">
      <alignment vertical="center"/>
    </xf>
    <xf numFmtId="38" fontId="17" fillId="0" borderId="88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5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17" fillId="0" borderId="25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52" xfId="1" applyFont="1" applyBorder="1" applyAlignment="1">
      <alignment vertical="center"/>
    </xf>
    <xf numFmtId="38" fontId="17" fillId="0" borderId="21" xfId="1" applyFont="1" applyBorder="1" applyAlignment="1">
      <alignment vertical="center"/>
    </xf>
    <xf numFmtId="0" fontId="0" fillId="0" borderId="30" xfId="0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80" xfId="1" applyFont="1" applyBorder="1" applyAlignment="1">
      <alignment vertical="center"/>
    </xf>
    <xf numFmtId="176" fontId="13" fillId="0" borderId="79" xfId="1" applyNumberFormat="1" applyFont="1" applyBorder="1" applyAlignment="1">
      <alignment vertical="center"/>
    </xf>
    <xf numFmtId="178" fontId="13" fillId="0" borderId="80" xfId="1" applyNumberFormat="1" applyFont="1" applyBorder="1" applyAlignment="1">
      <alignment vertical="center"/>
    </xf>
    <xf numFmtId="176" fontId="13" fillId="0" borderId="7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60" xfId="1" applyNumberFormat="1" applyFont="1" applyBorder="1" applyAlignment="1">
      <alignment vertical="center"/>
    </xf>
    <xf numFmtId="38" fontId="13" fillId="0" borderId="50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50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9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5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0" fontId="1" fillId="2" borderId="55" xfId="0" applyFont="1" applyFill="1" applyBorder="1" applyAlignment="1">
      <alignment horizontal="center" vertical="center" textRotation="255"/>
    </xf>
    <xf numFmtId="38" fontId="13" fillId="0" borderId="57" xfId="1" applyFont="1" applyBorder="1" applyAlignment="1">
      <alignment vertical="center"/>
    </xf>
    <xf numFmtId="176" fontId="13" fillId="0" borderId="38" xfId="1" applyNumberFormat="1" applyFont="1" applyBorder="1" applyAlignment="1">
      <alignment vertical="center"/>
    </xf>
    <xf numFmtId="176" fontId="13" fillId="0" borderId="1" xfId="1" applyNumberFormat="1" applyFont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29" xfId="0" applyFont="1" applyFill="1" applyBorder="1" applyAlignment="1">
      <alignment horizontal="left" vertical="center" shrinkToFit="1"/>
    </xf>
    <xf numFmtId="0" fontId="12" fillId="2" borderId="32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left" vertical="center" shrinkToFit="1"/>
    </xf>
    <xf numFmtId="0" fontId="12" fillId="2" borderId="26" xfId="0" applyFont="1" applyFill="1" applyBorder="1" applyAlignment="1">
      <alignment horizontal="left" vertical="center" shrinkToFit="1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 shrinkToFit="1"/>
    </xf>
    <xf numFmtId="0" fontId="0" fillId="2" borderId="60" xfId="0" applyFont="1" applyFill="1" applyBorder="1" applyAlignment="1">
      <alignment horizontal="left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54" xfId="0" applyFill="1" applyBorder="1" applyAlignment="1">
      <alignment horizontal="center" vertical="center" shrinkToFit="1"/>
    </xf>
    <xf numFmtId="0" fontId="0" fillId="2" borderId="76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1" fillId="2" borderId="77" xfId="0" applyFont="1" applyFill="1" applyBorder="1" applyAlignment="1">
      <alignment horizontal="left" vertical="center" shrinkToFit="1"/>
    </xf>
    <xf numFmtId="0" fontId="1" fillId="2" borderId="78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60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0" fillId="2" borderId="25" xfId="0" applyFont="1" applyFill="1" applyBorder="1" applyAlignment="1">
      <alignment horizontal="center" vertical="center" textRotation="255"/>
    </xf>
    <xf numFmtId="0" fontId="0" fillId="2" borderId="15" xfId="0" applyFont="1" applyFill="1" applyBorder="1" applyAlignment="1">
      <alignment horizontal="left" vertical="center" shrinkToFit="1"/>
    </xf>
    <xf numFmtId="0" fontId="0" fillId="2" borderId="59" xfId="0" applyFont="1" applyFill="1" applyBorder="1" applyAlignment="1">
      <alignment horizontal="left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2" xfId="0" applyFont="1" applyFill="1" applyBorder="1" applyAlignment="1">
      <alignment horizontal="left" vertical="center" shrinkToFit="1"/>
    </xf>
    <xf numFmtId="0" fontId="0" fillId="2" borderId="38" xfId="0" applyFont="1" applyFill="1" applyBorder="1" applyAlignment="1">
      <alignment horizontal="left" vertical="center" shrinkToFit="1"/>
    </xf>
    <xf numFmtId="0" fontId="0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1" fillId="2" borderId="57" xfId="0" applyFont="1" applyFill="1" applyBorder="1" applyAlignment="1">
      <alignment horizontal="center" vertical="center" textRotation="255" shrinkToFit="1"/>
    </xf>
    <xf numFmtId="0" fontId="1" fillId="2" borderId="50" xfId="0" applyFont="1" applyFill="1" applyBorder="1" applyAlignment="1">
      <alignment horizontal="center" vertical="center" textRotation="255" shrinkToFit="1"/>
    </xf>
    <xf numFmtId="0" fontId="0" fillId="2" borderId="52" xfId="0" applyFont="1" applyFill="1" applyBorder="1" applyAlignment="1">
      <alignment horizontal="center" vertical="center" textRotation="255"/>
    </xf>
    <xf numFmtId="0" fontId="1" fillId="2" borderId="55" xfId="0" applyFont="1" applyFill="1" applyBorder="1" applyAlignment="1">
      <alignment horizontal="center" vertical="center" textRotation="255"/>
    </xf>
    <xf numFmtId="0" fontId="14" fillId="2" borderId="1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人口統計!$K$4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人口統計!$K$6:$K$13</c:f>
            </c:numRef>
          </c:val>
        </c:ser>
        <c:ser>
          <c:idx val="6"/>
          <c:order val="1"/>
          <c:tx>
            <c:strRef>
              <c:f>人口統計!$H$3:$H$4</c:f>
              <c:strCache>
                <c:ptCount val="2"/>
                <c:pt idx="0">
                  <c:v>40歳～64歳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3.344481605351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人口統計!$H$6:$H$13</c:f>
              <c:numCache>
                <c:formatCode>#,##0_);[Red]\(#,##0\)</c:formatCode>
                <c:ptCount val="8"/>
                <c:pt idx="0">
                  <c:v>61570</c:v>
                </c:pt>
                <c:pt idx="1">
                  <c:v>28698</c:v>
                </c:pt>
                <c:pt idx="2">
                  <c:v>14935</c:v>
                </c:pt>
                <c:pt idx="3">
                  <c:v>10113</c:v>
                </c:pt>
                <c:pt idx="4">
                  <c:v>13793</c:v>
                </c:pt>
                <c:pt idx="5">
                  <c:v>31638</c:v>
                </c:pt>
                <c:pt idx="6">
                  <c:v>40164</c:v>
                </c:pt>
                <c:pt idx="7">
                  <c:v>17221</c:v>
                </c:pt>
              </c:numCache>
            </c:numRef>
          </c:val>
        </c:ser>
        <c:ser>
          <c:idx val="3"/>
          <c:order val="2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24610</c:v>
                </c:pt>
                <c:pt idx="1">
                  <c:v>15063</c:v>
                </c:pt>
                <c:pt idx="2">
                  <c:v>9468</c:v>
                </c:pt>
                <c:pt idx="3">
                  <c:v>5201</c:v>
                </c:pt>
                <c:pt idx="4">
                  <c:v>7193</c:v>
                </c:pt>
                <c:pt idx="5">
                  <c:v>15380</c:v>
                </c:pt>
                <c:pt idx="6">
                  <c:v>24936</c:v>
                </c:pt>
                <c:pt idx="7">
                  <c:v>9670</c:v>
                </c:pt>
              </c:numCache>
            </c:numRef>
          </c:val>
        </c:ser>
        <c:ser>
          <c:idx val="4"/>
          <c:order val="3"/>
          <c:tx>
            <c:strRef>
              <c:f>人口統計!$G$4</c:f>
              <c:strCache>
                <c:ptCount val="1"/>
                <c:pt idx="0">
                  <c:v>85歳以上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0"/>
                  <c:y val="-6.68896321070234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6878692375918974E-17"/>
                  <c:y val="-6.688963210702422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6528</c:v>
                </c:pt>
                <c:pt idx="1">
                  <c:v>5258</c:v>
                </c:pt>
                <c:pt idx="2">
                  <c:v>3542</c:v>
                </c:pt>
                <c:pt idx="3">
                  <c:v>1778</c:v>
                </c:pt>
                <c:pt idx="4">
                  <c:v>2767</c:v>
                </c:pt>
                <c:pt idx="5">
                  <c:v>5713</c:v>
                </c:pt>
                <c:pt idx="6">
                  <c:v>9142</c:v>
                </c:pt>
                <c:pt idx="7">
                  <c:v>3841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68320936"/>
        <c:axId val="368321328"/>
      </c:barChart>
      <c:lineChart>
        <c:grouping val="standard"/>
        <c:varyColors val="0"/>
        <c:ser>
          <c:idx val="1"/>
          <c:order val="4"/>
          <c:tx>
            <c:strRef>
              <c:f>人口統計!$I$3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人口統計!$I$6:$I$13</c:f>
              <c:numCache>
                <c:formatCode>0.0%</c:formatCode>
                <c:ptCount val="8"/>
                <c:pt idx="0">
                  <c:v>0.24251126906149764</c:v>
                </c:pt>
                <c:pt idx="1">
                  <c:v>0.33085087984781009</c:v>
                </c:pt>
                <c:pt idx="2">
                  <c:v>0.3722533732242278</c:v>
                </c:pt>
                <c:pt idx="3">
                  <c:v>0.30906199326431333</c:v>
                </c:pt>
                <c:pt idx="4">
                  <c:v>0.32331481357520586</c:v>
                </c:pt>
                <c:pt idx="5">
                  <c:v>0.31860027516995792</c:v>
                </c:pt>
                <c:pt idx="6">
                  <c:v>0.36332929470940267</c:v>
                </c:pt>
                <c:pt idx="7">
                  <c:v>0.35558408215661103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322112"/>
        <c:axId val="368321720"/>
      </c:lineChart>
      <c:catAx>
        <c:axId val="368320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368321328"/>
        <c:crosses val="autoZero"/>
        <c:auto val="1"/>
        <c:lblAlgn val="ctr"/>
        <c:lblOffset val="100"/>
        <c:noMultiLvlLbl val="0"/>
      </c:catAx>
      <c:valAx>
        <c:axId val="368321328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368320936"/>
        <c:crosses val="autoZero"/>
        <c:crossBetween val="between"/>
      </c:valAx>
      <c:valAx>
        <c:axId val="368321720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68322112"/>
        <c:crosses val="max"/>
        <c:crossBetween val="between"/>
      </c:valAx>
      <c:catAx>
        <c:axId val="368322112"/>
        <c:scaling>
          <c:orientation val="minMax"/>
        </c:scaling>
        <c:delete val="1"/>
        <c:axPos val="b"/>
        <c:majorTickMark val="out"/>
        <c:minorTickMark val="none"/>
        <c:tickLblPos val="nextTo"/>
        <c:crossAx val="368321720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'給付状況（3-2）'!$E$41:$E$44</c:f>
              <c:numCache>
                <c:formatCode>#,##0_);[Red]\(#,##0\)</c:formatCode>
                <c:ptCount val="4"/>
                <c:pt idx="0">
                  <c:v>3707</c:v>
                </c:pt>
                <c:pt idx="1">
                  <c:v>2667</c:v>
                </c:pt>
                <c:pt idx="2">
                  <c:v>307</c:v>
                </c:pt>
                <c:pt idx="3">
                  <c:v>187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'給付状況（3-2）'!$G$41:$G$44</c:f>
              <c:numCache>
                <c:formatCode>#,##0_ </c:formatCode>
                <c:ptCount val="4"/>
                <c:pt idx="0">
                  <c:v>1042772.7699999999</c:v>
                </c:pt>
                <c:pt idx="1">
                  <c:v>834469.44000000006</c:v>
                </c:pt>
                <c:pt idx="2">
                  <c:v>122686.06999999998</c:v>
                </c:pt>
                <c:pt idx="3">
                  <c:v>67431.170000000013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'給付状況（3-2）'!$G$29:$G$40</c:f>
              <c:numCache>
                <c:formatCode>#,##0_ </c:formatCode>
                <c:ptCount val="12"/>
                <c:pt idx="0">
                  <c:v>26149.350000000002</c:v>
                </c:pt>
                <c:pt idx="1">
                  <c:v>976.83</c:v>
                </c:pt>
                <c:pt idx="2">
                  <c:v>21305.890000000003</c:v>
                </c:pt>
                <c:pt idx="3">
                  <c:v>370.6</c:v>
                </c:pt>
                <c:pt idx="4">
                  <c:v>130014.28999999998</c:v>
                </c:pt>
                <c:pt idx="5">
                  <c:v>8319.8000000000011</c:v>
                </c:pt>
                <c:pt idx="6">
                  <c:v>540384.30999999994</c:v>
                </c:pt>
                <c:pt idx="7">
                  <c:v>8127.7299999999987</c:v>
                </c:pt>
                <c:pt idx="8">
                  <c:v>5471.33</c:v>
                </c:pt>
                <c:pt idx="9">
                  <c:v>24767.940000000002</c:v>
                </c:pt>
                <c:pt idx="10">
                  <c:v>12807.340000000004</c:v>
                </c:pt>
                <c:pt idx="11">
                  <c:v>113410.62000000002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397152"/>
        <c:axId val="371402248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'給付状況（3-2）'!$E$29:$E$40</c:f>
              <c:numCache>
                <c:formatCode>#,##0_);[Red]\(#,##0\)</c:formatCode>
                <c:ptCount val="12"/>
                <c:pt idx="0">
                  <c:v>164</c:v>
                </c:pt>
                <c:pt idx="1">
                  <c:v>7</c:v>
                </c:pt>
                <c:pt idx="2">
                  <c:v>145</c:v>
                </c:pt>
                <c:pt idx="3">
                  <c:v>9</c:v>
                </c:pt>
                <c:pt idx="4">
                  <c:v>611</c:v>
                </c:pt>
                <c:pt idx="5">
                  <c:v>131</c:v>
                </c:pt>
                <c:pt idx="6">
                  <c:v>1929</c:v>
                </c:pt>
                <c:pt idx="7">
                  <c:v>32</c:v>
                </c:pt>
                <c:pt idx="8">
                  <c:v>25</c:v>
                </c:pt>
                <c:pt idx="9">
                  <c:v>81</c:v>
                </c:pt>
                <c:pt idx="10">
                  <c:v>52</c:v>
                </c:pt>
                <c:pt idx="11">
                  <c:v>1043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396368"/>
        <c:axId val="371397544"/>
      </c:lineChart>
      <c:catAx>
        <c:axId val="37139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71397544"/>
        <c:crosses val="autoZero"/>
        <c:auto val="1"/>
        <c:lblAlgn val="ctr"/>
        <c:lblOffset val="100"/>
        <c:noMultiLvlLbl val="0"/>
      </c:catAx>
      <c:valAx>
        <c:axId val="37139754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71396368"/>
        <c:crosses val="autoZero"/>
        <c:crossBetween val="between"/>
      </c:valAx>
      <c:valAx>
        <c:axId val="371402248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71397152"/>
        <c:crosses val="max"/>
        <c:crossBetween val="between"/>
      </c:valAx>
      <c:catAx>
        <c:axId val="371397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14022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17928.716577540108</c:v>
                </c:pt>
                <c:pt idx="1">
                  <c:v>28115.144457547169</c:v>
                </c:pt>
                <c:pt idx="2">
                  <c:v>86154.526367187515</c:v>
                </c:pt>
                <c:pt idx="3">
                  <c:v>109759.82860203531</c:v>
                </c:pt>
                <c:pt idx="4">
                  <c:v>146047.68957871394</c:v>
                </c:pt>
                <c:pt idx="5">
                  <c:v>176670.85490962389</c:v>
                </c:pt>
                <c:pt idx="6">
                  <c:v>195734.36923076917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398720"/>
        <c:axId val="371397936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3179</c:v>
                </c:pt>
                <c:pt idx="1">
                  <c:v>3392</c:v>
                </c:pt>
                <c:pt idx="2">
                  <c:v>6144</c:v>
                </c:pt>
                <c:pt idx="3">
                  <c:v>3734</c:v>
                </c:pt>
                <c:pt idx="4">
                  <c:v>2255</c:v>
                </c:pt>
                <c:pt idx="5">
                  <c:v>2047</c:v>
                </c:pt>
                <c:pt idx="6">
                  <c:v>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402640"/>
        <c:axId val="371403816"/>
      </c:lineChart>
      <c:catAx>
        <c:axId val="37140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1403816"/>
        <c:crosses val="autoZero"/>
        <c:auto val="1"/>
        <c:lblAlgn val="ctr"/>
        <c:lblOffset val="100"/>
        <c:noMultiLvlLbl val="0"/>
      </c:catAx>
      <c:valAx>
        <c:axId val="37140381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71402640"/>
        <c:crosses val="autoZero"/>
        <c:crossBetween val="between"/>
      </c:valAx>
      <c:valAx>
        <c:axId val="371397936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371398720"/>
        <c:crosses val="max"/>
        <c:crossBetween val="between"/>
      </c:valAx>
      <c:catAx>
        <c:axId val="371398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1397936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50030</c:v>
                </c:pt>
                <c:pt idx="1">
                  <c:v>104730</c:v>
                </c:pt>
                <c:pt idx="2">
                  <c:v>166920</c:v>
                </c:pt>
                <c:pt idx="3">
                  <c:v>196160</c:v>
                </c:pt>
                <c:pt idx="4">
                  <c:v>269310</c:v>
                </c:pt>
                <c:pt idx="5">
                  <c:v>308060</c:v>
                </c:pt>
                <c:pt idx="6">
                  <c:v>360650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399896"/>
        <c:axId val="371400288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17928.716577540108</c:v>
                </c:pt>
                <c:pt idx="1">
                  <c:v>28115.144457547169</c:v>
                </c:pt>
                <c:pt idx="2">
                  <c:v>86154.526367187515</c:v>
                </c:pt>
                <c:pt idx="3">
                  <c:v>109759.82860203531</c:v>
                </c:pt>
                <c:pt idx="4">
                  <c:v>146047.68957871394</c:v>
                </c:pt>
                <c:pt idx="5">
                  <c:v>176670.85490962389</c:v>
                </c:pt>
                <c:pt idx="6">
                  <c:v>195734.36923076917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2127408"/>
        <c:axId val="370898408"/>
      </c:barChart>
      <c:catAx>
        <c:axId val="371399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1400288"/>
        <c:crosses val="autoZero"/>
        <c:auto val="1"/>
        <c:lblAlgn val="ctr"/>
        <c:lblOffset val="100"/>
        <c:noMultiLvlLbl val="0"/>
      </c:catAx>
      <c:valAx>
        <c:axId val="37140028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71399896"/>
        <c:crosses val="autoZero"/>
        <c:crossBetween val="between"/>
      </c:valAx>
      <c:valAx>
        <c:axId val="370898408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372127408"/>
        <c:crosses val="max"/>
        <c:crossBetween val="between"/>
      </c:valAx>
      <c:catAx>
        <c:axId val="372127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0898408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'認定者数（2-1.2）'!$D$4:$J$4</c:f>
              <c:numCache>
                <c:formatCode>#,##0_);[Red]\(#,##0\)</c:formatCode>
                <c:ptCount val="7"/>
                <c:pt idx="0">
                  <c:v>7426</c:v>
                </c:pt>
                <c:pt idx="1">
                  <c:v>5477</c:v>
                </c:pt>
                <c:pt idx="2">
                  <c:v>8780</c:v>
                </c:pt>
                <c:pt idx="3">
                  <c:v>5323</c:v>
                </c:pt>
                <c:pt idx="4">
                  <c:v>4363</c:v>
                </c:pt>
                <c:pt idx="5">
                  <c:v>5322</c:v>
                </c:pt>
                <c:pt idx="6">
                  <c:v>3047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'認定者数（2-1.2）'!$D$5:$J$5</c:f>
              <c:numCache>
                <c:formatCode>#,##0_);[Red]\(#,##0\)</c:formatCode>
                <c:ptCount val="7"/>
                <c:pt idx="0">
                  <c:v>969</c:v>
                </c:pt>
                <c:pt idx="1">
                  <c:v>857</c:v>
                </c:pt>
                <c:pt idx="2">
                  <c:v>759</c:v>
                </c:pt>
                <c:pt idx="3">
                  <c:v>670</c:v>
                </c:pt>
                <c:pt idx="4">
                  <c:v>505</c:v>
                </c:pt>
                <c:pt idx="5">
                  <c:v>521</c:v>
                </c:pt>
                <c:pt idx="6">
                  <c:v>329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'認定者数（2-1.2）'!$D$7:$J$7</c:f>
              <c:numCache>
                <c:formatCode>#,##0_);[Red]\(#,##0\)</c:formatCode>
                <c:ptCount val="7"/>
                <c:pt idx="0">
                  <c:v>3378</c:v>
                </c:pt>
                <c:pt idx="1">
                  <c:v>2566</c:v>
                </c:pt>
                <c:pt idx="2">
                  <c:v>5071</c:v>
                </c:pt>
                <c:pt idx="3">
                  <c:v>3056</c:v>
                </c:pt>
                <c:pt idx="4">
                  <c:v>2636</c:v>
                </c:pt>
                <c:pt idx="5">
                  <c:v>3478</c:v>
                </c:pt>
                <c:pt idx="6">
                  <c:v>1923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'認定者数（2-1.2）'!$D$23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'認定者数（2-1.2）'!$D$24:$D$31</c:f>
              <c:numCache>
                <c:formatCode>#,##0_);[Red]\(#,##0\)</c:formatCode>
                <c:ptCount val="8"/>
                <c:pt idx="0">
                  <c:v>1281</c:v>
                </c:pt>
                <c:pt idx="1">
                  <c:v>1126</c:v>
                </c:pt>
                <c:pt idx="2">
                  <c:v>794</c:v>
                </c:pt>
                <c:pt idx="3">
                  <c:v>259</c:v>
                </c:pt>
                <c:pt idx="4">
                  <c:v>348</c:v>
                </c:pt>
                <c:pt idx="5">
                  <c:v>825</c:v>
                </c:pt>
                <c:pt idx="6">
                  <c:v>2328</c:v>
                </c:pt>
                <c:pt idx="7">
                  <c:v>465</c:v>
                </c:pt>
              </c:numCache>
            </c:numRef>
          </c:val>
        </c:ser>
        <c:ser>
          <c:idx val="1"/>
          <c:order val="1"/>
          <c:tx>
            <c:strRef>
              <c:f>'認定者数（2-1.2）'!$E$23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'認定者数（2-1.2）'!$E$24:$E$31</c:f>
              <c:numCache>
                <c:formatCode>#,##0_);[Red]\(#,##0\)</c:formatCode>
                <c:ptCount val="8"/>
                <c:pt idx="0">
                  <c:v>969</c:v>
                </c:pt>
                <c:pt idx="1">
                  <c:v>1021</c:v>
                </c:pt>
                <c:pt idx="2">
                  <c:v>473</c:v>
                </c:pt>
                <c:pt idx="3">
                  <c:v>169</c:v>
                </c:pt>
                <c:pt idx="4">
                  <c:v>274</c:v>
                </c:pt>
                <c:pt idx="5">
                  <c:v>676</c:v>
                </c:pt>
                <c:pt idx="6">
                  <c:v>1525</c:v>
                </c:pt>
                <c:pt idx="7">
                  <c:v>370</c:v>
                </c:pt>
              </c:numCache>
            </c:numRef>
          </c:val>
        </c:ser>
        <c:ser>
          <c:idx val="2"/>
          <c:order val="2"/>
          <c:tx>
            <c:strRef>
              <c:f>'認定者数（2-1.2）'!$F$23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'認定者数（2-1.2）'!$F$24:$F$31</c:f>
              <c:numCache>
                <c:formatCode>#,##0_);[Red]\(#,##0\)</c:formatCode>
                <c:ptCount val="8"/>
                <c:pt idx="0">
                  <c:v>1342</c:v>
                </c:pt>
                <c:pt idx="1">
                  <c:v>1174</c:v>
                </c:pt>
                <c:pt idx="2">
                  <c:v>866</c:v>
                </c:pt>
                <c:pt idx="3">
                  <c:v>344</c:v>
                </c:pt>
                <c:pt idx="4">
                  <c:v>514</c:v>
                </c:pt>
                <c:pt idx="5">
                  <c:v>1432</c:v>
                </c:pt>
                <c:pt idx="6">
                  <c:v>2214</c:v>
                </c:pt>
                <c:pt idx="7">
                  <c:v>894</c:v>
                </c:pt>
              </c:numCache>
            </c:numRef>
          </c:val>
        </c:ser>
        <c:ser>
          <c:idx val="3"/>
          <c:order val="3"/>
          <c:tx>
            <c:strRef>
              <c:f>'認定者数（2-1.2）'!$G$23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'認定者数（2-1.2）'!$G$24:$G$31</c:f>
              <c:numCache>
                <c:formatCode>#,##0_);[Red]\(#,##0\)</c:formatCode>
                <c:ptCount val="8"/>
                <c:pt idx="0">
                  <c:v>840</c:v>
                </c:pt>
                <c:pt idx="1">
                  <c:v>755</c:v>
                </c:pt>
                <c:pt idx="2">
                  <c:v>517</c:v>
                </c:pt>
                <c:pt idx="3">
                  <c:v>213</c:v>
                </c:pt>
                <c:pt idx="4">
                  <c:v>321</c:v>
                </c:pt>
                <c:pt idx="5">
                  <c:v>748</c:v>
                </c:pt>
                <c:pt idx="6">
                  <c:v>1451</c:v>
                </c:pt>
                <c:pt idx="7">
                  <c:v>478</c:v>
                </c:pt>
              </c:numCache>
            </c:numRef>
          </c:val>
        </c:ser>
        <c:ser>
          <c:idx val="4"/>
          <c:order val="4"/>
          <c:tx>
            <c:strRef>
              <c:f>'認定者数（2-1.2）'!$H$23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'認定者数（2-1.2）'!$H$24:$H$31</c:f>
              <c:numCache>
                <c:formatCode>#,##0_);[Red]\(#,##0\)</c:formatCode>
                <c:ptCount val="8"/>
                <c:pt idx="0">
                  <c:v>667</c:v>
                </c:pt>
                <c:pt idx="1">
                  <c:v>604</c:v>
                </c:pt>
                <c:pt idx="2">
                  <c:v>427</c:v>
                </c:pt>
                <c:pt idx="3">
                  <c:v>197</c:v>
                </c:pt>
                <c:pt idx="4">
                  <c:v>296</c:v>
                </c:pt>
                <c:pt idx="5">
                  <c:v>603</c:v>
                </c:pt>
                <c:pt idx="6">
                  <c:v>1218</c:v>
                </c:pt>
                <c:pt idx="7">
                  <c:v>351</c:v>
                </c:pt>
              </c:numCache>
            </c:numRef>
          </c:val>
        </c:ser>
        <c:ser>
          <c:idx val="5"/>
          <c:order val="5"/>
          <c:tx>
            <c:strRef>
              <c:f>'認定者数（2-1.2）'!$I$23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'認定者数（2-1.2）'!$I$24:$I$31</c:f>
              <c:numCache>
                <c:formatCode>#,##0_);[Red]\(#,##0\)</c:formatCode>
                <c:ptCount val="8"/>
                <c:pt idx="0">
                  <c:v>879</c:v>
                </c:pt>
                <c:pt idx="1">
                  <c:v>652</c:v>
                </c:pt>
                <c:pt idx="2">
                  <c:v>490</c:v>
                </c:pt>
                <c:pt idx="3">
                  <c:v>213</c:v>
                </c:pt>
                <c:pt idx="4">
                  <c:v>358</c:v>
                </c:pt>
                <c:pt idx="5">
                  <c:v>740</c:v>
                </c:pt>
                <c:pt idx="6">
                  <c:v>1416</c:v>
                </c:pt>
                <c:pt idx="7">
                  <c:v>574</c:v>
                </c:pt>
              </c:numCache>
            </c:numRef>
          </c:val>
        </c:ser>
        <c:ser>
          <c:idx val="6"/>
          <c:order val="6"/>
          <c:tx>
            <c:strRef>
              <c:f>'認定者数（2-1.2）'!$J$23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'認定者数（2-1.2）'!$J$24:$J$31</c:f>
              <c:numCache>
                <c:formatCode>#,##0_);[Red]\(#,##0\)</c:formatCode>
                <c:ptCount val="8"/>
                <c:pt idx="0">
                  <c:v>541</c:v>
                </c:pt>
                <c:pt idx="1">
                  <c:v>402</c:v>
                </c:pt>
                <c:pt idx="2">
                  <c:v>291</c:v>
                </c:pt>
                <c:pt idx="3">
                  <c:v>108</c:v>
                </c:pt>
                <c:pt idx="4">
                  <c:v>194</c:v>
                </c:pt>
                <c:pt idx="5">
                  <c:v>433</c:v>
                </c:pt>
                <c:pt idx="6">
                  <c:v>731</c:v>
                </c:pt>
                <c:pt idx="7">
                  <c:v>347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0892920"/>
        <c:axId val="370894096"/>
      </c:barChart>
      <c:lineChart>
        <c:grouping val="standard"/>
        <c:varyColors val="0"/>
        <c:ser>
          <c:idx val="7"/>
          <c:order val="7"/>
          <c:tx>
            <c:strRef>
              <c:f>'認定者数（2-1.2）'!$L$23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'認定者数（2-1.2）'!$L$24:$L$31</c:f>
              <c:numCache>
                <c:formatCode>0.0%</c:formatCode>
                <c:ptCount val="8"/>
                <c:pt idx="0">
                  <c:v>0.14322750741513787</c:v>
                </c:pt>
                <c:pt idx="1">
                  <c:v>0.18733052370217909</c:v>
                </c:pt>
                <c:pt idx="2">
                  <c:v>0.20534383649137747</c:v>
                </c:pt>
                <c:pt idx="3">
                  <c:v>0.1516496821713248</c:v>
                </c:pt>
                <c:pt idx="4">
                  <c:v>0.15907522429261559</c:v>
                </c:pt>
                <c:pt idx="5">
                  <c:v>0.17327660114946178</c:v>
                </c:pt>
                <c:pt idx="6">
                  <c:v>0.21994745351657236</c:v>
                </c:pt>
                <c:pt idx="7">
                  <c:v>0.16972387550004878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895272"/>
        <c:axId val="370899584"/>
      </c:lineChart>
      <c:catAx>
        <c:axId val="370892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370894096"/>
        <c:crosses val="autoZero"/>
        <c:auto val="1"/>
        <c:lblAlgn val="ctr"/>
        <c:lblOffset val="100"/>
        <c:noMultiLvlLbl val="0"/>
      </c:catAx>
      <c:valAx>
        <c:axId val="37089409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70892920"/>
        <c:crosses val="autoZero"/>
        <c:crossBetween val="between"/>
      </c:valAx>
      <c:valAx>
        <c:axId val="370899584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70895272"/>
        <c:crosses val="max"/>
        <c:crossBetween val="between"/>
      </c:valAx>
      <c:catAx>
        <c:axId val="370895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08995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0.6211158599976897</c:v>
                </c:pt>
                <c:pt idx="1">
                  <c:v>0.6220812525307059</c:v>
                </c:pt>
                <c:pt idx="2">
                  <c:v>0.56554908652880953</c:v>
                </c:pt>
                <c:pt idx="3">
                  <c:v>0.60075839653304441</c:v>
                </c:pt>
                <c:pt idx="4">
                  <c:v>0.60486322188449848</c:v>
                </c:pt>
                <c:pt idx="5">
                  <c:v>0.63666879795396425</c:v>
                </c:pt>
                <c:pt idx="6">
                  <c:v>0.62474776592678005</c:v>
                </c:pt>
                <c:pt idx="7">
                  <c:v>0.61782742006132285</c:v>
                </c:pt>
                <c:pt idx="8">
                  <c:v>0.61671150498496596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0.19614185052558622</c:v>
                </c:pt>
                <c:pt idx="1">
                  <c:v>0.19800242947766231</c:v>
                </c:pt>
                <c:pt idx="2">
                  <c:v>0.19293314595462757</c:v>
                </c:pt>
                <c:pt idx="3">
                  <c:v>0.1684723726977248</c:v>
                </c:pt>
                <c:pt idx="4">
                  <c:v>0.14927389395474502</c:v>
                </c:pt>
                <c:pt idx="5">
                  <c:v>0.11125319693094629</c:v>
                </c:pt>
                <c:pt idx="6">
                  <c:v>0.14946670510233498</c:v>
                </c:pt>
                <c:pt idx="7">
                  <c:v>0.13797634691195795</c:v>
                </c:pt>
                <c:pt idx="8">
                  <c:v>0.16377195758822599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6.1915213122328748E-2</c:v>
                </c:pt>
                <c:pt idx="1">
                  <c:v>6.0197057632608991E-2</c:v>
                </c:pt>
                <c:pt idx="2">
                  <c:v>0.10600281068058623</c:v>
                </c:pt>
                <c:pt idx="3">
                  <c:v>4.3336944745395449E-2</c:v>
                </c:pt>
                <c:pt idx="4">
                  <c:v>0.11246200607902736</c:v>
                </c:pt>
                <c:pt idx="5">
                  <c:v>9.4948849104859331E-2</c:v>
                </c:pt>
                <c:pt idx="6">
                  <c:v>9.9956759873162299E-2</c:v>
                </c:pt>
                <c:pt idx="7">
                  <c:v>7.1178274200613234E-2</c:v>
                </c:pt>
                <c:pt idx="8">
                  <c:v>8.3656432979901885E-2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0.12082707635439528</c:v>
                </c:pt>
                <c:pt idx="1">
                  <c:v>0.11971926035902281</c:v>
                </c:pt>
                <c:pt idx="2">
                  <c:v>0.13551495683597672</c:v>
                </c:pt>
                <c:pt idx="3">
                  <c:v>0.18743228602383533</c:v>
                </c:pt>
                <c:pt idx="4">
                  <c:v>0.13340087808172915</c:v>
                </c:pt>
                <c:pt idx="5">
                  <c:v>0.15712915601023017</c:v>
                </c:pt>
                <c:pt idx="6">
                  <c:v>0.1258287690977227</c:v>
                </c:pt>
                <c:pt idx="7">
                  <c:v>0.17301795882610599</c:v>
                </c:pt>
                <c:pt idx="8">
                  <c:v>0.13586010444690616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0896448"/>
        <c:axId val="370898016"/>
      </c:barChart>
      <c:catAx>
        <c:axId val="370896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70898016"/>
        <c:crosses val="autoZero"/>
        <c:auto val="1"/>
        <c:lblAlgn val="ctr"/>
        <c:lblOffset val="100"/>
        <c:noMultiLvlLbl val="0"/>
      </c:catAx>
      <c:valAx>
        <c:axId val="370898016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70896448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0.37042628669137145</c:v>
                </c:pt>
                <c:pt idx="1">
                  <c:v>0.40960279442877023</c:v>
                </c:pt>
                <c:pt idx="2">
                  <c:v>0.33401004515163796</c:v>
                </c:pt>
                <c:pt idx="3">
                  <c:v>0.3382626821571007</c:v>
                </c:pt>
                <c:pt idx="4">
                  <c:v>0.3637074957690134</c:v>
                </c:pt>
                <c:pt idx="5">
                  <c:v>0.35964590229240762</c:v>
                </c:pt>
                <c:pt idx="6">
                  <c:v>0.3775648534730659</c:v>
                </c:pt>
                <c:pt idx="7">
                  <c:v>0.35583716380063268</c:v>
                </c:pt>
                <c:pt idx="8">
                  <c:v>0.36915673099996149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4.0499781979300264E-2</c:v>
                </c:pt>
                <c:pt idx="1">
                  <c:v>4.0797113055772778E-2</c:v>
                </c:pt>
                <c:pt idx="2">
                  <c:v>3.6408021180455427E-2</c:v>
                </c:pt>
                <c:pt idx="3">
                  <c:v>2.9377153438747302E-2</c:v>
                </c:pt>
                <c:pt idx="4">
                  <c:v>2.9542391528705098E-2</c:v>
                </c:pt>
                <c:pt idx="5">
                  <c:v>1.9938804110119366E-2</c:v>
                </c:pt>
                <c:pt idx="6">
                  <c:v>2.6236031406400594E-2</c:v>
                </c:pt>
                <c:pt idx="7">
                  <c:v>2.639699363289259E-2</c:v>
                </c:pt>
                <c:pt idx="8">
                  <c:v>3.0890143532761111E-2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0.14373945286381706</c:v>
                </c:pt>
                <c:pt idx="1">
                  <c:v>0.14087665081888642</c:v>
                </c:pt>
                <c:pt idx="2">
                  <c:v>0.22431288052977336</c:v>
                </c:pt>
                <c:pt idx="3">
                  <c:v>8.3509962805295879E-2</c:v>
                </c:pt>
                <c:pt idx="4">
                  <c:v>0.2183091824714237</c:v>
                </c:pt>
                <c:pt idx="5">
                  <c:v>0.18959805393013143</c:v>
                </c:pt>
                <c:pt idx="6">
                  <c:v>0.2250619485619004</c:v>
                </c:pt>
                <c:pt idx="7">
                  <c:v>0.12904728477699293</c:v>
                </c:pt>
                <c:pt idx="8">
                  <c:v>0.18085083423466886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0.44533447846551133</c:v>
                </c:pt>
                <c:pt idx="1">
                  <c:v>0.4087234416965706</c:v>
                </c:pt>
                <c:pt idx="2">
                  <c:v>0.40526905313813316</c:v>
                </c:pt>
                <c:pt idx="3">
                  <c:v>0.54885020159885622</c:v>
                </c:pt>
                <c:pt idx="4">
                  <c:v>0.38844093023085785</c:v>
                </c:pt>
                <c:pt idx="5">
                  <c:v>0.43081723966734148</c:v>
                </c:pt>
                <c:pt idx="6">
                  <c:v>0.37113716655863305</c:v>
                </c:pt>
                <c:pt idx="7">
                  <c:v>0.48871855778948176</c:v>
                </c:pt>
                <c:pt idx="8">
                  <c:v>0.4191022912326085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0897232"/>
        <c:axId val="370892136"/>
      </c:barChart>
      <c:catAx>
        <c:axId val="370897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70892136"/>
        <c:crosses val="autoZero"/>
        <c:auto val="1"/>
        <c:lblAlgn val="ctr"/>
        <c:lblOffset val="100"/>
        <c:noMultiLvlLbl val="0"/>
      </c:catAx>
      <c:valAx>
        <c:axId val="370892136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70897232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'給付状況（3-2）'!$G$5:$G$16</c:f>
              <c:numCache>
                <c:formatCode>#,##0_ </c:formatCode>
                <c:ptCount val="12"/>
                <c:pt idx="0">
                  <c:v>271402.21000000008</c:v>
                </c:pt>
                <c:pt idx="1">
                  <c:v>16218.059999999998</c:v>
                </c:pt>
                <c:pt idx="2">
                  <c:v>82311.860000000044</c:v>
                </c:pt>
                <c:pt idx="3">
                  <c:v>13509.64</c:v>
                </c:pt>
                <c:pt idx="4">
                  <c:v>47081.78</c:v>
                </c:pt>
                <c:pt idx="5">
                  <c:v>666086</c:v>
                </c:pt>
                <c:pt idx="6">
                  <c:v>241885.24000000002</c:v>
                </c:pt>
                <c:pt idx="7">
                  <c:v>134631.71999999997</c:v>
                </c:pt>
                <c:pt idx="8">
                  <c:v>14148.439999999999</c:v>
                </c:pt>
                <c:pt idx="9">
                  <c:v>15.38</c:v>
                </c:pt>
                <c:pt idx="10">
                  <c:v>111523.90000000001</c:v>
                </c:pt>
                <c:pt idx="11">
                  <c:v>222172.37000000002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894488"/>
        <c:axId val="370899192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'給付状況（3-2）'!$E$5:$E$16</c:f>
              <c:numCache>
                <c:formatCode>#,##0_);[Red]\(#,##0\)</c:formatCode>
                <c:ptCount val="12"/>
                <c:pt idx="0">
                  <c:v>4751</c:v>
                </c:pt>
                <c:pt idx="1">
                  <c:v>251</c:v>
                </c:pt>
                <c:pt idx="2">
                  <c:v>1862</c:v>
                </c:pt>
                <c:pt idx="3">
                  <c:v>360</c:v>
                </c:pt>
                <c:pt idx="4">
                  <c:v>3720</c:v>
                </c:pt>
                <c:pt idx="5">
                  <c:v>6316</c:v>
                </c:pt>
                <c:pt idx="6">
                  <c:v>3113</c:v>
                </c:pt>
                <c:pt idx="7">
                  <c:v>1048</c:v>
                </c:pt>
                <c:pt idx="8">
                  <c:v>162</c:v>
                </c:pt>
                <c:pt idx="9">
                  <c:v>1</c:v>
                </c:pt>
                <c:pt idx="10">
                  <c:v>8556</c:v>
                </c:pt>
                <c:pt idx="11">
                  <c:v>1036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898800"/>
        <c:axId val="370897624"/>
      </c:lineChart>
      <c:catAx>
        <c:axId val="370898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70897624"/>
        <c:crosses val="autoZero"/>
        <c:auto val="1"/>
        <c:lblAlgn val="ctr"/>
        <c:lblOffset val="100"/>
        <c:noMultiLvlLbl val="0"/>
      </c:catAx>
      <c:valAx>
        <c:axId val="37089762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70898800"/>
        <c:crosses val="autoZero"/>
        <c:crossBetween val="between"/>
      </c:valAx>
      <c:valAx>
        <c:axId val="370899192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70894488"/>
        <c:crosses val="max"/>
        <c:crossBetween val="between"/>
      </c:valAx>
      <c:catAx>
        <c:axId val="370894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08991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'給付状況（3-2）'!$C$17:$D$28</c:f>
              <c:strCache>
                <c:ptCount val="12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介護予防短期入所療養介護（老健）</c:v>
                </c:pt>
                <c:pt idx="9">
                  <c:v>介護予防短期入所療養介護（病院等）</c:v>
                </c:pt>
                <c:pt idx="10">
                  <c:v>介護予防福祉用具貸与</c:v>
                </c:pt>
                <c:pt idx="11">
                  <c:v>介護予防特定施設入居者生活介護</c:v>
                </c:pt>
              </c:strCache>
            </c:strRef>
          </c:cat>
          <c:val>
            <c:numRef>
              <c:f>'給付状況（3-2）'!$G$17:$G$28</c:f>
              <c:numCache>
                <c:formatCode>#,##0_ </c:formatCode>
                <c:ptCount val="12"/>
                <c:pt idx="0">
                  <c:v>0</c:v>
                </c:pt>
                <c:pt idx="1">
                  <c:v>53.6</c:v>
                </c:pt>
                <c:pt idx="2">
                  <c:v>17769.7</c:v>
                </c:pt>
                <c:pt idx="3">
                  <c:v>4004.1899999999996</c:v>
                </c:pt>
                <c:pt idx="4">
                  <c:v>4474.3099999999995</c:v>
                </c:pt>
                <c:pt idx="5">
                  <c:v>0</c:v>
                </c:pt>
                <c:pt idx="6">
                  <c:v>78452.820000000007</c:v>
                </c:pt>
                <c:pt idx="7">
                  <c:v>1910.5999999999997</c:v>
                </c:pt>
                <c:pt idx="8">
                  <c:v>385.67</c:v>
                </c:pt>
                <c:pt idx="9">
                  <c:v>0</c:v>
                </c:pt>
                <c:pt idx="10">
                  <c:v>25588.84</c:v>
                </c:pt>
                <c:pt idx="11">
                  <c:v>19736.030000000002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400680"/>
        <c:axId val="371401072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'給付状況（3-2）'!$C$17:$D$28</c:f>
              <c:strCache>
                <c:ptCount val="12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介護予防短期入所療養介護（老健）</c:v>
                </c:pt>
                <c:pt idx="9">
                  <c:v>介護予防短期入所療養介護（病院等）</c:v>
                </c:pt>
                <c:pt idx="10">
                  <c:v>介護予防福祉用具貸与</c:v>
                </c:pt>
                <c:pt idx="11">
                  <c:v>介護予防特定施設入居者生活介護</c:v>
                </c:pt>
              </c:strCache>
            </c:strRef>
          </c:cat>
          <c:val>
            <c:numRef>
              <c:f>'給付状況（3-2）'!$E$17:$E$28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592</c:v>
                </c:pt>
                <c:pt idx="3">
                  <c:v>110</c:v>
                </c:pt>
                <c:pt idx="4">
                  <c:v>408</c:v>
                </c:pt>
                <c:pt idx="5">
                  <c:v>0</c:v>
                </c:pt>
                <c:pt idx="6">
                  <c:v>2341</c:v>
                </c:pt>
                <c:pt idx="7">
                  <c:v>47</c:v>
                </c:pt>
                <c:pt idx="8">
                  <c:v>8</c:v>
                </c:pt>
                <c:pt idx="9">
                  <c:v>0</c:v>
                </c:pt>
                <c:pt idx="10">
                  <c:v>4536</c:v>
                </c:pt>
                <c:pt idx="11">
                  <c:v>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396760"/>
        <c:axId val="371399504"/>
      </c:lineChart>
      <c:catAx>
        <c:axId val="371396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71399504"/>
        <c:crosses val="autoZero"/>
        <c:auto val="1"/>
        <c:lblAlgn val="ctr"/>
        <c:lblOffset val="100"/>
        <c:noMultiLvlLbl val="0"/>
      </c:catAx>
      <c:valAx>
        <c:axId val="37139950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71396760"/>
        <c:crosses val="autoZero"/>
        <c:crossBetween val="between"/>
      </c:valAx>
      <c:valAx>
        <c:axId val="371401072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71400680"/>
        <c:crosses val="max"/>
        <c:crossBetween val="between"/>
      </c:valAx>
      <c:catAx>
        <c:axId val="371400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14010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（令和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3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01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9</xdr:col>
      <xdr:colOff>63500</xdr:colOff>
      <xdr:row>38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10</xdr:row>
      <xdr:rowOff>9531</xdr:rowOff>
    </xdr:from>
    <xdr:to>
      <xdr:col>4</xdr:col>
      <xdr:colOff>331088</xdr:colOff>
      <xdr:row>18</xdr:row>
      <xdr:rowOff>98685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10</xdr:row>
      <xdr:rowOff>9530</xdr:rowOff>
    </xdr:from>
    <xdr:to>
      <xdr:col>8</xdr:col>
      <xdr:colOff>169674</xdr:colOff>
      <xdr:row>18</xdr:row>
      <xdr:rowOff>99128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10</xdr:row>
      <xdr:rowOff>28581</xdr:rowOff>
    </xdr:from>
    <xdr:to>
      <xdr:col>11</xdr:col>
      <xdr:colOff>635892</xdr:colOff>
      <xdr:row>18</xdr:row>
      <xdr:rowOff>117735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12</xdr:col>
      <xdr:colOff>0</xdr:colOff>
      <xdr:row>45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1</xdr:rowOff>
    </xdr:from>
    <xdr:to>
      <xdr:col>8</xdr:col>
      <xdr:colOff>0</xdr:colOff>
      <xdr:row>56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8</xdr:col>
      <xdr:colOff>0</xdr:colOff>
      <xdr:row>67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56</xdr:row>
      <xdr:rowOff>104775</xdr:rowOff>
    </xdr:from>
    <xdr:to>
      <xdr:col>7</xdr:col>
      <xdr:colOff>47625</xdr:colOff>
      <xdr:row>57</xdr:row>
      <xdr:rowOff>152400</xdr:rowOff>
    </xdr:to>
    <xdr:sp macro="" textlink="">
      <xdr:nvSpPr>
        <xdr:cNvPr id="4" name="テキスト ボックス 3"/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4</xdr:col>
      <xdr:colOff>0</xdr:colOff>
      <xdr:row>85</xdr:row>
      <xdr:rowOff>253999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78</xdr:row>
      <xdr:rowOff>0</xdr:rowOff>
    </xdr:from>
    <xdr:to>
      <xdr:col>8</xdr:col>
      <xdr:colOff>0</xdr:colOff>
      <xdr:row>85</xdr:row>
      <xdr:rowOff>253999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67</xdr:row>
      <xdr:rowOff>1</xdr:rowOff>
    </xdr:from>
    <xdr:to>
      <xdr:col>7</xdr:col>
      <xdr:colOff>962024</xdr:colOff>
      <xdr:row>78</xdr:row>
      <xdr:rowOff>1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45</xdr:row>
      <xdr:rowOff>114300</xdr:rowOff>
    </xdr:from>
    <xdr:to>
      <xdr:col>7</xdr:col>
      <xdr:colOff>323850</xdr:colOff>
      <xdr:row>46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67</xdr:row>
      <xdr:rowOff>114300</xdr:rowOff>
    </xdr:from>
    <xdr:to>
      <xdr:col>2</xdr:col>
      <xdr:colOff>95250</xdr:colOff>
      <xdr:row>68</xdr:row>
      <xdr:rowOff>161925</xdr:rowOff>
    </xdr:to>
    <xdr:sp macro="" textlink="">
      <xdr:nvSpPr>
        <xdr:cNvPr id="10" name="テキスト ボックス 9"/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67</xdr:row>
      <xdr:rowOff>95250</xdr:rowOff>
    </xdr:from>
    <xdr:to>
      <xdr:col>6</xdr:col>
      <xdr:colOff>952499</xdr:colOff>
      <xdr:row>68</xdr:row>
      <xdr:rowOff>142875</xdr:rowOff>
    </xdr:to>
    <xdr:sp macro="" textlink="">
      <xdr:nvSpPr>
        <xdr:cNvPr id="11" name="テキスト ボックス 10"/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56</xdr:row>
      <xdr:rowOff>123825</xdr:rowOff>
    </xdr:from>
    <xdr:to>
      <xdr:col>2</xdr:col>
      <xdr:colOff>19050</xdr:colOff>
      <xdr:row>57</xdr:row>
      <xdr:rowOff>171450</xdr:rowOff>
    </xdr:to>
    <xdr:sp macro="" textlink="">
      <xdr:nvSpPr>
        <xdr:cNvPr id="14" name="テキスト ボックス 13"/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/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/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35.8%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/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26.8%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/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51.6%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/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56.0%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/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54.2%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/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57.3%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/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54.3%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47"/>
  <sheetViews>
    <sheetView tabSelected="1" view="pageBreakPreview" zoomScale="75" zoomScaleNormal="75" zoomScaleSheetLayoutView="75" workbookViewId="0"/>
  </sheetViews>
  <sheetFormatPr defaultRowHeight="13.5"/>
  <cols>
    <col min="1" max="1" width="9" style="1"/>
    <col min="2" max="2" width="4.375" style="1" customWidth="1"/>
    <col min="3" max="16384" width="9" style="1"/>
  </cols>
  <sheetData>
    <row r="1" spans="3:10" ht="35.25" customHeight="1">
      <c r="J1" s="3"/>
    </row>
    <row r="2" spans="3:10" ht="22.5" customHeight="1"/>
    <row r="3" spans="3:10" s="2" customFormat="1" ht="25.5" customHeight="1"/>
    <row r="4" spans="3:10" ht="21.95" customHeight="1"/>
    <row r="5" spans="3:10" ht="27" customHeight="1">
      <c r="C5" s="4"/>
    </row>
    <row r="6" spans="3:10" ht="21.95" customHeight="1"/>
    <row r="7" spans="3:10" ht="21.95" customHeight="1"/>
    <row r="8" spans="3:10" ht="21.95" customHeight="1"/>
    <row r="9" spans="3:10" ht="21.95" customHeight="1"/>
    <row r="10" spans="3:10" ht="21.95" customHeight="1"/>
    <row r="11" spans="3:10" ht="21.95" customHeight="1"/>
    <row r="12" spans="3:10" ht="21.95" customHeight="1"/>
    <row r="13" spans="3:10" ht="21.95" customHeight="1"/>
    <row r="14" spans="3:10" ht="21.95" customHeight="1"/>
    <row r="15" spans="3:10" ht="21.95" customHeight="1"/>
    <row r="16" spans="3:10" ht="21.95" customHeight="1"/>
    <row r="17" ht="21.95" customHeight="1"/>
    <row r="18" ht="21.95" customHeight="1"/>
    <row r="35" spans="2:11" ht="24.95" customHeight="1"/>
    <row r="36" spans="2:11" ht="24.95" customHeight="1">
      <c r="B36" s="9" t="s">
        <v>4</v>
      </c>
      <c r="C36" s="10"/>
    </row>
    <row r="37" spans="2:11" ht="24.95" customHeight="1">
      <c r="B37" s="9" t="s">
        <v>36</v>
      </c>
      <c r="C37" s="10"/>
    </row>
    <row r="38" spans="2:11" ht="24.95" customHeight="1">
      <c r="B38" s="9" t="s">
        <v>5</v>
      </c>
      <c r="C38" s="10"/>
    </row>
    <row r="39" spans="2:11" ht="24.95" customHeight="1">
      <c r="C39" s="12" t="s">
        <v>40</v>
      </c>
    </row>
    <row r="40" spans="2:11" ht="24.95" customHeight="1">
      <c r="B40" s="9" t="s">
        <v>37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5" customHeight="1">
      <c r="B41" s="11"/>
      <c r="C41" s="12" t="s">
        <v>141</v>
      </c>
      <c r="D41" s="7"/>
      <c r="E41" s="7"/>
      <c r="F41" s="7"/>
      <c r="G41" s="7"/>
      <c r="H41" s="7"/>
      <c r="I41" s="7"/>
      <c r="J41" s="7"/>
      <c r="K41" s="6"/>
    </row>
    <row r="42" spans="2:11" ht="24.95" customHeight="1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5" customHeight="1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24.95" customHeight="1">
      <c r="B44" s="5"/>
      <c r="D44" s="7"/>
      <c r="E44" s="7"/>
      <c r="F44" s="7"/>
      <c r="G44" s="7"/>
      <c r="H44" s="7"/>
      <c r="I44" s="7"/>
      <c r="J44" s="7"/>
      <c r="K44" s="6"/>
    </row>
    <row r="45" spans="2:11" ht="24.95" customHeight="1">
      <c r="B45" s="5"/>
      <c r="C45" s="7"/>
      <c r="D45" s="7"/>
      <c r="E45" s="7"/>
      <c r="F45" s="7"/>
      <c r="G45" s="7"/>
      <c r="H45" s="7"/>
      <c r="I45" s="7"/>
      <c r="J45" s="7"/>
      <c r="K45" s="6"/>
    </row>
    <row r="46" spans="2:11" ht="24.95" customHeight="1"/>
    <row r="47" spans="2:11" ht="24.95" customHeight="1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M137"/>
  <sheetViews>
    <sheetView zoomScaleNormal="100" workbookViewId="0"/>
  </sheetViews>
  <sheetFormatPr defaultRowHeight="13.5"/>
  <cols>
    <col min="1" max="1" width="2.625" style="14" customWidth="1"/>
    <col min="2" max="2" width="18.25" style="14" customWidth="1"/>
    <col min="3" max="3" width="11.625" style="14" customWidth="1"/>
    <col min="4" max="4" width="10.625" style="14" customWidth="1"/>
    <col min="5" max="7" width="10.125" style="14" customWidth="1"/>
    <col min="8" max="8" width="11.625" style="14" customWidth="1"/>
    <col min="9" max="9" width="10.125" style="14" customWidth="1"/>
    <col min="10" max="10" width="2.625" style="14" customWidth="1"/>
    <col min="11" max="13" width="0" style="14" hidden="1" customWidth="1"/>
    <col min="14" max="16384" width="9" style="14"/>
  </cols>
  <sheetData>
    <row r="1" spans="1:13" ht="20.100000000000001" customHeight="1">
      <c r="A1" s="13" t="s">
        <v>11</v>
      </c>
    </row>
    <row r="2" spans="1:13" ht="14.1" customHeight="1">
      <c r="H2" s="25" t="s">
        <v>35</v>
      </c>
      <c r="I2" s="25"/>
    </row>
    <row r="3" spans="1:13" ht="20.100000000000001" customHeight="1">
      <c r="B3" s="15"/>
      <c r="C3" s="186" t="s">
        <v>0</v>
      </c>
      <c r="D3" s="188" t="s">
        <v>12</v>
      </c>
      <c r="E3" s="20"/>
      <c r="F3" s="20"/>
      <c r="G3" s="21"/>
      <c r="H3" s="186" t="s">
        <v>13</v>
      </c>
      <c r="I3" s="186" t="s">
        <v>14</v>
      </c>
      <c r="J3" s="27"/>
    </row>
    <row r="4" spans="1:13" ht="20.100000000000001" customHeight="1" thickBot="1">
      <c r="B4" s="16"/>
      <c r="C4" s="187"/>
      <c r="D4" s="189"/>
      <c r="E4" s="22" t="s">
        <v>15</v>
      </c>
      <c r="F4" s="22" t="s">
        <v>144</v>
      </c>
      <c r="G4" s="23" t="s">
        <v>143</v>
      </c>
      <c r="H4" s="187"/>
      <c r="I4" s="187"/>
      <c r="J4" s="27"/>
      <c r="K4" s="28" t="s">
        <v>25</v>
      </c>
      <c r="L4" s="25" t="s">
        <v>39</v>
      </c>
      <c r="M4" s="25" t="s">
        <v>38</v>
      </c>
    </row>
    <row r="5" spans="1:13" ht="20.100000000000001" customHeight="1" thickTop="1" thickBot="1">
      <c r="B5" s="17" t="s">
        <v>16</v>
      </c>
      <c r="C5" s="29">
        <f>SUM(C6:C13)</f>
        <v>700233</v>
      </c>
      <c r="D5" s="30">
        <f>SUM(E5:G5)</f>
        <v>220784</v>
      </c>
      <c r="E5" s="31">
        <f>SUM(E6:E13)</f>
        <v>111521</v>
      </c>
      <c r="F5" s="31">
        <f>SUM(F6:F13)</f>
        <v>70694</v>
      </c>
      <c r="G5" s="32">
        <f t="shared" ref="G5:H5" si="0">SUM(G6:G13)</f>
        <v>38569</v>
      </c>
      <c r="H5" s="29">
        <f t="shared" si="0"/>
        <v>218132</v>
      </c>
      <c r="I5" s="33">
        <f>D5/C5</f>
        <v>0.3153007641742106</v>
      </c>
      <c r="J5" s="26"/>
      <c r="K5" s="24">
        <f t="shared" ref="K5:K13" si="1">C5-D5-H5</f>
        <v>261317</v>
      </c>
      <c r="L5" s="58">
        <f>E5/C5</f>
        <v>0.15926270255757727</v>
      </c>
      <c r="M5" s="58">
        <f>G5/C5</f>
        <v>5.5080237578063303E-2</v>
      </c>
    </row>
    <row r="6" spans="1:13" ht="20.100000000000001" customHeight="1" thickTop="1">
      <c r="B6" s="18" t="s">
        <v>17</v>
      </c>
      <c r="C6" s="34">
        <v>187682</v>
      </c>
      <c r="D6" s="35">
        <f t="shared" ref="D6:D13" si="2">SUM(E6:G6)</f>
        <v>45515</v>
      </c>
      <c r="E6" s="36">
        <v>24610</v>
      </c>
      <c r="F6" s="36">
        <v>14377</v>
      </c>
      <c r="G6" s="37">
        <v>6528</v>
      </c>
      <c r="H6" s="34">
        <v>61570</v>
      </c>
      <c r="I6" s="38">
        <f t="shared" ref="I6:I13" si="3">D6/C6</f>
        <v>0.24251126906149764</v>
      </c>
      <c r="J6" s="26"/>
      <c r="K6" s="24">
        <f t="shared" si="1"/>
        <v>80597</v>
      </c>
      <c r="L6" s="58">
        <f t="shared" ref="L6:L13" si="4">E6/C6</f>
        <v>0.13112605364392962</v>
      </c>
      <c r="M6" s="58">
        <f t="shared" ref="M6:M13" si="5">G6/C6</f>
        <v>3.478223804094159E-2</v>
      </c>
    </row>
    <row r="7" spans="1:13" ht="20.100000000000001" customHeight="1">
      <c r="B7" s="19" t="s">
        <v>18</v>
      </c>
      <c r="C7" s="39">
        <v>92516</v>
      </c>
      <c r="D7" s="40">
        <f t="shared" si="2"/>
        <v>30609</v>
      </c>
      <c r="E7" s="41">
        <v>15063</v>
      </c>
      <c r="F7" s="41">
        <v>10288</v>
      </c>
      <c r="G7" s="42">
        <v>5258</v>
      </c>
      <c r="H7" s="39">
        <v>28698</v>
      </c>
      <c r="I7" s="43">
        <f t="shared" si="3"/>
        <v>0.33085087984781009</v>
      </c>
      <c r="J7" s="26"/>
      <c r="K7" s="24">
        <f t="shared" si="1"/>
        <v>33209</v>
      </c>
      <c r="L7" s="58">
        <f t="shared" si="4"/>
        <v>0.16281508063470101</v>
      </c>
      <c r="M7" s="58">
        <f t="shared" si="5"/>
        <v>5.683341259890181E-2</v>
      </c>
    </row>
    <row r="8" spans="1:13" ht="20.100000000000001" customHeight="1">
      <c r="B8" s="19" t="s">
        <v>19</v>
      </c>
      <c r="C8" s="39">
        <v>50471</v>
      </c>
      <c r="D8" s="40">
        <f t="shared" si="2"/>
        <v>18788</v>
      </c>
      <c r="E8" s="41">
        <v>9468</v>
      </c>
      <c r="F8" s="41">
        <v>5778</v>
      </c>
      <c r="G8" s="42">
        <v>3542</v>
      </c>
      <c r="H8" s="39">
        <v>14935</v>
      </c>
      <c r="I8" s="43">
        <f t="shared" si="3"/>
        <v>0.3722533732242278</v>
      </c>
      <c r="J8" s="26"/>
      <c r="K8" s="24">
        <f t="shared" si="1"/>
        <v>16748</v>
      </c>
      <c r="L8" s="58">
        <f t="shared" si="4"/>
        <v>0.18759287511640349</v>
      </c>
      <c r="M8" s="58">
        <f t="shared" si="5"/>
        <v>7.0178914624239669E-2</v>
      </c>
    </row>
    <row r="9" spans="1:13" ht="20.100000000000001" customHeight="1">
      <c r="B9" s="19" t="s">
        <v>20</v>
      </c>
      <c r="C9" s="39">
        <v>32068</v>
      </c>
      <c r="D9" s="40">
        <f t="shared" si="2"/>
        <v>9911</v>
      </c>
      <c r="E9" s="41">
        <v>5201</v>
      </c>
      <c r="F9" s="41">
        <v>2932</v>
      </c>
      <c r="G9" s="42">
        <v>1778</v>
      </c>
      <c r="H9" s="39">
        <v>10113</v>
      </c>
      <c r="I9" s="43">
        <f t="shared" si="3"/>
        <v>0.30906199326431333</v>
      </c>
      <c r="J9" s="26"/>
      <c r="K9" s="24">
        <f t="shared" si="1"/>
        <v>12044</v>
      </c>
      <c r="L9" s="58">
        <f t="shared" si="4"/>
        <v>0.16218660346763128</v>
      </c>
      <c r="M9" s="58">
        <f t="shared" si="5"/>
        <v>5.5444680054883372E-2</v>
      </c>
    </row>
    <row r="10" spans="1:13" ht="20.100000000000001" customHeight="1">
      <c r="B10" s="19" t="s">
        <v>21</v>
      </c>
      <c r="C10" s="39">
        <v>44817</v>
      </c>
      <c r="D10" s="40">
        <f t="shared" si="2"/>
        <v>14490</v>
      </c>
      <c r="E10" s="41">
        <v>7193</v>
      </c>
      <c r="F10" s="41">
        <v>4530</v>
      </c>
      <c r="G10" s="42">
        <v>2767</v>
      </c>
      <c r="H10" s="39">
        <v>13793</v>
      </c>
      <c r="I10" s="43">
        <f t="shared" si="3"/>
        <v>0.32331481357520586</v>
      </c>
      <c r="J10" s="26"/>
      <c r="K10" s="24">
        <f t="shared" si="1"/>
        <v>16534</v>
      </c>
      <c r="L10" s="58">
        <f t="shared" si="4"/>
        <v>0.16049713278443448</v>
      </c>
      <c r="M10" s="58">
        <f t="shared" si="5"/>
        <v>6.1739964745520674E-2</v>
      </c>
    </row>
    <row r="11" spans="1:13" ht="20.100000000000001" customHeight="1">
      <c r="B11" s="19" t="s">
        <v>22</v>
      </c>
      <c r="C11" s="39">
        <v>98848</v>
      </c>
      <c r="D11" s="40">
        <f t="shared" si="2"/>
        <v>31493</v>
      </c>
      <c r="E11" s="41">
        <v>15380</v>
      </c>
      <c r="F11" s="41">
        <v>10400</v>
      </c>
      <c r="G11" s="42">
        <v>5713</v>
      </c>
      <c r="H11" s="39">
        <v>31638</v>
      </c>
      <c r="I11" s="43">
        <f t="shared" si="3"/>
        <v>0.31860027516995792</v>
      </c>
      <c r="J11" s="26"/>
      <c r="K11" s="24">
        <f t="shared" si="1"/>
        <v>35717</v>
      </c>
      <c r="L11" s="58">
        <f t="shared" si="4"/>
        <v>0.15559242473292328</v>
      </c>
      <c r="M11" s="58">
        <f t="shared" si="5"/>
        <v>5.7795807704758818E-2</v>
      </c>
    </row>
    <row r="12" spans="1:13" ht="20.100000000000001" customHeight="1">
      <c r="B12" s="19" t="s">
        <v>23</v>
      </c>
      <c r="C12" s="39">
        <v>136185</v>
      </c>
      <c r="D12" s="40">
        <f t="shared" si="2"/>
        <v>49480</v>
      </c>
      <c r="E12" s="41">
        <v>24936</v>
      </c>
      <c r="F12" s="41">
        <v>15402</v>
      </c>
      <c r="G12" s="42">
        <v>9142</v>
      </c>
      <c r="H12" s="39">
        <v>40164</v>
      </c>
      <c r="I12" s="43">
        <f t="shared" si="3"/>
        <v>0.36332929470940267</v>
      </c>
      <c r="J12" s="26"/>
      <c r="K12" s="24">
        <f t="shared" si="1"/>
        <v>46541</v>
      </c>
      <c r="L12" s="58">
        <f t="shared" si="4"/>
        <v>0.18310386606454454</v>
      </c>
      <c r="M12" s="58">
        <f t="shared" si="5"/>
        <v>6.7129272680544846E-2</v>
      </c>
    </row>
    <row r="13" spans="1:13" ht="20.100000000000001" customHeight="1">
      <c r="B13" s="19" t="s">
        <v>24</v>
      </c>
      <c r="C13" s="39">
        <v>57646</v>
      </c>
      <c r="D13" s="40">
        <f t="shared" si="2"/>
        <v>20498</v>
      </c>
      <c r="E13" s="41">
        <v>9670</v>
      </c>
      <c r="F13" s="41">
        <v>6987</v>
      </c>
      <c r="G13" s="42">
        <v>3841</v>
      </c>
      <c r="H13" s="39">
        <v>17221</v>
      </c>
      <c r="I13" s="43">
        <f t="shared" si="3"/>
        <v>0.35558408215661103</v>
      </c>
      <c r="J13" s="26"/>
      <c r="K13" s="24">
        <f t="shared" si="1"/>
        <v>19927</v>
      </c>
      <c r="L13" s="58">
        <f t="shared" si="4"/>
        <v>0.16774797904451305</v>
      </c>
      <c r="M13" s="58">
        <f t="shared" si="5"/>
        <v>6.6630815668042881E-2</v>
      </c>
    </row>
    <row r="14" spans="1:13" ht="20.100000000000001" customHeight="1"/>
    <row r="15" spans="1:13" ht="20.100000000000001" customHeight="1"/>
    <row r="16" spans="1:13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</sheetData>
  <mergeCells count="4">
    <mergeCell ref="C3:C4"/>
    <mergeCell ref="D3:D4"/>
    <mergeCell ref="H3:H4"/>
    <mergeCell ref="I3:I4"/>
  </mergeCells>
  <phoneticPr fontId="2"/>
  <pageMargins left="0.51181102362204722" right="0.51181102362204722" top="0.35433070866141736" bottom="0.35433070866141736" header="0.31496062992125984" footer="0.31496062992125984"/>
  <pageSetup paperSize="9"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24"/>
  <sheetViews>
    <sheetView zoomScaleNormal="100" workbookViewId="0"/>
  </sheetViews>
  <sheetFormatPr defaultRowHeight="13.5"/>
  <cols>
    <col min="1" max="1" width="2.625" style="14" customWidth="1"/>
    <col min="2" max="2" width="2.875" style="14" customWidth="1"/>
    <col min="3" max="3" width="12.75" style="14" customWidth="1"/>
    <col min="4" max="12" width="8.375" style="14" customWidth="1"/>
    <col min="13" max="13" width="2.625" style="14" customWidth="1"/>
    <col min="14" max="16384" width="9" style="14"/>
  </cols>
  <sheetData>
    <row r="1" spans="1:12" ht="20.100000000000001" customHeight="1">
      <c r="A1" s="13" t="s">
        <v>42</v>
      </c>
      <c r="B1" s="13"/>
    </row>
    <row r="2" spans="1:12" ht="14.1" customHeight="1">
      <c r="K2" s="44" t="s">
        <v>2</v>
      </c>
    </row>
    <row r="3" spans="1:12" ht="20.100000000000001" customHeight="1">
      <c r="B3" s="120"/>
      <c r="C3" s="112"/>
      <c r="D3" s="113" t="s">
        <v>26</v>
      </c>
      <c r="E3" s="114" t="s">
        <v>27</v>
      </c>
      <c r="F3" s="114" t="s">
        <v>28</v>
      </c>
      <c r="G3" s="114" t="s">
        <v>29</v>
      </c>
      <c r="H3" s="114" t="s">
        <v>30</v>
      </c>
      <c r="I3" s="114" t="s">
        <v>31</v>
      </c>
      <c r="J3" s="113" t="s">
        <v>32</v>
      </c>
      <c r="K3" s="115" t="s">
        <v>33</v>
      </c>
      <c r="L3" s="116" t="s">
        <v>1</v>
      </c>
    </row>
    <row r="4" spans="1:12" ht="20.100000000000001" customHeight="1">
      <c r="B4" s="194" t="s">
        <v>66</v>
      </c>
      <c r="C4" s="195"/>
      <c r="D4" s="45">
        <f>SUM(D5:D7)</f>
        <v>7426</v>
      </c>
      <c r="E4" s="46">
        <f t="shared" ref="E4:K4" si="0">SUM(E5:E7)</f>
        <v>5477</v>
      </c>
      <c r="F4" s="46">
        <f t="shared" si="0"/>
        <v>8780</v>
      </c>
      <c r="G4" s="46">
        <f t="shared" si="0"/>
        <v>5323</v>
      </c>
      <c r="H4" s="46">
        <f t="shared" si="0"/>
        <v>4363</v>
      </c>
      <c r="I4" s="46">
        <f t="shared" si="0"/>
        <v>5322</v>
      </c>
      <c r="J4" s="45">
        <f t="shared" si="0"/>
        <v>3047</v>
      </c>
      <c r="K4" s="47">
        <f t="shared" si="0"/>
        <v>39738</v>
      </c>
      <c r="L4" s="55">
        <f>K4/人口統計!D5</f>
        <v>0.17998586854119863</v>
      </c>
    </row>
    <row r="5" spans="1:12" ht="20.100000000000001" customHeight="1">
      <c r="B5" s="117"/>
      <c r="C5" s="118" t="s">
        <v>15</v>
      </c>
      <c r="D5" s="48">
        <v>969</v>
      </c>
      <c r="E5" s="49">
        <v>857</v>
      </c>
      <c r="F5" s="49">
        <v>759</v>
      </c>
      <c r="G5" s="49">
        <v>670</v>
      </c>
      <c r="H5" s="49">
        <v>505</v>
      </c>
      <c r="I5" s="49">
        <v>521</v>
      </c>
      <c r="J5" s="48">
        <v>329</v>
      </c>
      <c r="K5" s="50">
        <f>SUM(D5:J5)</f>
        <v>4610</v>
      </c>
      <c r="L5" s="56">
        <f>K5/人口統計!D5</f>
        <v>2.088013624175665E-2</v>
      </c>
    </row>
    <row r="6" spans="1:12" ht="20.100000000000001" customHeight="1">
      <c r="B6" s="117"/>
      <c r="C6" s="118" t="s">
        <v>144</v>
      </c>
      <c r="D6" s="48">
        <v>3079</v>
      </c>
      <c r="E6" s="49">
        <v>2054</v>
      </c>
      <c r="F6" s="49">
        <v>2950</v>
      </c>
      <c r="G6" s="49">
        <v>1597</v>
      </c>
      <c r="H6" s="49">
        <v>1222</v>
      </c>
      <c r="I6" s="49">
        <v>1323</v>
      </c>
      <c r="J6" s="48">
        <v>795</v>
      </c>
      <c r="K6" s="50">
        <f>SUM(D6:J6)</f>
        <v>13020</v>
      </c>
      <c r="L6" s="56">
        <f>K6/人口統計!D5</f>
        <v>5.8971664613377779E-2</v>
      </c>
    </row>
    <row r="7" spans="1:12" ht="20.100000000000001" customHeight="1">
      <c r="B7" s="117"/>
      <c r="C7" s="119" t="s">
        <v>143</v>
      </c>
      <c r="D7" s="51">
        <v>3378</v>
      </c>
      <c r="E7" s="52">
        <v>2566</v>
      </c>
      <c r="F7" s="52">
        <v>5071</v>
      </c>
      <c r="G7" s="52">
        <v>3056</v>
      </c>
      <c r="H7" s="52">
        <v>2636</v>
      </c>
      <c r="I7" s="52">
        <v>3478</v>
      </c>
      <c r="J7" s="51">
        <v>1923</v>
      </c>
      <c r="K7" s="53">
        <f>SUM(D7:J7)</f>
        <v>22108</v>
      </c>
      <c r="L7" s="57">
        <f>K7/人口統計!D5</f>
        <v>0.10013406768606421</v>
      </c>
    </row>
    <row r="8" spans="1:12" ht="20.100000000000001" customHeight="1" thickBot="1">
      <c r="B8" s="194" t="s">
        <v>67</v>
      </c>
      <c r="C8" s="195"/>
      <c r="D8" s="45">
        <v>72</v>
      </c>
      <c r="E8" s="46">
        <v>117</v>
      </c>
      <c r="F8" s="46">
        <v>80</v>
      </c>
      <c r="G8" s="46">
        <v>111</v>
      </c>
      <c r="H8" s="46">
        <v>80</v>
      </c>
      <c r="I8" s="46">
        <v>74</v>
      </c>
      <c r="J8" s="45">
        <v>58</v>
      </c>
      <c r="K8" s="47">
        <f>SUM(D8:J8)</f>
        <v>592</v>
      </c>
      <c r="L8" s="80"/>
    </row>
    <row r="9" spans="1:12" ht="20.100000000000001" customHeight="1" thickTop="1">
      <c r="B9" s="196" t="s">
        <v>34</v>
      </c>
      <c r="C9" s="197"/>
      <c r="D9" s="35">
        <f>D4+D8</f>
        <v>7498</v>
      </c>
      <c r="E9" s="34">
        <f t="shared" ref="E9:K9" si="1">E4+E8</f>
        <v>5594</v>
      </c>
      <c r="F9" s="34">
        <f t="shared" si="1"/>
        <v>8860</v>
      </c>
      <c r="G9" s="34">
        <f t="shared" si="1"/>
        <v>5434</v>
      </c>
      <c r="H9" s="34">
        <f t="shared" si="1"/>
        <v>4443</v>
      </c>
      <c r="I9" s="34">
        <f t="shared" si="1"/>
        <v>5396</v>
      </c>
      <c r="J9" s="35">
        <f t="shared" si="1"/>
        <v>3105</v>
      </c>
      <c r="K9" s="54">
        <f t="shared" si="1"/>
        <v>40330</v>
      </c>
      <c r="L9" s="81"/>
    </row>
    <row r="10" spans="1:12" ht="20.100000000000001" customHeight="1"/>
    <row r="11" spans="1:12" ht="20.100000000000001" customHeight="1"/>
    <row r="12" spans="1:12" ht="20.100000000000001" customHeight="1"/>
    <row r="13" spans="1:12" ht="20.100000000000001" customHeight="1"/>
    <row r="14" spans="1:12" ht="20.100000000000001" customHeight="1"/>
    <row r="15" spans="1:12" ht="20.100000000000001" customHeight="1"/>
    <row r="16" spans="1:12" ht="20.100000000000001" customHeight="1"/>
    <row r="17" spans="1:12" ht="20.100000000000001" customHeight="1"/>
    <row r="18" spans="1:12" ht="20.100000000000001" customHeight="1"/>
    <row r="19" spans="1:12" ht="20.100000000000001" customHeight="1"/>
    <row r="20" spans="1:12" ht="20.100000000000001" customHeight="1"/>
    <row r="21" spans="1:12" ht="20.100000000000001" customHeight="1">
      <c r="A21" s="13" t="s">
        <v>41</v>
      </c>
    </row>
    <row r="22" spans="1:12" ht="14.1" customHeight="1">
      <c r="K22" s="44" t="s">
        <v>2</v>
      </c>
    </row>
    <row r="23" spans="1:12" ht="20.100000000000001" customHeight="1">
      <c r="B23" s="120"/>
      <c r="C23" s="112"/>
      <c r="D23" s="113" t="s">
        <v>26</v>
      </c>
      <c r="E23" s="114" t="s">
        <v>27</v>
      </c>
      <c r="F23" s="114" t="s">
        <v>28</v>
      </c>
      <c r="G23" s="114" t="s">
        <v>29</v>
      </c>
      <c r="H23" s="114" t="s">
        <v>30</v>
      </c>
      <c r="I23" s="114" t="s">
        <v>31</v>
      </c>
      <c r="J23" s="113" t="s">
        <v>32</v>
      </c>
      <c r="K23" s="115" t="s">
        <v>33</v>
      </c>
      <c r="L23" s="116" t="s">
        <v>1</v>
      </c>
    </row>
    <row r="24" spans="1:12" ht="20.100000000000001" customHeight="1">
      <c r="B24" s="198" t="s">
        <v>17</v>
      </c>
      <c r="C24" s="199"/>
      <c r="D24" s="45">
        <v>1281</v>
      </c>
      <c r="E24" s="46">
        <v>969</v>
      </c>
      <c r="F24" s="46">
        <v>1342</v>
      </c>
      <c r="G24" s="46">
        <v>840</v>
      </c>
      <c r="H24" s="46">
        <v>667</v>
      </c>
      <c r="I24" s="46">
        <v>879</v>
      </c>
      <c r="J24" s="45">
        <v>541</v>
      </c>
      <c r="K24" s="47">
        <f>SUM(D24:J24)</f>
        <v>6519</v>
      </c>
      <c r="L24" s="55">
        <f>K24/人口統計!D6</f>
        <v>0.14322750741513787</v>
      </c>
    </row>
    <row r="25" spans="1:12" ht="20.100000000000001" customHeight="1">
      <c r="B25" s="192" t="s">
        <v>43</v>
      </c>
      <c r="C25" s="193"/>
      <c r="D25" s="45">
        <v>1126</v>
      </c>
      <c r="E25" s="46">
        <v>1021</v>
      </c>
      <c r="F25" s="46">
        <v>1174</v>
      </c>
      <c r="G25" s="46">
        <v>755</v>
      </c>
      <c r="H25" s="46">
        <v>604</v>
      </c>
      <c r="I25" s="46">
        <v>652</v>
      </c>
      <c r="J25" s="45">
        <v>402</v>
      </c>
      <c r="K25" s="47">
        <f t="shared" ref="K25:K31" si="2">SUM(D25:J25)</f>
        <v>5734</v>
      </c>
      <c r="L25" s="55">
        <f>K25/人口統計!D7</f>
        <v>0.18733052370217909</v>
      </c>
    </row>
    <row r="26" spans="1:12" ht="20.100000000000001" customHeight="1">
      <c r="B26" s="192" t="s">
        <v>44</v>
      </c>
      <c r="C26" s="193"/>
      <c r="D26" s="45">
        <v>794</v>
      </c>
      <c r="E26" s="46">
        <v>473</v>
      </c>
      <c r="F26" s="46">
        <v>866</v>
      </c>
      <c r="G26" s="46">
        <v>517</v>
      </c>
      <c r="H26" s="46">
        <v>427</v>
      </c>
      <c r="I26" s="46">
        <v>490</v>
      </c>
      <c r="J26" s="45">
        <v>291</v>
      </c>
      <c r="K26" s="47">
        <f t="shared" si="2"/>
        <v>3858</v>
      </c>
      <c r="L26" s="55">
        <f>K26/人口統計!D8</f>
        <v>0.20534383649137747</v>
      </c>
    </row>
    <row r="27" spans="1:12" ht="20.100000000000001" customHeight="1">
      <c r="B27" s="192" t="s">
        <v>45</v>
      </c>
      <c r="C27" s="193"/>
      <c r="D27" s="45">
        <v>259</v>
      </c>
      <c r="E27" s="46">
        <v>169</v>
      </c>
      <c r="F27" s="46">
        <v>344</v>
      </c>
      <c r="G27" s="46">
        <v>213</v>
      </c>
      <c r="H27" s="46">
        <v>197</v>
      </c>
      <c r="I27" s="46">
        <v>213</v>
      </c>
      <c r="J27" s="45">
        <v>108</v>
      </c>
      <c r="K27" s="47">
        <f t="shared" si="2"/>
        <v>1503</v>
      </c>
      <c r="L27" s="55">
        <f>K27/人口統計!D9</f>
        <v>0.1516496821713248</v>
      </c>
    </row>
    <row r="28" spans="1:12" ht="20.100000000000001" customHeight="1">
      <c r="B28" s="192" t="s">
        <v>46</v>
      </c>
      <c r="C28" s="193"/>
      <c r="D28" s="45">
        <v>348</v>
      </c>
      <c r="E28" s="46">
        <v>274</v>
      </c>
      <c r="F28" s="46">
        <v>514</v>
      </c>
      <c r="G28" s="46">
        <v>321</v>
      </c>
      <c r="H28" s="46">
        <v>296</v>
      </c>
      <c r="I28" s="46">
        <v>358</v>
      </c>
      <c r="J28" s="45">
        <v>194</v>
      </c>
      <c r="K28" s="47">
        <f t="shared" si="2"/>
        <v>2305</v>
      </c>
      <c r="L28" s="55">
        <f>K28/人口統計!D10</f>
        <v>0.15907522429261559</v>
      </c>
    </row>
    <row r="29" spans="1:12" ht="20.100000000000001" customHeight="1">
      <c r="B29" s="192" t="s">
        <v>47</v>
      </c>
      <c r="C29" s="193"/>
      <c r="D29" s="45">
        <v>825</v>
      </c>
      <c r="E29" s="46">
        <v>676</v>
      </c>
      <c r="F29" s="46">
        <v>1432</v>
      </c>
      <c r="G29" s="46">
        <v>748</v>
      </c>
      <c r="H29" s="46">
        <v>603</v>
      </c>
      <c r="I29" s="46">
        <v>740</v>
      </c>
      <c r="J29" s="45">
        <v>433</v>
      </c>
      <c r="K29" s="47">
        <f t="shared" si="2"/>
        <v>5457</v>
      </c>
      <c r="L29" s="55">
        <f>K29/人口統計!D11</f>
        <v>0.17327660114946178</v>
      </c>
    </row>
    <row r="30" spans="1:12" ht="20.100000000000001" customHeight="1">
      <c r="B30" s="192" t="s">
        <v>48</v>
      </c>
      <c r="C30" s="193"/>
      <c r="D30" s="45">
        <v>2328</v>
      </c>
      <c r="E30" s="46">
        <v>1525</v>
      </c>
      <c r="F30" s="46">
        <v>2214</v>
      </c>
      <c r="G30" s="46">
        <v>1451</v>
      </c>
      <c r="H30" s="46">
        <v>1218</v>
      </c>
      <c r="I30" s="46">
        <v>1416</v>
      </c>
      <c r="J30" s="45">
        <v>731</v>
      </c>
      <c r="K30" s="47">
        <f t="shared" si="2"/>
        <v>10883</v>
      </c>
      <c r="L30" s="55">
        <f>K30/人口統計!D12</f>
        <v>0.21994745351657236</v>
      </c>
    </row>
    <row r="31" spans="1:12" ht="20.100000000000001" customHeight="1" thickBot="1">
      <c r="B31" s="198" t="s">
        <v>24</v>
      </c>
      <c r="C31" s="199"/>
      <c r="D31" s="45">
        <v>465</v>
      </c>
      <c r="E31" s="46">
        <v>370</v>
      </c>
      <c r="F31" s="46">
        <v>894</v>
      </c>
      <c r="G31" s="46">
        <v>478</v>
      </c>
      <c r="H31" s="46">
        <v>351</v>
      </c>
      <c r="I31" s="46">
        <v>574</v>
      </c>
      <c r="J31" s="45">
        <v>347</v>
      </c>
      <c r="K31" s="47">
        <f t="shared" si="2"/>
        <v>3479</v>
      </c>
      <c r="L31" s="59">
        <f>K31/人口統計!D13</f>
        <v>0.16972387550004878</v>
      </c>
    </row>
    <row r="32" spans="1:12" ht="20.100000000000001" customHeight="1" thickTop="1">
      <c r="B32" s="190" t="s">
        <v>49</v>
      </c>
      <c r="C32" s="191"/>
      <c r="D32" s="35">
        <f>SUM(D24:D31)</f>
        <v>7426</v>
      </c>
      <c r="E32" s="34">
        <f t="shared" ref="E32:J32" si="3">SUM(E24:E31)</f>
        <v>5477</v>
      </c>
      <c r="F32" s="34">
        <f t="shared" si="3"/>
        <v>8780</v>
      </c>
      <c r="G32" s="34">
        <f t="shared" si="3"/>
        <v>5323</v>
      </c>
      <c r="H32" s="34">
        <f t="shared" si="3"/>
        <v>4363</v>
      </c>
      <c r="I32" s="34">
        <f t="shared" si="3"/>
        <v>5322</v>
      </c>
      <c r="J32" s="35">
        <f t="shared" si="3"/>
        <v>3047</v>
      </c>
      <c r="K32" s="54">
        <f>SUM(K24:K31)</f>
        <v>39738</v>
      </c>
      <c r="L32" s="60">
        <f>K32/人口統計!D5</f>
        <v>0.17998586854119863</v>
      </c>
    </row>
    <row r="33" spans="3:3" ht="20.100000000000001" customHeight="1">
      <c r="C33" s="14" t="s">
        <v>50</v>
      </c>
    </row>
    <row r="34" spans="3:3" ht="20.100000000000001" customHeight="1"/>
    <row r="35" spans="3:3" ht="20.100000000000001" customHeight="1"/>
    <row r="36" spans="3:3" ht="20.100000000000001" customHeight="1"/>
    <row r="37" spans="3:3" ht="20.100000000000001" customHeight="1"/>
    <row r="38" spans="3:3" ht="20.100000000000001" customHeight="1"/>
    <row r="39" spans="3:3" ht="20.100000000000001" customHeight="1"/>
    <row r="40" spans="3:3" ht="20.100000000000001" customHeight="1"/>
    <row r="41" spans="3:3" ht="20.100000000000001" customHeight="1"/>
    <row r="42" spans="3:3" ht="20.100000000000001" customHeight="1"/>
    <row r="43" spans="3:3" ht="20.100000000000001" customHeight="1"/>
    <row r="44" spans="3:3" ht="20.100000000000001" customHeight="1"/>
    <row r="45" spans="3:3" ht="20.100000000000001" customHeight="1"/>
    <row r="46" spans="3:3" ht="20.100000000000001" customHeight="1"/>
    <row r="47" spans="3:3" ht="20.100000000000001" customHeight="1"/>
    <row r="48" spans="3:3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</sheetData>
  <mergeCells count="12">
    <mergeCell ref="B4:C4"/>
    <mergeCell ref="B8:C8"/>
    <mergeCell ref="B9:C9"/>
    <mergeCell ref="B24:C24"/>
    <mergeCell ref="B31:C31"/>
    <mergeCell ref="B32:C32"/>
    <mergeCell ref="B25:C25"/>
    <mergeCell ref="B26:C26"/>
    <mergeCell ref="B27:C27"/>
    <mergeCell ref="B28:C28"/>
    <mergeCell ref="B29:C29"/>
    <mergeCell ref="B30:C30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09"/>
  <sheetViews>
    <sheetView zoomScaleNormal="100" workbookViewId="0"/>
  </sheetViews>
  <sheetFormatPr defaultRowHeight="13.5"/>
  <cols>
    <col min="1" max="1" width="2.5" style="14" customWidth="1"/>
    <col min="2" max="2" width="2.625" style="14" customWidth="1"/>
    <col min="3" max="3" width="16.875" style="14" customWidth="1"/>
    <col min="4" max="11" width="10.125" style="14" customWidth="1"/>
    <col min="12" max="19" width="8.625" style="14" customWidth="1"/>
    <col min="20" max="20" width="9.625" style="14" customWidth="1"/>
    <col min="21" max="21" width="8.625" style="14" customWidth="1"/>
    <col min="22" max="22" width="9.125" style="14" bestFit="1" customWidth="1"/>
    <col min="23" max="23" width="11" style="14" bestFit="1" customWidth="1"/>
    <col min="24" max="16384" width="9" style="14"/>
  </cols>
  <sheetData>
    <row r="1" spans="1:19" ht="20.100000000000001" customHeight="1">
      <c r="A1" s="106" t="s">
        <v>52</v>
      </c>
    </row>
    <row r="2" spans="1:19" ht="20.100000000000001" customHeight="1"/>
    <row r="3" spans="1:19" ht="20.100000000000001" customHeight="1" thickBot="1">
      <c r="B3" s="202"/>
      <c r="C3" s="202"/>
      <c r="D3" s="202" t="s">
        <v>121</v>
      </c>
      <c r="E3" s="202"/>
      <c r="F3" s="202" t="s">
        <v>122</v>
      </c>
      <c r="G3" s="202"/>
      <c r="H3" s="202" t="s">
        <v>123</v>
      </c>
      <c r="I3" s="202"/>
      <c r="J3" s="202" t="s">
        <v>124</v>
      </c>
      <c r="K3" s="202"/>
      <c r="N3" s="109" t="s">
        <v>100</v>
      </c>
      <c r="O3" s="110"/>
      <c r="P3" s="111"/>
      <c r="Q3" s="61" t="s">
        <v>101</v>
      </c>
      <c r="R3" s="90" t="s">
        <v>102</v>
      </c>
      <c r="S3" s="90" t="s">
        <v>103</v>
      </c>
    </row>
    <row r="4" spans="1:19" ht="33" customHeight="1" thickTop="1" thickBot="1">
      <c r="B4" s="204"/>
      <c r="C4" s="204"/>
      <c r="D4" s="145" t="s">
        <v>126</v>
      </c>
      <c r="E4" s="146" t="s">
        <v>127</v>
      </c>
      <c r="F4" s="147" t="s">
        <v>126</v>
      </c>
      <c r="G4" s="148" t="s">
        <v>127</v>
      </c>
      <c r="H4" s="145" t="s">
        <v>126</v>
      </c>
      <c r="I4" s="146" t="s">
        <v>127</v>
      </c>
      <c r="J4" s="147" t="s">
        <v>126</v>
      </c>
      <c r="K4" s="148" t="s">
        <v>127</v>
      </c>
      <c r="N4" s="140"/>
      <c r="O4" s="85"/>
      <c r="P4" s="141"/>
      <c r="Q4" s="142"/>
      <c r="R4" s="143"/>
      <c r="S4" s="143"/>
    </row>
    <row r="5" spans="1:19" ht="20.100000000000001" customHeight="1" thickTop="1">
      <c r="B5" s="203" t="s">
        <v>113</v>
      </c>
      <c r="C5" s="203"/>
      <c r="D5" s="150">
        <v>5377</v>
      </c>
      <c r="E5" s="149">
        <v>282151.38000000006</v>
      </c>
      <c r="F5" s="151">
        <v>1698</v>
      </c>
      <c r="G5" s="152">
        <v>30848.43</v>
      </c>
      <c r="H5" s="150">
        <v>536</v>
      </c>
      <c r="I5" s="149">
        <v>109485.43999999999</v>
      </c>
      <c r="J5" s="151">
        <v>1046</v>
      </c>
      <c r="K5" s="152">
        <v>339208.48</v>
      </c>
      <c r="M5" s="162">
        <f>Q5+Q7</f>
        <v>39455</v>
      </c>
      <c r="N5" s="121" t="s">
        <v>107</v>
      </c>
      <c r="O5" s="122"/>
      <c r="P5" s="134"/>
      <c r="Q5" s="123">
        <v>31176</v>
      </c>
      <c r="R5" s="124">
        <v>1820986.6000000022</v>
      </c>
      <c r="S5" s="124">
        <f>R5/Q5*100</f>
        <v>5840.9885809597199</v>
      </c>
    </row>
    <row r="6" spans="1:19" ht="20.100000000000001" customHeight="1">
      <c r="B6" s="200" t="s">
        <v>114</v>
      </c>
      <c r="C6" s="200"/>
      <c r="D6" s="153">
        <v>4609</v>
      </c>
      <c r="E6" s="154">
        <v>269540.01999999996</v>
      </c>
      <c r="F6" s="155">
        <v>1467</v>
      </c>
      <c r="G6" s="156">
        <v>26846.629999999997</v>
      </c>
      <c r="H6" s="153">
        <v>446</v>
      </c>
      <c r="I6" s="154">
        <v>92704.19</v>
      </c>
      <c r="J6" s="155">
        <v>887</v>
      </c>
      <c r="K6" s="156">
        <v>268961.36</v>
      </c>
      <c r="M6" s="58"/>
      <c r="N6" s="125"/>
      <c r="O6" s="94" t="s">
        <v>104</v>
      </c>
      <c r="P6" s="107"/>
      <c r="Q6" s="98">
        <f>Q5/Q$13</f>
        <v>0.61671150498496596</v>
      </c>
      <c r="R6" s="99">
        <f>R5/R$13</f>
        <v>0.36915673099996149</v>
      </c>
      <c r="S6" s="100" t="s">
        <v>106</v>
      </c>
    </row>
    <row r="7" spans="1:19" ht="20.100000000000001" customHeight="1">
      <c r="B7" s="200" t="s">
        <v>115</v>
      </c>
      <c r="C7" s="200"/>
      <c r="D7" s="153">
        <v>2817</v>
      </c>
      <c r="E7" s="154">
        <v>171332.43</v>
      </c>
      <c r="F7" s="155">
        <v>961</v>
      </c>
      <c r="G7" s="156">
        <v>18675.710000000003</v>
      </c>
      <c r="H7" s="153">
        <v>528</v>
      </c>
      <c r="I7" s="154">
        <v>115062.62</v>
      </c>
      <c r="J7" s="155">
        <v>675</v>
      </c>
      <c r="K7" s="156">
        <v>207885.16</v>
      </c>
      <c r="M7" s="58"/>
      <c r="N7" s="126" t="s">
        <v>108</v>
      </c>
      <c r="O7" s="127"/>
      <c r="P7" s="135"/>
      <c r="Q7" s="128">
        <v>8279</v>
      </c>
      <c r="R7" s="129">
        <v>152375.76000000004</v>
      </c>
      <c r="S7" s="129">
        <f>R7/Q7*100</f>
        <v>1840.509240246407</v>
      </c>
    </row>
    <row r="8" spans="1:19" ht="20.100000000000001" customHeight="1">
      <c r="B8" s="200" t="s">
        <v>116</v>
      </c>
      <c r="C8" s="200"/>
      <c r="D8" s="153">
        <v>1109</v>
      </c>
      <c r="E8" s="154">
        <v>64425.479999999996</v>
      </c>
      <c r="F8" s="155">
        <v>311</v>
      </c>
      <c r="G8" s="156">
        <v>5595.170000000001</v>
      </c>
      <c r="H8" s="153">
        <v>80</v>
      </c>
      <c r="I8" s="154">
        <v>15905.3</v>
      </c>
      <c r="J8" s="155">
        <v>346</v>
      </c>
      <c r="K8" s="156">
        <v>104533.95999999999</v>
      </c>
      <c r="L8" s="89"/>
      <c r="M8" s="88"/>
      <c r="N8" s="130"/>
      <c r="O8" s="94" t="s">
        <v>104</v>
      </c>
      <c r="P8" s="107"/>
      <c r="Q8" s="98">
        <f>Q7/Q$13</f>
        <v>0.16377195758822599</v>
      </c>
      <c r="R8" s="99">
        <f>R7/R$13</f>
        <v>3.0890143532761111E-2</v>
      </c>
      <c r="S8" s="100" t="s">
        <v>105</v>
      </c>
    </row>
    <row r="9" spans="1:19" ht="20.100000000000001" customHeight="1">
      <c r="B9" s="200" t="s">
        <v>117</v>
      </c>
      <c r="C9" s="200"/>
      <c r="D9" s="153">
        <v>1791</v>
      </c>
      <c r="E9" s="154">
        <v>111433.59</v>
      </c>
      <c r="F9" s="155">
        <v>442</v>
      </c>
      <c r="G9" s="156">
        <v>9051.2699999999986</v>
      </c>
      <c r="H9" s="153">
        <v>333</v>
      </c>
      <c r="I9" s="154">
        <v>66886.10000000002</v>
      </c>
      <c r="J9" s="155">
        <v>395</v>
      </c>
      <c r="K9" s="156">
        <v>119011.48</v>
      </c>
      <c r="L9" s="89"/>
      <c r="M9" s="88"/>
      <c r="N9" s="126" t="s">
        <v>109</v>
      </c>
      <c r="O9" s="127"/>
      <c r="P9" s="135"/>
      <c r="Q9" s="128">
        <v>4229</v>
      </c>
      <c r="R9" s="129">
        <v>892106.03000000014</v>
      </c>
      <c r="S9" s="129">
        <f>R9/Q9*100</f>
        <v>21094.96405769686</v>
      </c>
    </row>
    <row r="10" spans="1:19" ht="20.100000000000001" customHeight="1">
      <c r="B10" s="200" t="s">
        <v>118</v>
      </c>
      <c r="C10" s="200"/>
      <c r="D10" s="153">
        <v>3983</v>
      </c>
      <c r="E10" s="154">
        <v>251049.7</v>
      </c>
      <c r="F10" s="155">
        <v>696</v>
      </c>
      <c r="G10" s="156">
        <v>13918.220000000001</v>
      </c>
      <c r="H10" s="153">
        <v>594</v>
      </c>
      <c r="I10" s="154">
        <v>132348.33000000002</v>
      </c>
      <c r="J10" s="155">
        <v>983</v>
      </c>
      <c r="K10" s="156">
        <v>300730.63</v>
      </c>
      <c r="L10" s="89"/>
      <c r="M10" s="88"/>
      <c r="N10" s="95"/>
      <c r="O10" s="94" t="s">
        <v>104</v>
      </c>
      <c r="P10" s="107"/>
      <c r="Q10" s="98">
        <f>Q9/Q$13</f>
        <v>8.3656432979901885E-2</v>
      </c>
      <c r="R10" s="99">
        <f>R9/R$13</f>
        <v>0.18085083423466886</v>
      </c>
      <c r="S10" s="100" t="s">
        <v>105</v>
      </c>
    </row>
    <row r="11" spans="1:19" ht="20.100000000000001" customHeight="1">
      <c r="B11" s="200" t="s">
        <v>119</v>
      </c>
      <c r="C11" s="200"/>
      <c r="D11" s="153">
        <v>8669</v>
      </c>
      <c r="E11" s="154">
        <v>498439.83999999991</v>
      </c>
      <c r="F11" s="155">
        <v>2074</v>
      </c>
      <c r="G11" s="156">
        <v>34635.33</v>
      </c>
      <c r="H11" s="153">
        <v>1387</v>
      </c>
      <c r="I11" s="154">
        <v>297114.09999999998</v>
      </c>
      <c r="J11" s="155">
        <v>1746</v>
      </c>
      <c r="K11" s="156">
        <v>489954.37000000017</v>
      </c>
      <c r="L11" s="89"/>
      <c r="M11" s="88"/>
      <c r="N11" s="126" t="s">
        <v>110</v>
      </c>
      <c r="O11" s="127"/>
      <c r="P11" s="135"/>
      <c r="Q11" s="101">
        <v>6868</v>
      </c>
      <c r="R11" s="102">
        <v>2067359.4500000002</v>
      </c>
      <c r="S11" s="102">
        <f>R11/Q11*100</f>
        <v>30101.331537565522</v>
      </c>
    </row>
    <row r="12" spans="1:19" ht="20.100000000000001" customHeight="1" thickBot="1">
      <c r="B12" s="201" t="s">
        <v>120</v>
      </c>
      <c r="C12" s="201"/>
      <c r="D12" s="157">
        <v>2821</v>
      </c>
      <c r="E12" s="158">
        <v>172614.15999999997</v>
      </c>
      <c r="F12" s="159">
        <v>630</v>
      </c>
      <c r="G12" s="160">
        <v>12805</v>
      </c>
      <c r="H12" s="157">
        <v>325</v>
      </c>
      <c r="I12" s="158">
        <v>62599.950000000004</v>
      </c>
      <c r="J12" s="159">
        <v>790</v>
      </c>
      <c r="K12" s="160">
        <v>237074.01</v>
      </c>
      <c r="L12" s="89"/>
      <c r="M12" s="88"/>
      <c r="N12" s="125"/>
      <c r="O12" s="84" t="s">
        <v>104</v>
      </c>
      <c r="P12" s="108"/>
      <c r="Q12" s="103">
        <f>Q11/Q$13</f>
        <v>0.13586010444690616</v>
      </c>
      <c r="R12" s="104">
        <f>R11/R$13</f>
        <v>0.4191022912326085</v>
      </c>
      <c r="S12" s="105" t="s">
        <v>105</v>
      </c>
    </row>
    <row r="13" spans="1:19" ht="20.100000000000001" customHeight="1" thickTop="1">
      <c r="B13" s="161" t="s">
        <v>125</v>
      </c>
      <c r="C13" s="161"/>
      <c r="D13" s="150">
        <v>31176</v>
      </c>
      <c r="E13" s="149">
        <v>1820986.6000000022</v>
      </c>
      <c r="F13" s="151">
        <v>8279</v>
      </c>
      <c r="G13" s="152">
        <v>152375.76000000004</v>
      </c>
      <c r="H13" s="150">
        <v>4229</v>
      </c>
      <c r="I13" s="149">
        <v>892106.03000000014</v>
      </c>
      <c r="J13" s="151">
        <v>6868</v>
      </c>
      <c r="K13" s="152">
        <v>2067359.4500000002</v>
      </c>
      <c r="M13" s="58"/>
      <c r="N13" s="131" t="s">
        <v>111</v>
      </c>
      <c r="O13" s="132"/>
      <c r="P13" s="133"/>
      <c r="Q13" s="96">
        <f>Q5+Q7+Q9+Q11</f>
        <v>50552</v>
      </c>
      <c r="R13" s="97">
        <f>R5+R7+R9+R11</f>
        <v>4932827.8400000026</v>
      </c>
      <c r="S13" s="97">
        <f>R13/Q13*100</f>
        <v>9757.9281531888009</v>
      </c>
    </row>
    <row r="14" spans="1:19" ht="20.100000000000001" customHeight="1">
      <c r="N14" s="130"/>
      <c r="O14" s="94" t="s">
        <v>104</v>
      </c>
      <c r="P14" s="107"/>
      <c r="Q14" s="98">
        <f>Q13/Q$13</f>
        <v>1</v>
      </c>
      <c r="R14" s="99">
        <f>R13/R$13</f>
        <v>1</v>
      </c>
      <c r="S14" s="100" t="s">
        <v>105</v>
      </c>
    </row>
    <row r="15" spans="1:19" ht="20.100000000000001" customHeight="1">
      <c r="B15" s="91"/>
      <c r="C15" s="85"/>
      <c r="D15" s="85"/>
      <c r="E15" s="92"/>
      <c r="F15" s="92"/>
      <c r="G15" s="93"/>
      <c r="N15" s="14" t="s">
        <v>128</v>
      </c>
      <c r="O15" s="14" t="s">
        <v>129</v>
      </c>
      <c r="P15" s="14" t="s">
        <v>130</v>
      </c>
      <c r="Q15" s="14" t="s">
        <v>131</v>
      </c>
    </row>
    <row r="16" spans="1:19" ht="20.100000000000001" customHeight="1">
      <c r="M16" s="14" t="s">
        <v>132</v>
      </c>
      <c r="N16" s="58">
        <f>D5/(D5+F5+H5+J5)</f>
        <v>0.6211158599976897</v>
      </c>
      <c r="O16" s="58">
        <f>F5/(D5+F5+H5+J5)</f>
        <v>0.19614185052558622</v>
      </c>
      <c r="P16" s="58">
        <f>H5/(D5+F5+H5+J5)</f>
        <v>6.1915213122328748E-2</v>
      </c>
      <c r="Q16" s="58">
        <f>J5/(D5+F5+H5+J5)</f>
        <v>0.12082707635439528</v>
      </c>
    </row>
    <row r="17" spans="13:17" ht="20.100000000000001" customHeight="1">
      <c r="M17" s="14" t="s">
        <v>133</v>
      </c>
      <c r="N17" s="58">
        <f t="shared" ref="N17:N23" si="0">D6/(D6+F6+H6+J6)</f>
        <v>0.6220812525307059</v>
      </c>
      <c r="O17" s="58">
        <f t="shared" ref="O17:O23" si="1">F6/(D6+F6+H6+J6)</f>
        <v>0.19800242947766231</v>
      </c>
      <c r="P17" s="58">
        <f t="shared" ref="P17:P23" si="2">H6/(D6+F6+H6+J6)</f>
        <v>6.0197057632608991E-2</v>
      </c>
      <c r="Q17" s="58">
        <f t="shared" ref="Q17:Q23" si="3">J6/(D6+F6+H6+J6)</f>
        <v>0.11971926035902281</v>
      </c>
    </row>
    <row r="18" spans="13:17" ht="20.100000000000001" customHeight="1">
      <c r="M18" s="14" t="s">
        <v>134</v>
      </c>
      <c r="N18" s="58">
        <f t="shared" si="0"/>
        <v>0.56554908652880953</v>
      </c>
      <c r="O18" s="58">
        <f t="shared" si="1"/>
        <v>0.19293314595462757</v>
      </c>
      <c r="P18" s="58">
        <f t="shared" si="2"/>
        <v>0.10600281068058623</v>
      </c>
      <c r="Q18" s="58">
        <f t="shared" si="3"/>
        <v>0.13551495683597672</v>
      </c>
    </row>
    <row r="19" spans="13:17" ht="20.100000000000001" customHeight="1">
      <c r="M19" s="14" t="s">
        <v>135</v>
      </c>
      <c r="N19" s="58">
        <f t="shared" si="0"/>
        <v>0.60075839653304441</v>
      </c>
      <c r="O19" s="58">
        <f t="shared" si="1"/>
        <v>0.1684723726977248</v>
      </c>
      <c r="P19" s="58">
        <f t="shared" si="2"/>
        <v>4.3336944745395449E-2</v>
      </c>
      <c r="Q19" s="58">
        <f t="shared" si="3"/>
        <v>0.18743228602383533</v>
      </c>
    </row>
    <row r="20" spans="13:17" ht="20.100000000000001" customHeight="1">
      <c r="M20" s="14" t="s">
        <v>136</v>
      </c>
      <c r="N20" s="58">
        <f t="shared" si="0"/>
        <v>0.60486322188449848</v>
      </c>
      <c r="O20" s="58">
        <f t="shared" si="1"/>
        <v>0.14927389395474502</v>
      </c>
      <c r="P20" s="58">
        <f t="shared" si="2"/>
        <v>0.11246200607902736</v>
      </c>
      <c r="Q20" s="58">
        <f t="shared" si="3"/>
        <v>0.13340087808172915</v>
      </c>
    </row>
    <row r="21" spans="13:17" ht="20.100000000000001" customHeight="1">
      <c r="M21" s="14" t="s">
        <v>137</v>
      </c>
      <c r="N21" s="58">
        <f t="shared" si="0"/>
        <v>0.63666879795396425</v>
      </c>
      <c r="O21" s="58">
        <f t="shared" si="1"/>
        <v>0.11125319693094629</v>
      </c>
      <c r="P21" s="58">
        <f t="shared" si="2"/>
        <v>9.4948849104859331E-2</v>
      </c>
      <c r="Q21" s="58">
        <f t="shared" si="3"/>
        <v>0.15712915601023017</v>
      </c>
    </row>
    <row r="22" spans="13:17" ht="20.100000000000001" customHeight="1">
      <c r="M22" s="14" t="s">
        <v>138</v>
      </c>
      <c r="N22" s="58">
        <f t="shared" si="0"/>
        <v>0.62474776592678005</v>
      </c>
      <c r="O22" s="58">
        <f t="shared" si="1"/>
        <v>0.14946670510233498</v>
      </c>
      <c r="P22" s="58">
        <f t="shared" si="2"/>
        <v>9.9956759873162299E-2</v>
      </c>
      <c r="Q22" s="58">
        <f t="shared" si="3"/>
        <v>0.1258287690977227</v>
      </c>
    </row>
    <row r="23" spans="13:17" ht="20.100000000000001" customHeight="1">
      <c r="M23" s="14" t="s">
        <v>139</v>
      </c>
      <c r="N23" s="58">
        <f t="shared" si="0"/>
        <v>0.61782742006132285</v>
      </c>
      <c r="O23" s="58">
        <f t="shared" si="1"/>
        <v>0.13797634691195795</v>
      </c>
      <c r="P23" s="58">
        <f t="shared" si="2"/>
        <v>7.1178274200613234E-2</v>
      </c>
      <c r="Q23" s="58">
        <f t="shared" si="3"/>
        <v>0.17301795882610599</v>
      </c>
    </row>
    <row r="24" spans="13:17" ht="20.100000000000001" customHeight="1">
      <c r="M24" s="14" t="s">
        <v>140</v>
      </c>
      <c r="N24" s="58">
        <f t="shared" ref="N24" si="4">D13/(D13+F13+H13+J13)</f>
        <v>0.61671150498496596</v>
      </c>
      <c r="O24" s="58">
        <f t="shared" ref="O24" si="5">F13/(D13+F13+H13+J13)</f>
        <v>0.16377195758822599</v>
      </c>
      <c r="P24" s="58">
        <f t="shared" ref="P24" si="6">H13/(D13+F13+H13+J13)</f>
        <v>8.3656432979901885E-2</v>
      </c>
      <c r="Q24" s="58">
        <f t="shared" ref="Q24" si="7">J13/(D13+F13+H13+J13)</f>
        <v>0.13586010444690616</v>
      </c>
    </row>
    <row r="25" spans="13:17" ht="20.100000000000001" customHeight="1"/>
    <row r="26" spans="13:17" ht="20.100000000000001" customHeight="1"/>
    <row r="27" spans="13:17" ht="20.100000000000001" customHeight="1"/>
    <row r="28" spans="13:17" ht="20.100000000000001" customHeight="1">
      <c r="N28" s="14" t="s">
        <v>128</v>
      </c>
      <c r="O28" s="14" t="s">
        <v>129</v>
      </c>
      <c r="P28" s="14" t="s">
        <v>130</v>
      </c>
      <c r="Q28" s="14" t="s">
        <v>131</v>
      </c>
    </row>
    <row r="29" spans="13:17" ht="20.100000000000001" customHeight="1">
      <c r="M29" s="14" t="s">
        <v>132</v>
      </c>
      <c r="N29" s="58">
        <f>E5/(E5+G5+I5+K5)</f>
        <v>0.37042628669137145</v>
      </c>
      <c r="O29" s="58">
        <f>G5/(E5+G5+I5+K5)</f>
        <v>4.0499781979300264E-2</v>
      </c>
      <c r="P29" s="58">
        <f>I5/(E5+G5+I5+K5)</f>
        <v>0.14373945286381706</v>
      </c>
      <c r="Q29" s="58">
        <f>K5/(E5+G5+I5+K5)</f>
        <v>0.44533447846551133</v>
      </c>
    </row>
    <row r="30" spans="13:17" ht="20.100000000000001" customHeight="1">
      <c r="M30" s="14" t="s">
        <v>133</v>
      </c>
      <c r="N30" s="58">
        <f t="shared" ref="N30:N37" si="8">E6/(E6+G6+I6+K6)</f>
        <v>0.40960279442877023</v>
      </c>
      <c r="O30" s="58">
        <f t="shared" ref="O30:O37" si="9">G6/(E6+G6+I6+K6)</f>
        <v>4.0797113055772778E-2</v>
      </c>
      <c r="P30" s="58">
        <f t="shared" ref="P30:P37" si="10">I6/(E6+G6+I6+K6)</f>
        <v>0.14087665081888642</v>
      </c>
      <c r="Q30" s="58">
        <f t="shared" ref="Q30:Q37" si="11">K6/(E6+G6+I6+K6)</f>
        <v>0.4087234416965706</v>
      </c>
    </row>
    <row r="31" spans="13:17" ht="20.100000000000001" customHeight="1">
      <c r="M31" s="14" t="s">
        <v>134</v>
      </c>
      <c r="N31" s="58">
        <f t="shared" si="8"/>
        <v>0.33401004515163796</v>
      </c>
      <c r="O31" s="58">
        <f t="shared" si="9"/>
        <v>3.6408021180455427E-2</v>
      </c>
      <c r="P31" s="58">
        <f t="shared" si="10"/>
        <v>0.22431288052977336</v>
      </c>
      <c r="Q31" s="58">
        <f t="shared" si="11"/>
        <v>0.40526905313813316</v>
      </c>
    </row>
    <row r="32" spans="13:17" ht="20.100000000000001" customHeight="1">
      <c r="M32" s="14" t="s">
        <v>135</v>
      </c>
      <c r="N32" s="58">
        <f t="shared" si="8"/>
        <v>0.3382626821571007</v>
      </c>
      <c r="O32" s="58">
        <f t="shared" si="9"/>
        <v>2.9377153438747302E-2</v>
      </c>
      <c r="P32" s="58">
        <f t="shared" si="10"/>
        <v>8.3509962805295879E-2</v>
      </c>
      <c r="Q32" s="58">
        <f t="shared" si="11"/>
        <v>0.54885020159885622</v>
      </c>
    </row>
    <row r="33" spans="13:17" ht="20.100000000000001" customHeight="1">
      <c r="M33" s="14" t="s">
        <v>136</v>
      </c>
      <c r="N33" s="58">
        <f t="shared" si="8"/>
        <v>0.3637074957690134</v>
      </c>
      <c r="O33" s="58">
        <f t="shared" si="9"/>
        <v>2.9542391528705098E-2</v>
      </c>
      <c r="P33" s="58">
        <f t="shared" si="10"/>
        <v>0.2183091824714237</v>
      </c>
      <c r="Q33" s="58">
        <f t="shared" si="11"/>
        <v>0.38844093023085785</v>
      </c>
    </row>
    <row r="34" spans="13:17" ht="20.100000000000001" customHeight="1">
      <c r="M34" s="14" t="s">
        <v>137</v>
      </c>
      <c r="N34" s="58">
        <f t="shared" si="8"/>
        <v>0.35964590229240762</v>
      </c>
      <c r="O34" s="58">
        <f t="shared" si="9"/>
        <v>1.9938804110119366E-2</v>
      </c>
      <c r="P34" s="58">
        <f t="shared" si="10"/>
        <v>0.18959805393013143</v>
      </c>
      <c r="Q34" s="58">
        <f t="shared" si="11"/>
        <v>0.43081723966734148</v>
      </c>
    </row>
    <row r="35" spans="13:17" ht="20.100000000000001" customHeight="1">
      <c r="M35" s="14" t="s">
        <v>138</v>
      </c>
      <c r="N35" s="58">
        <f t="shared" si="8"/>
        <v>0.3775648534730659</v>
      </c>
      <c r="O35" s="58">
        <f t="shared" si="9"/>
        <v>2.6236031406400594E-2</v>
      </c>
      <c r="P35" s="58">
        <f t="shared" si="10"/>
        <v>0.2250619485619004</v>
      </c>
      <c r="Q35" s="58">
        <f t="shared" si="11"/>
        <v>0.37113716655863305</v>
      </c>
    </row>
    <row r="36" spans="13:17" ht="20.100000000000001" customHeight="1">
      <c r="M36" s="14" t="s">
        <v>139</v>
      </c>
      <c r="N36" s="58">
        <f t="shared" si="8"/>
        <v>0.35583716380063268</v>
      </c>
      <c r="O36" s="58">
        <f t="shared" si="9"/>
        <v>2.639699363289259E-2</v>
      </c>
      <c r="P36" s="58">
        <f t="shared" si="10"/>
        <v>0.12904728477699293</v>
      </c>
      <c r="Q36" s="58">
        <f t="shared" si="11"/>
        <v>0.48871855778948176</v>
      </c>
    </row>
    <row r="37" spans="13:17" ht="20.100000000000001" customHeight="1">
      <c r="M37" s="14" t="s">
        <v>140</v>
      </c>
      <c r="N37" s="58">
        <f t="shared" si="8"/>
        <v>0.36915673099996149</v>
      </c>
      <c r="O37" s="58">
        <f t="shared" si="9"/>
        <v>3.0890143532761111E-2</v>
      </c>
      <c r="P37" s="58">
        <f t="shared" si="10"/>
        <v>0.18085083423466886</v>
      </c>
      <c r="Q37" s="58">
        <f t="shared" si="11"/>
        <v>0.4191022912326085</v>
      </c>
    </row>
    <row r="38" spans="13:17" ht="20.100000000000001" customHeight="1"/>
    <row r="39" spans="13:17" ht="20.100000000000001" customHeight="1"/>
    <row r="40" spans="13:17" ht="20.100000000000001" customHeight="1"/>
    <row r="41" spans="13:17" ht="20.100000000000001" customHeight="1"/>
    <row r="42" spans="13:17" ht="20.100000000000001" customHeight="1"/>
    <row r="43" spans="13:17" ht="20.100000000000001" customHeight="1"/>
    <row r="44" spans="13:17" ht="20.100000000000001" customHeight="1"/>
    <row r="45" spans="13:17" ht="20.100000000000001" customHeight="1"/>
    <row r="46" spans="13:17" ht="20.100000000000001" customHeight="1"/>
    <row r="47" spans="13:17" ht="20.100000000000001" customHeight="1"/>
    <row r="48" spans="13:1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spans="4:11" ht="20.100000000000001" customHeight="1"/>
    <row r="98" spans="4:11" ht="20.100000000000001" customHeight="1"/>
    <row r="99" spans="4:11" ht="20.100000000000001" customHeight="1"/>
    <row r="100" spans="4:11" ht="20.100000000000001" customHeight="1"/>
    <row r="101" spans="4:11" ht="20.100000000000001" customHeight="1"/>
    <row r="102" spans="4:11" ht="20.100000000000001" customHeight="1"/>
    <row r="103" spans="4:11" ht="20.100000000000001" customHeight="1"/>
    <row r="104" spans="4:11" ht="20.100000000000001" customHeight="1"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</row>
    <row r="105" spans="4:11" ht="20.100000000000001" customHeight="1"/>
    <row r="106" spans="4:11" ht="20.100000000000001" customHeight="1"/>
    <row r="107" spans="4:11" ht="20.100000000000001" customHeight="1"/>
    <row r="108" spans="4:11" ht="20.100000000000001" customHeight="1"/>
    <row r="109" spans="4:11" ht="20.100000000000001" customHeight="1"/>
  </sheetData>
  <mergeCells count="13">
    <mergeCell ref="F3:G3"/>
    <mergeCell ref="H3:I3"/>
    <mergeCell ref="J3:K3"/>
    <mergeCell ref="B3:C4"/>
    <mergeCell ref="B9:C9"/>
    <mergeCell ref="B10:C10"/>
    <mergeCell ref="B11:C11"/>
    <mergeCell ref="B12:C12"/>
    <mergeCell ref="D3:E3"/>
    <mergeCell ref="B5:C5"/>
    <mergeCell ref="B6:C6"/>
    <mergeCell ref="B7:C7"/>
    <mergeCell ref="B8:C8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106"/>
  <sheetViews>
    <sheetView zoomScaleNormal="100" workbookViewId="0">
      <selection activeCell="K36" sqref="K36"/>
    </sheetView>
  </sheetViews>
  <sheetFormatPr defaultRowHeight="13.5"/>
  <cols>
    <col min="1" max="1" width="2.375" customWidth="1"/>
    <col min="2" max="2" width="5.625" customWidth="1"/>
    <col min="3" max="4" width="14.625" customWidth="1"/>
    <col min="5" max="8" width="12.625" customWidth="1"/>
  </cols>
  <sheetData>
    <row r="1" spans="1:14" s="14" customFormat="1" ht="20.100000000000001" customHeight="1">
      <c r="A1" s="106" t="s">
        <v>98</v>
      </c>
    </row>
    <row r="2" spans="1:14" s="14" customFormat="1" ht="20.100000000000001" customHeight="1"/>
    <row r="3" spans="1:14" s="14" customFormat="1" ht="20.100000000000001" customHeight="1">
      <c r="B3" s="188" t="s">
        <v>53</v>
      </c>
      <c r="C3" s="218"/>
      <c r="D3" s="219"/>
      <c r="E3" s="222" t="s">
        <v>51</v>
      </c>
      <c r="F3" s="209" t="s">
        <v>99</v>
      </c>
      <c r="G3" s="222" t="s">
        <v>56</v>
      </c>
      <c r="H3" s="209" t="s">
        <v>99</v>
      </c>
    </row>
    <row r="4" spans="1:14" s="14" customFormat="1" ht="20.100000000000001" customHeight="1" thickBot="1">
      <c r="B4" s="189"/>
      <c r="C4" s="220"/>
      <c r="D4" s="221"/>
      <c r="E4" s="223"/>
      <c r="F4" s="210"/>
      <c r="G4" s="223"/>
      <c r="H4" s="210"/>
      <c r="N4" s="24"/>
    </row>
    <row r="5" spans="1:14" s="14" customFormat="1" ht="20.100000000000001" customHeight="1" thickTop="1">
      <c r="B5" s="211" t="s">
        <v>68</v>
      </c>
      <c r="C5" s="214" t="s">
        <v>3</v>
      </c>
      <c r="D5" s="215"/>
      <c r="E5" s="163">
        <v>4751</v>
      </c>
      <c r="F5" s="164">
        <f t="shared" ref="F5:F16" si="0">E5/SUM(E$5:E$16)</f>
        <v>0.15239286630741597</v>
      </c>
      <c r="G5" s="165">
        <v>271402.21000000008</v>
      </c>
      <c r="H5" s="166">
        <f t="shared" ref="H5:H16" si="1">G5/SUM(G$5:G$16)</f>
        <v>0.14904129991950521</v>
      </c>
      <c r="N5" s="24"/>
    </row>
    <row r="6" spans="1:14" s="14" customFormat="1" ht="20.100000000000001" customHeight="1">
      <c r="B6" s="212"/>
      <c r="C6" s="216" t="s">
        <v>8</v>
      </c>
      <c r="D6" s="217"/>
      <c r="E6" s="167">
        <v>251</v>
      </c>
      <c r="F6" s="168">
        <f t="shared" si="0"/>
        <v>8.0510649217346679E-3</v>
      </c>
      <c r="G6" s="169">
        <v>16218.059999999998</v>
      </c>
      <c r="H6" s="170">
        <f t="shared" si="1"/>
        <v>8.9061940378913265E-3</v>
      </c>
      <c r="N6" s="24"/>
    </row>
    <row r="7" spans="1:14" s="14" customFormat="1" ht="20.100000000000001" customHeight="1">
      <c r="B7" s="212"/>
      <c r="C7" s="216" t="s">
        <v>9</v>
      </c>
      <c r="D7" s="217"/>
      <c r="E7" s="167">
        <v>1862</v>
      </c>
      <c r="F7" s="168">
        <f t="shared" si="0"/>
        <v>5.9725429817808567E-2</v>
      </c>
      <c r="G7" s="169">
        <v>82311.860000000044</v>
      </c>
      <c r="H7" s="170">
        <f t="shared" si="1"/>
        <v>4.5201793357512919E-2</v>
      </c>
      <c r="N7" s="24"/>
    </row>
    <row r="8" spans="1:14" s="14" customFormat="1" ht="20.100000000000001" customHeight="1">
      <c r="B8" s="212"/>
      <c r="C8" s="216" t="s">
        <v>10</v>
      </c>
      <c r="D8" s="217"/>
      <c r="E8" s="167">
        <v>360</v>
      </c>
      <c r="F8" s="168">
        <f t="shared" si="0"/>
        <v>1.1547344110854504E-2</v>
      </c>
      <c r="G8" s="169">
        <v>13509.64</v>
      </c>
      <c r="H8" s="170">
        <f t="shared" si="1"/>
        <v>7.418857447935091E-3</v>
      </c>
      <c r="N8" s="24"/>
    </row>
    <row r="9" spans="1:14" s="14" customFormat="1" ht="20.100000000000001" customHeight="1">
      <c r="B9" s="212"/>
      <c r="C9" s="205" t="s">
        <v>70</v>
      </c>
      <c r="D9" s="206"/>
      <c r="E9" s="167">
        <v>3720</v>
      </c>
      <c r="F9" s="168">
        <f t="shared" si="0"/>
        <v>0.11932255581216321</v>
      </c>
      <c r="G9" s="169">
        <v>47081.78</v>
      </c>
      <c r="H9" s="170">
        <f t="shared" si="1"/>
        <v>2.585509415610197E-2</v>
      </c>
      <c r="N9" s="24"/>
    </row>
    <row r="10" spans="1:14" s="14" customFormat="1" ht="20.100000000000001" customHeight="1">
      <c r="B10" s="212"/>
      <c r="C10" s="216" t="s">
        <v>54</v>
      </c>
      <c r="D10" s="217"/>
      <c r="E10" s="167">
        <v>6316</v>
      </c>
      <c r="F10" s="168">
        <f t="shared" si="0"/>
        <v>0.20259173723376955</v>
      </c>
      <c r="G10" s="169">
        <v>666086</v>
      </c>
      <c r="H10" s="170">
        <f t="shared" si="1"/>
        <v>0.36578303212115892</v>
      </c>
      <c r="N10" s="24"/>
    </row>
    <row r="11" spans="1:14" s="14" customFormat="1" ht="20.100000000000001" customHeight="1">
      <c r="B11" s="212"/>
      <c r="C11" s="216" t="s">
        <v>55</v>
      </c>
      <c r="D11" s="217"/>
      <c r="E11" s="167">
        <v>3113</v>
      </c>
      <c r="F11" s="168">
        <f t="shared" si="0"/>
        <v>9.985245060302797E-2</v>
      </c>
      <c r="G11" s="169">
        <v>241885.24000000002</v>
      </c>
      <c r="H11" s="170">
        <f t="shared" si="1"/>
        <v>0.13283197141593464</v>
      </c>
      <c r="N11" s="24"/>
    </row>
    <row r="12" spans="1:14" s="14" customFormat="1" ht="20.100000000000001" customHeight="1">
      <c r="B12" s="212"/>
      <c r="C12" s="205" t="s">
        <v>152</v>
      </c>
      <c r="D12" s="206"/>
      <c r="E12" s="167">
        <v>1048</v>
      </c>
      <c r="F12" s="168">
        <f t="shared" si="0"/>
        <v>3.3615601744932E-2</v>
      </c>
      <c r="G12" s="169">
        <v>134631.71999999997</v>
      </c>
      <c r="H12" s="170">
        <f t="shared" si="1"/>
        <v>7.3933394128215965E-2</v>
      </c>
      <c r="N12" s="24"/>
    </row>
    <row r="13" spans="1:14" s="14" customFormat="1" ht="20.100000000000001" customHeight="1">
      <c r="B13" s="212"/>
      <c r="C13" s="205" t="s">
        <v>150</v>
      </c>
      <c r="D13" s="206"/>
      <c r="E13" s="167">
        <v>162</v>
      </c>
      <c r="F13" s="168">
        <f t="shared" si="0"/>
        <v>5.1963048498845262E-3</v>
      </c>
      <c r="G13" s="169">
        <v>14148.439999999999</v>
      </c>
      <c r="H13" s="170">
        <f t="shared" si="1"/>
        <v>7.769656295109474E-3</v>
      </c>
      <c r="N13" s="24"/>
    </row>
    <row r="14" spans="1:14" s="14" customFormat="1" ht="20.100000000000001" customHeight="1">
      <c r="B14" s="212"/>
      <c r="C14" s="205" t="s">
        <v>151</v>
      </c>
      <c r="D14" s="206"/>
      <c r="E14" s="167">
        <v>1</v>
      </c>
      <c r="F14" s="168">
        <f t="shared" si="0"/>
        <v>3.2075955863484732E-5</v>
      </c>
      <c r="G14" s="169">
        <v>15.38</v>
      </c>
      <c r="H14" s="170">
        <f t="shared" si="1"/>
        <v>8.4459709917689666E-6</v>
      </c>
      <c r="N14" s="24"/>
    </row>
    <row r="15" spans="1:14" s="14" customFormat="1" ht="20.100000000000001" customHeight="1">
      <c r="B15" s="212"/>
      <c r="C15" s="205" t="s">
        <v>72</v>
      </c>
      <c r="D15" s="206"/>
      <c r="E15" s="167">
        <v>8556</v>
      </c>
      <c r="F15" s="168">
        <f t="shared" si="0"/>
        <v>0.27444187836797534</v>
      </c>
      <c r="G15" s="169">
        <v>111523.90000000001</v>
      </c>
      <c r="H15" s="170">
        <f t="shared" si="1"/>
        <v>6.1243668679385119E-2</v>
      </c>
      <c r="N15" s="24"/>
    </row>
    <row r="16" spans="1:14" s="14" customFormat="1" ht="20.100000000000001" customHeight="1">
      <c r="B16" s="213"/>
      <c r="C16" s="207" t="s">
        <v>71</v>
      </c>
      <c r="D16" s="208"/>
      <c r="E16" s="171">
        <v>1036</v>
      </c>
      <c r="F16" s="172">
        <f t="shared" si="0"/>
        <v>3.3230690274570179E-2</v>
      </c>
      <c r="G16" s="173">
        <v>222172.37000000002</v>
      </c>
      <c r="H16" s="174">
        <f t="shared" si="1"/>
        <v>0.12200659247025761</v>
      </c>
      <c r="N16" s="24"/>
    </row>
    <row r="17" spans="2:8" s="14" customFormat="1" ht="20.100000000000001" customHeight="1">
      <c r="B17" s="224" t="s">
        <v>69</v>
      </c>
      <c r="C17" s="225" t="s">
        <v>83</v>
      </c>
      <c r="D17" s="226"/>
      <c r="E17" s="175">
        <v>0</v>
      </c>
      <c r="F17" s="176">
        <f t="shared" ref="F17:F28" si="2">E17/SUM(E$17:E$28)</f>
        <v>0</v>
      </c>
      <c r="G17" s="177">
        <v>0</v>
      </c>
      <c r="H17" s="178">
        <f t="shared" ref="H17:H28" si="3">G17/SUM(G$17:G$28)</f>
        <v>0</v>
      </c>
    </row>
    <row r="18" spans="2:8" s="14" customFormat="1" ht="20.100000000000001" customHeight="1">
      <c r="B18" s="212"/>
      <c r="C18" s="205" t="s">
        <v>84</v>
      </c>
      <c r="D18" s="206"/>
      <c r="E18" s="167">
        <v>2</v>
      </c>
      <c r="F18" s="168">
        <f t="shared" si="2"/>
        <v>2.4157506945283246E-4</v>
      </c>
      <c r="G18" s="169">
        <v>53.6</v>
      </c>
      <c r="H18" s="170">
        <f t="shared" si="3"/>
        <v>3.5176198628968281E-4</v>
      </c>
    </row>
    <row r="19" spans="2:8" s="14" customFormat="1" ht="20.100000000000001" customHeight="1">
      <c r="B19" s="212"/>
      <c r="C19" s="205" t="s">
        <v>85</v>
      </c>
      <c r="D19" s="206"/>
      <c r="E19" s="167">
        <v>592</v>
      </c>
      <c r="F19" s="168">
        <f t="shared" si="2"/>
        <v>7.1506220558038416E-2</v>
      </c>
      <c r="G19" s="169">
        <v>17769.7</v>
      </c>
      <c r="H19" s="170">
        <f t="shared" si="3"/>
        <v>0.1166176299957421</v>
      </c>
    </row>
    <row r="20" spans="2:8" s="14" customFormat="1" ht="20.100000000000001" customHeight="1">
      <c r="B20" s="212"/>
      <c r="C20" s="205" t="s">
        <v>86</v>
      </c>
      <c r="D20" s="206"/>
      <c r="E20" s="167">
        <v>110</v>
      </c>
      <c r="F20" s="168">
        <f t="shared" si="2"/>
        <v>1.3286628819905786E-2</v>
      </c>
      <c r="G20" s="169">
        <v>4004.1899999999996</v>
      </c>
      <c r="H20" s="170">
        <f t="shared" si="3"/>
        <v>2.6278392311218E-2</v>
      </c>
    </row>
    <row r="21" spans="2:8" s="14" customFormat="1" ht="20.100000000000001" customHeight="1">
      <c r="B21" s="212"/>
      <c r="C21" s="205" t="s">
        <v>87</v>
      </c>
      <c r="D21" s="206"/>
      <c r="E21" s="167">
        <v>408</v>
      </c>
      <c r="F21" s="168">
        <f t="shared" si="2"/>
        <v>4.9281314168377825E-2</v>
      </c>
      <c r="G21" s="169">
        <v>4474.3099999999995</v>
      </c>
      <c r="H21" s="170">
        <f t="shared" si="3"/>
        <v>2.936365994171251E-2</v>
      </c>
    </row>
    <row r="22" spans="2:8" s="14" customFormat="1" ht="20.100000000000001" customHeight="1">
      <c r="B22" s="212"/>
      <c r="C22" s="205" t="s">
        <v>88</v>
      </c>
      <c r="D22" s="206"/>
      <c r="E22" s="167">
        <v>0</v>
      </c>
      <c r="F22" s="168">
        <f t="shared" si="2"/>
        <v>0</v>
      </c>
      <c r="G22" s="169">
        <v>0</v>
      </c>
      <c r="H22" s="170">
        <f t="shared" si="3"/>
        <v>0</v>
      </c>
    </row>
    <row r="23" spans="2:8" s="14" customFormat="1" ht="20.100000000000001" customHeight="1">
      <c r="B23" s="212"/>
      <c r="C23" s="205" t="s">
        <v>89</v>
      </c>
      <c r="D23" s="206"/>
      <c r="E23" s="167">
        <v>2341</v>
      </c>
      <c r="F23" s="168">
        <f t="shared" si="2"/>
        <v>0.28276361879454043</v>
      </c>
      <c r="G23" s="169">
        <v>78452.820000000007</v>
      </c>
      <c r="H23" s="170">
        <f t="shared" si="3"/>
        <v>0.51486417524677153</v>
      </c>
    </row>
    <row r="24" spans="2:8" s="14" customFormat="1" ht="20.100000000000001" customHeight="1">
      <c r="B24" s="212"/>
      <c r="C24" s="205" t="s">
        <v>90</v>
      </c>
      <c r="D24" s="206"/>
      <c r="E24" s="167">
        <v>47</v>
      </c>
      <c r="F24" s="168">
        <f t="shared" si="2"/>
        <v>5.6770141321415626E-3</v>
      </c>
      <c r="G24" s="169">
        <v>1910.5999999999997</v>
      </c>
      <c r="H24" s="170">
        <f t="shared" si="3"/>
        <v>1.2538739757557236E-2</v>
      </c>
    </row>
    <row r="25" spans="2:8" s="14" customFormat="1" ht="20.100000000000001" customHeight="1">
      <c r="B25" s="212"/>
      <c r="C25" s="205" t="s">
        <v>145</v>
      </c>
      <c r="D25" s="206"/>
      <c r="E25" s="167">
        <v>8</v>
      </c>
      <c r="F25" s="168">
        <f t="shared" si="2"/>
        <v>9.6630027781132984E-4</v>
      </c>
      <c r="G25" s="169">
        <v>385.67</v>
      </c>
      <c r="H25" s="170">
        <f t="shared" si="3"/>
        <v>2.5310456203795142E-3</v>
      </c>
    </row>
    <row r="26" spans="2:8" s="14" customFormat="1" ht="20.100000000000001" customHeight="1">
      <c r="B26" s="212"/>
      <c r="C26" s="205" t="s">
        <v>146</v>
      </c>
      <c r="D26" s="206"/>
      <c r="E26" s="167">
        <v>0</v>
      </c>
      <c r="F26" s="168">
        <f t="shared" si="2"/>
        <v>0</v>
      </c>
      <c r="G26" s="169">
        <v>0</v>
      </c>
      <c r="H26" s="170">
        <f t="shared" si="3"/>
        <v>0</v>
      </c>
    </row>
    <row r="27" spans="2:8" s="14" customFormat="1" ht="20.100000000000001" customHeight="1">
      <c r="B27" s="212"/>
      <c r="C27" s="205" t="s">
        <v>92</v>
      </c>
      <c r="D27" s="206"/>
      <c r="E27" s="167">
        <v>4536</v>
      </c>
      <c r="F27" s="168">
        <f t="shared" si="2"/>
        <v>0.54789225751902404</v>
      </c>
      <c r="G27" s="169">
        <v>25588.84</v>
      </c>
      <c r="H27" s="170">
        <f t="shared" si="3"/>
        <v>0.16793248479941952</v>
      </c>
    </row>
    <row r="28" spans="2:8" s="14" customFormat="1" ht="20.100000000000001" customHeight="1">
      <c r="B28" s="213"/>
      <c r="C28" s="205" t="s">
        <v>91</v>
      </c>
      <c r="D28" s="206"/>
      <c r="E28" s="171">
        <v>235</v>
      </c>
      <c r="F28" s="172">
        <f t="shared" si="2"/>
        <v>2.8385070660707817E-2</v>
      </c>
      <c r="G28" s="173">
        <v>19736.030000000002</v>
      </c>
      <c r="H28" s="174">
        <f t="shared" si="3"/>
        <v>0.12952211034090988</v>
      </c>
    </row>
    <row r="29" spans="2:8" s="14" customFormat="1" ht="20.100000000000001" customHeight="1">
      <c r="B29" s="236" t="s">
        <v>82</v>
      </c>
      <c r="C29" s="225" t="s">
        <v>73</v>
      </c>
      <c r="D29" s="226"/>
      <c r="E29" s="175">
        <v>164</v>
      </c>
      <c r="F29" s="176">
        <f>E29/SUM(E$29:E$40)</f>
        <v>3.8779853393237175E-2</v>
      </c>
      <c r="G29" s="177">
        <v>26149.350000000002</v>
      </c>
      <c r="H29" s="178">
        <f>G29/SUM(G$29:G$40)</f>
        <v>2.9311930556057342E-2</v>
      </c>
    </row>
    <row r="30" spans="2:8" s="14" customFormat="1" ht="20.100000000000001" customHeight="1">
      <c r="B30" s="237"/>
      <c r="C30" s="205" t="s">
        <v>74</v>
      </c>
      <c r="D30" s="206"/>
      <c r="E30" s="167">
        <v>7</v>
      </c>
      <c r="F30" s="168">
        <f t="shared" ref="F30:F40" si="4">E30/SUM(E$29:E$40)</f>
        <v>1.6552376448332939E-3</v>
      </c>
      <c r="G30" s="169">
        <v>976.83</v>
      </c>
      <c r="H30" s="170">
        <f t="shared" ref="H30:H40" si="5">G30/SUM(G$29:G$40)</f>
        <v>1.0949707401932932E-3</v>
      </c>
    </row>
    <row r="31" spans="2:8" s="14" customFormat="1" ht="20.100000000000001" customHeight="1">
      <c r="B31" s="237"/>
      <c r="C31" s="205" t="s">
        <v>75</v>
      </c>
      <c r="D31" s="206"/>
      <c r="E31" s="167">
        <v>145</v>
      </c>
      <c r="F31" s="168">
        <f t="shared" si="4"/>
        <v>3.428706550011823E-2</v>
      </c>
      <c r="G31" s="169">
        <v>21305.890000000003</v>
      </c>
      <c r="H31" s="170">
        <f t="shared" si="5"/>
        <v>2.3882688025323635E-2</v>
      </c>
    </row>
    <row r="32" spans="2:8" s="14" customFormat="1" ht="20.100000000000001" customHeight="1">
      <c r="B32" s="237"/>
      <c r="C32" s="205" t="s">
        <v>76</v>
      </c>
      <c r="D32" s="206"/>
      <c r="E32" s="167">
        <v>9</v>
      </c>
      <c r="F32" s="168">
        <f t="shared" si="4"/>
        <v>2.128162686214235E-3</v>
      </c>
      <c r="G32" s="169">
        <v>370.6</v>
      </c>
      <c r="H32" s="170">
        <f t="shared" si="5"/>
        <v>4.1542147181764942E-4</v>
      </c>
    </row>
    <row r="33" spans="2:8" s="14" customFormat="1" ht="20.100000000000001" customHeight="1">
      <c r="B33" s="237"/>
      <c r="C33" s="205" t="s">
        <v>77</v>
      </c>
      <c r="D33" s="206"/>
      <c r="E33" s="167">
        <v>611</v>
      </c>
      <c r="F33" s="168">
        <f t="shared" si="4"/>
        <v>0.14447860014187752</v>
      </c>
      <c r="G33" s="169">
        <v>130014.28999999998</v>
      </c>
      <c r="H33" s="170">
        <f t="shared" si="5"/>
        <v>0.14573860687837745</v>
      </c>
    </row>
    <row r="34" spans="2:8" s="14" customFormat="1" ht="20.100000000000001" customHeight="1">
      <c r="B34" s="237"/>
      <c r="C34" s="205" t="s">
        <v>78</v>
      </c>
      <c r="D34" s="206"/>
      <c r="E34" s="167">
        <v>131</v>
      </c>
      <c r="F34" s="168">
        <f t="shared" si="4"/>
        <v>3.0976590210451644E-2</v>
      </c>
      <c r="G34" s="169">
        <v>8319.8000000000011</v>
      </c>
      <c r="H34" s="170">
        <f t="shared" si="5"/>
        <v>9.3260214819980564E-3</v>
      </c>
    </row>
    <row r="35" spans="2:8" s="14" customFormat="1" ht="20.100000000000001" customHeight="1">
      <c r="B35" s="237"/>
      <c r="C35" s="205" t="s">
        <v>79</v>
      </c>
      <c r="D35" s="206"/>
      <c r="E35" s="167">
        <v>1929</v>
      </c>
      <c r="F35" s="168">
        <f t="shared" si="4"/>
        <v>0.45613620241191771</v>
      </c>
      <c r="G35" s="169">
        <v>540384.30999999994</v>
      </c>
      <c r="H35" s="170">
        <f t="shared" si="5"/>
        <v>0.60574000379753068</v>
      </c>
    </row>
    <row r="36" spans="2:8" s="14" customFormat="1" ht="20.100000000000001" customHeight="1">
      <c r="B36" s="237"/>
      <c r="C36" s="205" t="s">
        <v>80</v>
      </c>
      <c r="D36" s="206"/>
      <c r="E36" s="167">
        <v>32</v>
      </c>
      <c r="F36" s="168">
        <f t="shared" si="4"/>
        <v>7.5668006620950579E-3</v>
      </c>
      <c r="G36" s="169">
        <v>8127.7299999999987</v>
      </c>
      <c r="H36" s="170">
        <f t="shared" si="5"/>
        <v>9.1107219620519785E-3</v>
      </c>
    </row>
    <row r="37" spans="2:8" s="14" customFormat="1" ht="20.100000000000001" customHeight="1">
      <c r="B37" s="237"/>
      <c r="C37" s="205" t="s">
        <v>81</v>
      </c>
      <c r="D37" s="206"/>
      <c r="E37" s="167">
        <v>25</v>
      </c>
      <c r="F37" s="168">
        <f t="shared" si="4"/>
        <v>5.911563017261764E-3</v>
      </c>
      <c r="G37" s="169">
        <v>5471.33</v>
      </c>
      <c r="H37" s="170">
        <f t="shared" si="5"/>
        <v>6.1330490053968147E-3</v>
      </c>
    </row>
    <row r="38" spans="2:8" s="14" customFormat="1" ht="20.100000000000001" customHeight="1">
      <c r="B38" s="237"/>
      <c r="C38" s="205" t="s">
        <v>147</v>
      </c>
      <c r="D38" s="206"/>
      <c r="E38" s="167">
        <v>81</v>
      </c>
      <c r="F38" s="168">
        <f t="shared" si="4"/>
        <v>1.9153464175928114E-2</v>
      </c>
      <c r="G38" s="169">
        <v>24767.940000000002</v>
      </c>
      <c r="H38" s="170">
        <f t="shared" si="5"/>
        <v>2.7763448701271537E-2</v>
      </c>
    </row>
    <row r="39" spans="2:8" s="14" customFormat="1" ht="20.100000000000001" customHeight="1">
      <c r="B39" s="237"/>
      <c r="C39" s="230" t="s">
        <v>93</v>
      </c>
      <c r="D39" s="231"/>
      <c r="E39" s="167">
        <v>52</v>
      </c>
      <c r="F39" s="168">
        <f t="shared" si="4"/>
        <v>1.2296051075904469E-2</v>
      </c>
      <c r="G39" s="169">
        <v>12807.340000000004</v>
      </c>
      <c r="H39" s="184">
        <f t="shared" si="5"/>
        <v>1.4356297983996371E-2</v>
      </c>
    </row>
    <row r="40" spans="2:8" s="14" customFormat="1" ht="20.100000000000001" customHeight="1">
      <c r="B40" s="182"/>
      <c r="C40" s="207" t="s">
        <v>148</v>
      </c>
      <c r="D40" s="208"/>
      <c r="E40" s="167">
        <v>1043</v>
      </c>
      <c r="F40" s="185">
        <f t="shared" si="4"/>
        <v>0.24663040908016079</v>
      </c>
      <c r="G40" s="169">
        <v>113410.62000000002</v>
      </c>
      <c r="H40" s="172">
        <f t="shared" si="5"/>
        <v>0.12712683939598532</v>
      </c>
    </row>
    <row r="41" spans="2:8" s="14" customFormat="1" ht="20.100000000000001" customHeight="1">
      <c r="B41" s="232" t="s">
        <v>94</v>
      </c>
      <c r="C41" s="225" t="s">
        <v>95</v>
      </c>
      <c r="D41" s="226"/>
      <c r="E41" s="175">
        <v>3707</v>
      </c>
      <c r="F41" s="176">
        <f>E41/SUM(E$41:E$44)</f>
        <v>0.53974956319161327</v>
      </c>
      <c r="G41" s="177">
        <v>1042772.7699999999</v>
      </c>
      <c r="H41" s="178">
        <f>G41/SUM(G$41:G$44)</f>
        <v>0.50439838606682541</v>
      </c>
    </row>
    <row r="42" spans="2:8" s="14" customFormat="1" ht="20.100000000000001" customHeight="1">
      <c r="B42" s="233"/>
      <c r="C42" s="205" t="s">
        <v>96</v>
      </c>
      <c r="D42" s="206"/>
      <c r="E42" s="167">
        <v>2667</v>
      </c>
      <c r="F42" s="168">
        <f t="shared" ref="F42:F44" si="6">E42/SUM(E$41:E$44)</f>
        <v>0.38832265579499126</v>
      </c>
      <c r="G42" s="169">
        <v>834469.44000000006</v>
      </c>
      <c r="H42" s="170">
        <f t="shared" ref="H42:H44" si="7">G42/SUM(G$41:G$44)</f>
        <v>0.40364022811804695</v>
      </c>
    </row>
    <row r="43" spans="2:8" s="14" customFormat="1" ht="20.100000000000001" customHeight="1">
      <c r="B43" s="234"/>
      <c r="C43" s="205" t="s">
        <v>149</v>
      </c>
      <c r="D43" s="206"/>
      <c r="E43" s="183">
        <v>307</v>
      </c>
      <c r="F43" s="168">
        <f t="shared" si="6"/>
        <v>4.470005824111823E-2</v>
      </c>
      <c r="G43" s="169">
        <v>122686.06999999998</v>
      </c>
      <c r="H43" s="170">
        <f t="shared" si="7"/>
        <v>5.9344334145665853E-2</v>
      </c>
    </row>
    <row r="44" spans="2:8" s="14" customFormat="1" ht="20.100000000000001" customHeight="1">
      <c r="B44" s="235"/>
      <c r="C44" s="207" t="s">
        <v>97</v>
      </c>
      <c r="D44" s="208"/>
      <c r="E44" s="171">
        <v>187</v>
      </c>
      <c r="F44" s="172">
        <f t="shared" si="6"/>
        <v>2.7227722772277228E-2</v>
      </c>
      <c r="G44" s="173">
        <v>67431.170000000013</v>
      </c>
      <c r="H44" s="174">
        <f t="shared" si="7"/>
        <v>3.2617051669461744E-2</v>
      </c>
    </row>
    <row r="45" spans="2:8" s="14" customFormat="1" ht="20.100000000000001" customHeight="1">
      <c r="B45" s="227" t="s">
        <v>112</v>
      </c>
      <c r="C45" s="228"/>
      <c r="D45" s="229"/>
      <c r="E45" s="144">
        <f>SUM(E5:E44)</f>
        <v>50552</v>
      </c>
      <c r="F45" s="179">
        <f>E45/E$45</f>
        <v>1</v>
      </c>
      <c r="G45" s="180">
        <f>SUM(G5:G44)</f>
        <v>4932827.8400000008</v>
      </c>
      <c r="H45" s="181">
        <f>G45/G$45</f>
        <v>1</v>
      </c>
    </row>
    <row r="46" spans="2:8" s="14" customFormat="1" ht="20.100000000000001" customHeight="1">
      <c r="B46" s="85"/>
      <c r="C46" s="85"/>
      <c r="D46" s="85"/>
      <c r="E46" s="86"/>
      <c r="F46" s="86"/>
      <c r="G46" s="87"/>
      <c r="H46" s="88"/>
    </row>
    <row r="47" spans="2:8" s="14" customFormat="1" ht="20.100000000000001" customHeight="1"/>
    <row r="48" spans="2:8" s="14" customFormat="1" ht="20.100000000000001" customHeight="1"/>
    <row r="49" s="14" customFormat="1" ht="20.100000000000001" customHeight="1"/>
    <row r="50" s="14" customFormat="1" ht="20.100000000000001" customHeight="1"/>
    <row r="51" s="14" customFormat="1" ht="20.100000000000001" customHeight="1"/>
    <row r="52" s="14" customFormat="1" ht="20.100000000000001" customHeight="1"/>
    <row r="53" s="14" customFormat="1" ht="20.100000000000001" customHeight="1"/>
    <row r="54" s="14" customFormat="1" ht="20.100000000000001" customHeight="1"/>
    <row r="55" s="14" customFormat="1" ht="20.100000000000001" customHeight="1"/>
    <row r="56" s="14" customFormat="1" ht="20.100000000000001" customHeight="1"/>
    <row r="57" s="14" customFormat="1" ht="20.100000000000001" customHeight="1"/>
    <row r="58" s="14" customFormat="1" ht="20.100000000000001" customHeight="1"/>
    <row r="59" s="14" customFormat="1" ht="20.100000000000001" customHeight="1"/>
    <row r="60" s="14" customFormat="1" ht="20.100000000000001" customHeight="1"/>
    <row r="61" s="14" customFormat="1" ht="20.100000000000001" customHeight="1"/>
    <row r="62" s="14" customFormat="1" ht="20.100000000000001" customHeight="1"/>
    <row r="63" s="14" customFormat="1" ht="20.100000000000001" customHeight="1"/>
    <row r="64" s="14" customFormat="1" ht="20.100000000000001" customHeight="1"/>
    <row r="65" s="14" customFormat="1" ht="20.100000000000001" customHeight="1"/>
    <row r="66" s="14" customFormat="1" ht="20.100000000000001" customHeight="1"/>
    <row r="67" s="14" customFormat="1" ht="20.100000000000001" customHeight="1"/>
    <row r="68" s="14" customFormat="1" ht="20.100000000000001" customHeight="1"/>
    <row r="69" s="14" customFormat="1" ht="20.100000000000001" customHeight="1"/>
    <row r="70" s="14" customFormat="1" ht="20.100000000000001" customHeight="1"/>
    <row r="71" s="14" customFormat="1" ht="20.100000000000001" customHeight="1"/>
    <row r="72" s="14" customFormat="1" ht="20.100000000000001" customHeight="1"/>
    <row r="73" s="14" customFormat="1" ht="20.100000000000001" customHeight="1"/>
    <row r="74" s="14" customFormat="1" ht="20.100000000000001" customHeight="1"/>
    <row r="75" s="14" customFormat="1" ht="20.100000000000001" customHeight="1"/>
    <row r="76" s="14" customFormat="1" ht="20.100000000000001" customHeight="1"/>
    <row r="77" s="14" customFormat="1" ht="20.100000000000001" customHeight="1"/>
    <row r="78" s="14" customFormat="1" ht="20.100000000000001" customHeight="1"/>
    <row r="79" s="14" customFormat="1" ht="20.100000000000001" customHeight="1"/>
    <row r="80" s="14" customFormat="1" ht="20.100000000000001" customHeight="1"/>
    <row r="81" s="14" customFormat="1" ht="20.100000000000001" customHeight="1"/>
    <row r="82" s="14" customFormat="1" ht="20.100000000000001" customHeight="1"/>
    <row r="83" s="14" customFormat="1" ht="20.100000000000001" customHeight="1"/>
    <row r="84" s="14" customFormat="1" ht="20.100000000000001" customHeight="1"/>
    <row r="85" s="14" customFormat="1" ht="20.100000000000001" customHeight="1"/>
    <row r="86" s="14" customFormat="1" ht="20.100000000000001" customHeight="1"/>
    <row r="87" s="14" customFormat="1" ht="20.100000000000001" customHeight="1"/>
    <row r="88" s="14" customFormat="1" ht="20.100000000000001" customHeight="1"/>
    <row r="89" s="14" customFormat="1" ht="20.100000000000001" customHeight="1"/>
    <row r="90" s="14" customFormat="1" ht="20.100000000000001" customHeight="1"/>
    <row r="91" s="14" customFormat="1" ht="20.100000000000001" customHeight="1"/>
    <row r="92" s="14" customFormat="1" ht="20.100000000000001" customHeight="1"/>
    <row r="93" s="14" customFormat="1" ht="20.100000000000001" customHeight="1"/>
    <row r="94" s="14" customFormat="1" ht="20.100000000000001" customHeight="1"/>
    <row r="95" s="14" customFormat="1" ht="20.100000000000001" customHeight="1"/>
    <row r="96" s="14" customFormat="1" ht="20.100000000000001" customHeight="1"/>
    <row r="97" s="14" customFormat="1" ht="20.100000000000001" customHeight="1"/>
    <row r="98" s="14" customFormat="1" ht="20.100000000000001" customHeight="1"/>
    <row r="99" s="14" customFormat="1" ht="20.100000000000001" customHeight="1"/>
    <row r="100" s="14" customFormat="1" ht="20.100000000000001" customHeight="1"/>
    <row r="101" s="14" customFormat="1" ht="20.100000000000001" customHeight="1"/>
    <row r="102" s="14" customFormat="1" ht="20.100000000000001" customHeight="1"/>
    <row r="103" s="14" customFormat="1" ht="20.100000000000001" customHeight="1"/>
    <row r="104" s="14" customFormat="1" ht="20.100000000000001" customHeight="1"/>
    <row r="105" s="14" customFormat="1" ht="20.100000000000001" customHeight="1"/>
    <row r="106" s="14" customFormat="1" ht="20.100000000000001" customHeight="1"/>
  </sheetData>
  <mergeCells count="50">
    <mergeCell ref="B45:D45"/>
    <mergeCell ref="C35:D35"/>
    <mergeCell ref="C36:D36"/>
    <mergeCell ref="C37:D37"/>
    <mergeCell ref="C39:D39"/>
    <mergeCell ref="B41:B44"/>
    <mergeCell ref="C41:D41"/>
    <mergeCell ref="C42:D42"/>
    <mergeCell ref="C44:D44"/>
    <mergeCell ref="B29:B39"/>
    <mergeCell ref="C29:D29"/>
    <mergeCell ref="C30:D30"/>
    <mergeCell ref="C31:D31"/>
    <mergeCell ref="C32:D32"/>
    <mergeCell ref="C33:D33"/>
    <mergeCell ref="C34:D34"/>
    <mergeCell ref="B17:B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7:D27"/>
    <mergeCell ref="C28:D28"/>
    <mergeCell ref="H3:H4"/>
    <mergeCell ref="B5:B16"/>
    <mergeCell ref="C5:D5"/>
    <mergeCell ref="C6:D6"/>
    <mergeCell ref="C7:D7"/>
    <mergeCell ref="C8:D8"/>
    <mergeCell ref="B3:D4"/>
    <mergeCell ref="E3:E4"/>
    <mergeCell ref="F3:F4"/>
    <mergeCell ref="G3:G4"/>
    <mergeCell ref="C9:D9"/>
    <mergeCell ref="C10:D10"/>
    <mergeCell ref="C11:D11"/>
    <mergeCell ref="C13:D13"/>
    <mergeCell ref="C15:D15"/>
    <mergeCell ref="C12:D12"/>
    <mergeCell ref="C43:D43"/>
    <mergeCell ref="C14:D14"/>
    <mergeCell ref="C26:D26"/>
    <mergeCell ref="C38:D38"/>
    <mergeCell ref="C40:D40"/>
    <mergeCell ref="C16:D16"/>
  </mergeCells>
  <phoneticPr fontId="2"/>
  <pageMargins left="0.7" right="0.7" top="0.75" bottom="0.75" header="0.3" footer="0.3"/>
  <pageSetup paperSize="9" scale="46" orientation="portrait" r:id="rId1"/>
  <rowBreaks count="1" manualBreakCount="1">
    <brk id="45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50"/>
  <sheetViews>
    <sheetView zoomScaleNormal="100" workbookViewId="0"/>
  </sheetViews>
  <sheetFormatPr defaultRowHeight="13.5"/>
  <cols>
    <col min="4" max="7" width="9.125" bestFit="1" customWidth="1"/>
    <col min="8" max="8" width="10.625" bestFit="1" customWidth="1"/>
    <col min="11" max="11" width="11.75" bestFit="1" customWidth="1"/>
    <col min="13" max="13" width="9.125" bestFit="1" customWidth="1"/>
  </cols>
  <sheetData>
    <row r="1" spans="1:13" s="14" customFormat="1" ht="20.100000000000001" customHeight="1">
      <c r="A1" s="13" t="s">
        <v>142</v>
      </c>
    </row>
    <row r="2" spans="1:13" s="14" customFormat="1" ht="20.100000000000001" customHeight="1"/>
    <row r="3" spans="1:13" s="14" customFormat="1" ht="31.5" customHeight="1">
      <c r="B3" s="240" t="s">
        <v>57</v>
      </c>
      <c r="C3" s="241"/>
      <c r="D3" s="136" t="s">
        <v>59</v>
      </c>
      <c r="E3" s="137" t="s">
        <v>62</v>
      </c>
      <c r="F3" s="137" t="s">
        <v>63</v>
      </c>
      <c r="G3" s="138" t="s">
        <v>60</v>
      </c>
      <c r="H3" s="139" t="s">
        <v>61</v>
      </c>
    </row>
    <row r="4" spans="1:13" s="14" customFormat="1" ht="20.100000000000001" customHeight="1">
      <c r="B4" s="242" t="s">
        <v>26</v>
      </c>
      <c r="C4" s="243"/>
      <c r="D4" s="62">
        <v>3179</v>
      </c>
      <c r="E4" s="67">
        <v>56995.39</v>
      </c>
      <c r="F4" s="67">
        <f>E4*1000/D4</f>
        <v>17928.716577540108</v>
      </c>
      <c r="G4" s="67">
        <v>50030</v>
      </c>
      <c r="H4" s="63">
        <f>F4/G4</f>
        <v>0.35835931596122544</v>
      </c>
      <c r="K4" s="14">
        <f>D4*G4</f>
        <v>159045370</v>
      </c>
      <c r="L4" s="14" t="s">
        <v>26</v>
      </c>
      <c r="M4" s="24">
        <f>G4-F4</f>
        <v>32101.283422459892</v>
      </c>
    </row>
    <row r="5" spans="1:13" s="14" customFormat="1" ht="20.100000000000001" customHeight="1">
      <c r="B5" s="238" t="s">
        <v>27</v>
      </c>
      <c r="C5" s="239"/>
      <c r="D5" s="64">
        <v>3392</v>
      </c>
      <c r="E5" s="68">
        <v>95366.57</v>
      </c>
      <c r="F5" s="68">
        <f t="shared" ref="F5:F13" si="0">E5*1000/D5</f>
        <v>28115.144457547169</v>
      </c>
      <c r="G5" s="68">
        <v>104730</v>
      </c>
      <c r="H5" s="65">
        <f t="shared" ref="H5:H10" si="1">F5/G5</f>
        <v>0.26845358977892836</v>
      </c>
      <c r="K5" s="14">
        <f t="shared" ref="K5:K10" si="2">D5*G5</f>
        <v>355244160</v>
      </c>
      <c r="L5" s="14" t="s">
        <v>27</v>
      </c>
      <c r="M5" s="24">
        <f t="shared" ref="M5:M10" si="3">G5-F5</f>
        <v>76614.855542452831</v>
      </c>
    </row>
    <row r="6" spans="1:13" s="14" customFormat="1" ht="20.100000000000001" customHeight="1">
      <c r="B6" s="238" t="s">
        <v>28</v>
      </c>
      <c r="C6" s="239"/>
      <c r="D6" s="64">
        <v>6144</v>
      </c>
      <c r="E6" s="68">
        <v>529333.41</v>
      </c>
      <c r="F6" s="68">
        <f t="shared" si="0"/>
        <v>86154.526367187515</v>
      </c>
      <c r="G6" s="68">
        <v>166920</v>
      </c>
      <c r="H6" s="65">
        <f t="shared" si="1"/>
        <v>0.51614262141856881</v>
      </c>
      <c r="K6" s="14">
        <f t="shared" si="2"/>
        <v>1025556480</v>
      </c>
      <c r="L6" s="14" t="s">
        <v>28</v>
      </c>
      <c r="M6" s="24">
        <f t="shared" si="3"/>
        <v>80765.473632812485</v>
      </c>
    </row>
    <row r="7" spans="1:13" s="14" customFormat="1" ht="20.100000000000001" customHeight="1">
      <c r="B7" s="238" t="s">
        <v>29</v>
      </c>
      <c r="C7" s="239"/>
      <c r="D7" s="64">
        <v>3734</v>
      </c>
      <c r="E7" s="68">
        <v>409843.1999999999</v>
      </c>
      <c r="F7" s="68">
        <f t="shared" si="0"/>
        <v>109759.82860203531</v>
      </c>
      <c r="G7" s="68">
        <v>196160</v>
      </c>
      <c r="H7" s="65">
        <f t="shared" si="1"/>
        <v>0.55954235625018001</v>
      </c>
      <c r="K7" s="14">
        <f t="shared" si="2"/>
        <v>732461440</v>
      </c>
      <c r="L7" s="14" t="s">
        <v>29</v>
      </c>
      <c r="M7" s="24">
        <f t="shared" si="3"/>
        <v>86400.171397964688</v>
      </c>
    </row>
    <row r="8" spans="1:13" s="14" customFormat="1" ht="20.100000000000001" customHeight="1">
      <c r="B8" s="238" t="s">
        <v>30</v>
      </c>
      <c r="C8" s="239"/>
      <c r="D8" s="64">
        <v>2255</v>
      </c>
      <c r="E8" s="68">
        <v>329337.53999999992</v>
      </c>
      <c r="F8" s="68">
        <f t="shared" si="0"/>
        <v>146047.68957871394</v>
      </c>
      <c r="G8" s="68">
        <v>269310</v>
      </c>
      <c r="H8" s="65">
        <f t="shared" si="1"/>
        <v>0.54230325490592235</v>
      </c>
      <c r="K8" s="14">
        <f t="shared" si="2"/>
        <v>607294050</v>
      </c>
      <c r="L8" s="14" t="s">
        <v>30</v>
      </c>
      <c r="M8" s="24">
        <f t="shared" si="3"/>
        <v>123262.31042128606</v>
      </c>
    </row>
    <row r="9" spans="1:13" s="14" customFormat="1" ht="20.100000000000001" customHeight="1">
      <c r="B9" s="238" t="s">
        <v>31</v>
      </c>
      <c r="C9" s="239"/>
      <c r="D9" s="64">
        <v>2047</v>
      </c>
      <c r="E9" s="68">
        <v>361645.24000000011</v>
      </c>
      <c r="F9" s="68">
        <f t="shared" si="0"/>
        <v>176670.85490962389</v>
      </c>
      <c r="G9" s="68">
        <v>308060</v>
      </c>
      <c r="H9" s="65">
        <f t="shared" si="1"/>
        <v>0.57349495198865119</v>
      </c>
      <c r="K9" s="14">
        <f t="shared" si="2"/>
        <v>630598820</v>
      </c>
      <c r="L9" s="14" t="s">
        <v>31</v>
      </c>
      <c r="M9" s="24">
        <f t="shared" si="3"/>
        <v>131389.14509037611</v>
      </c>
    </row>
    <row r="10" spans="1:13" s="14" customFormat="1" ht="20.100000000000001" customHeight="1">
      <c r="B10" s="244" t="s">
        <v>32</v>
      </c>
      <c r="C10" s="245"/>
      <c r="D10" s="72">
        <v>975</v>
      </c>
      <c r="E10" s="73">
        <v>190841.00999999995</v>
      </c>
      <c r="F10" s="73">
        <f t="shared" si="0"/>
        <v>195734.36923076917</v>
      </c>
      <c r="G10" s="73">
        <v>360650</v>
      </c>
      <c r="H10" s="75">
        <f t="shared" si="1"/>
        <v>0.54272665806396547</v>
      </c>
      <c r="K10" s="14">
        <f t="shared" si="2"/>
        <v>351633750</v>
      </c>
      <c r="L10" s="14" t="s">
        <v>32</v>
      </c>
      <c r="M10" s="24">
        <f t="shared" si="3"/>
        <v>164915.63076923083</v>
      </c>
    </row>
    <row r="11" spans="1:13" s="14" customFormat="1" ht="20.100000000000001" customHeight="1">
      <c r="B11" s="242" t="s">
        <v>64</v>
      </c>
      <c r="C11" s="243"/>
      <c r="D11" s="62">
        <f>SUM(D4:D5)</f>
        <v>6571</v>
      </c>
      <c r="E11" s="67">
        <f>SUM(E4:E5)</f>
        <v>152361.96000000002</v>
      </c>
      <c r="F11" s="67">
        <f t="shared" si="0"/>
        <v>23187.027849642371</v>
      </c>
      <c r="G11" s="82"/>
      <c r="H11" s="63">
        <f>SUM(E4:E5)*1000/SUM(K4:K5)</f>
        <v>0.296257168603063</v>
      </c>
    </row>
    <row r="12" spans="1:13" s="14" customFormat="1" ht="20.100000000000001" customHeight="1">
      <c r="B12" s="244" t="s">
        <v>58</v>
      </c>
      <c r="C12" s="245"/>
      <c r="D12" s="66">
        <f>SUM(D6:D10)</f>
        <v>15155</v>
      </c>
      <c r="E12" s="78">
        <f>SUM(E6:E10)</f>
        <v>1821000.4000000001</v>
      </c>
      <c r="F12" s="69">
        <f t="shared" si="0"/>
        <v>120158.38997030685</v>
      </c>
      <c r="G12" s="83"/>
      <c r="H12" s="70">
        <f>SUM(E6:E10)*1000/SUM(K6:K10)</f>
        <v>0.54398093236423384</v>
      </c>
    </row>
    <row r="13" spans="1:13" s="14" customFormat="1" ht="20.100000000000001" customHeight="1">
      <c r="B13" s="240" t="s">
        <v>65</v>
      </c>
      <c r="C13" s="241"/>
      <c r="D13" s="71">
        <f>SUM(D11:D12)</f>
        <v>21726</v>
      </c>
      <c r="E13" s="79">
        <f>SUM(E11:E12)</f>
        <v>1973362.36</v>
      </c>
      <c r="F13" s="74">
        <f t="shared" si="0"/>
        <v>90829.529595875909</v>
      </c>
      <c r="G13" s="77"/>
      <c r="H13" s="76">
        <f>SUM(E4:E10)*1000/SUM(K4:K10)</f>
        <v>0.51099097584997999</v>
      </c>
    </row>
    <row r="14" spans="1:13" s="14" customFormat="1" ht="20.100000000000001" customHeight="1"/>
    <row r="15" spans="1:13" s="14" customFormat="1" ht="20.100000000000001" customHeight="1"/>
    <row r="16" spans="1:13" s="14" customFormat="1" ht="20.100000000000001" customHeight="1"/>
    <row r="17" s="14" customFormat="1" ht="20.100000000000001" customHeight="1"/>
    <row r="18" s="14" customFormat="1" ht="20.100000000000001" customHeight="1"/>
    <row r="19" s="14" customFormat="1" ht="20.100000000000001" customHeight="1"/>
    <row r="20" s="14" customFormat="1" ht="20.100000000000001" customHeight="1"/>
    <row r="21" s="14" customFormat="1" ht="20.100000000000001" customHeight="1"/>
    <row r="22" s="14" customFormat="1" ht="20.100000000000001" customHeight="1"/>
    <row r="23" s="14" customFormat="1" ht="20.100000000000001" customHeight="1"/>
    <row r="24" s="14" customFormat="1" ht="20.100000000000001" customHeight="1"/>
    <row r="25" s="14" customFormat="1" ht="20.100000000000001" customHeight="1"/>
    <row r="26" s="14" customFormat="1" ht="20.100000000000001" customHeight="1"/>
    <row r="27" s="14" customFormat="1" ht="20.100000000000001" customHeight="1"/>
    <row r="28" s="14" customFormat="1" ht="20.100000000000001" customHeight="1"/>
    <row r="29" s="14" customFormat="1" ht="20.100000000000001" customHeight="1"/>
    <row r="30" s="14" customFormat="1" ht="20.100000000000001" customHeight="1"/>
    <row r="31" s="14" customFormat="1" ht="20.100000000000001" customHeight="1"/>
    <row r="32" s="14" customFormat="1" ht="20.100000000000001" customHeight="1"/>
    <row r="33" s="14" customFormat="1" ht="20.100000000000001" customHeight="1"/>
    <row r="34" s="14" customFormat="1" ht="20.100000000000001" customHeight="1"/>
    <row r="35" s="14" customFormat="1" ht="20.100000000000001" customHeight="1"/>
    <row r="36" s="14" customFormat="1" ht="20.100000000000001" customHeight="1"/>
    <row r="37" s="14" customFormat="1" ht="20.100000000000001" customHeight="1"/>
    <row r="38" s="14" customFormat="1" ht="20.100000000000001" customHeight="1"/>
    <row r="39" s="14" customFormat="1" ht="20.100000000000001" customHeight="1"/>
    <row r="40" s="14" customFormat="1" ht="20.100000000000001" customHeight="1"/>
    <row r="41" s="14" customFormat="1" ht="20.100000000000001" customHeight="1"/>
    <row r="42" s="14" customFormat="1" ht="20.100000000000001" customHeight="1"/>
    <row r="43" s="14" customFormat="1" ht="20.100000000000001" customHeight="1"/>
    <row r="44" s="14" customFormat="1" ht="20.100000000000001" customHeight="1"/>
    <row r="45" s="14" customFormat="1" ht="20.100000000000001" customHeight="1"/>
    <row r="46" s="14" customFormat="1" ht="20.100000000000001" customHeight="1"/>
    <row r="47" s="14" customFormat="1" ht="20.100000000000001" customHeight="1"/>
    <row r="48" s="14" customFormat="1" ht="20.100000000000001" customHeight="1"/>
    <row r="49" s="14" customFormat="1" ht="20.100000000000001" customHeight="1"/>
    <row r="50" s="14" customFormat="1" ht="20.100000000000001" customHeight="1"/>
  </sheetData>
  <mergeCells count="11">
    <mergeCell ref="B9:C9"/>
    <mergeCell ref="B10:C10"/>
    <mergeCell ref="B11:C11"/>
    <mergeCell ref="B12:C12"/>
    <mergeCell ref="B13:C13"/>
    <mergeCell ref="B8:C8"/>
    <mergeCell ref="B3:C3"/>
    <mergeCell ref="B4:C4"/>
    <mergeCell ref="B5:C5"/>
    <mergeCell ref="B6:C6"/>
    <mergeCell ref="B7:C7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01月状況（表紙）</vt:lpstr>
      <vt:lpstr>人口統計</vt:lpstr>
      <vt:lpstr>認定者数（2-1.2）</vt:lpstr>
      <vt:lpstr>給付状況（3-1）</vt:lpstr>
      <vt:lpstr>給付状況（3-2）</vt:lpstr>
      <vt:lpstr>給付状況（3-3）</vt:lpstr>
      <vt:lpstr>'01月状況（表紙）'!Print_Area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'認定者数（2-1.2）'!Print_Area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M-Kitamura</cp:lastModifiedBy>
  <cp:lastPrinted>2018-11-09T01:45:55Z</cp:lastPrinted>
  <dcterms:created xsi:type="dcterms:W3CDTF">2003-07-11T02:30:35Z</dcterms:created>
  <dcterms:modified xsi:type="dcterms:W3CDTF">2021-05-24T03:48:19Z</dcterms:modified>
</cp:coreProperties>
</file>