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71\070-本部-事業推進係-共有フォルダ\⑤30年度\(05)統計関係\201808\"/>
    </mc:Choice>
  </mc:AlternateContent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F40" i="12" l="1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40" i="12"/>
  <c r="H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<sst xmlns="http://schemas.openxmlformats.org/spreadsheetml/2006/main" count="208" uniqueCount="154">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</sst>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60168</c:v>
                </c:pt>
                <c:pt idx="1">
                  <c:v>29272</c:v>
                </c:pt>
                <c:pt idx="2">
                  <c:v>15660</c:v>
                </c:pt>
                <c:pt idx="3">
                  <c:v>10154</c:v>
                </c:pt>
                <c:pt idx="4">
                  <c:v>14255</c:v>
                </c:pt>
                <c:pt idx="5">
                  <c:v>32334</c:v>
                </c:pt>
                <c:pt idx="6">
                  <c:v>42088</c:v>
                </c:pt>
                <c:pt idx="7">
                  <c:v>17919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23935</c:v>
                </c:pt>
                <c:pt idx="1">
                  <c:v>15082</c:v>
                </c:pt>
                <c:pt idx="2">
                  <c:v>9295</c:v>
                </c:pt>
                <c:pt idx="3">
                  <c:v>4946</c:v>
                </c:pt>
                <c:pt idx="4">
                  <c:v>6899</c:v>
                </c:pt>
                <c:pt idx="5">
                  <c:v>15141</c:v>
                </c:pt>
                <c:pt idx="6">
                  <c:v>24435</c:v>
                </c:pt>
                <c:pt idx="7">
                  <c:v>9671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19548</c:v>
                </c:pt>
                <c:pt idx="1">
                  <c:v>15008</c:v>
                </c:pt>
                <c:pt idx="2">
                  <c:v>9341</c:v>
                </c:pt>
                <c:pt idx="3">
                  <c:v>4592</c:v>
                </c:pt>
                <c:pt idx="4">
                  <c:v>7252</c:v>
                </c:pt>
                <c:pt idx="5">
                  <c:v>15867</c:v>
                </c:pt>
                <c:pt idx="6">
                  <c:v>24590</c:v>
                </c:pt>
                <c:pt idx="7">
                  <c:v>10732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1462632"/>
        <c:axId val="36145753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0.2342998162586819</c:v>
                </c:pt>
                <c:pt idx="1">
                  <c:v>0.3192098786387168</c:v>
                </c:pt>
                <c:pt idx="2">
                  <c:v>0.35699097753002701</c:v>
                </c:pt>
                <c:pt idx="3">
                  <c:v>0.29928770905896013</c:v>
                </c:pt>
                <c:pt idx="4">
                  <c:v>0.31016570226196738</c:v>
                </c:pt>
                <c:pt idx="5">
                  <c:v>0.30747263207996195</c:v>
                </c:pt>
                <c:pt idx="6">
                  <c:v>0.34809497436771325</c:v>
                </c:pt>
                <c:pt idx="7">
                  <c:v>0.34495992966557332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61848"/>
        <c:axId val="361462240"/>
      </c:lineChart>
      <c:catAx>
        <c:axId val="361462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1457536"/>
        <c:crosses val="autoZero"/>
        <c:auto val="1"/>
        <c:lblAlgn val="ctr"/>
        <c:lblOffset val="100"/>
        <c:noMultiLvlLbl val="0"/>
      </c:catAx>
      <c:valAx>
        <c:axId val="3614575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1462632"/>
        <c:crosses val="autoZero"/>
        <c:crossBetween val="between"/>
      </c:valAx>
      <c:valAx>
        <c:axId val="3614622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1461848"/>
        <c:crosses val="max"/>
        <c:crossBetween val="between"/>
      </c:valAx>
      <c:catAx>
        <c:axId val="361461848"/>
        <c:scaling>
          <c:orientation val="minMax"/>
        </c:scaling>
        <c:delete val="1"/>
        <c:axPos val="b"/>
        <c:majorTickMark val="out"/>
        <c:minorTickMark val="none"/>
        <c:tickLblPos val="nextTo"/>
        <c:crossAx val="36146224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3629</c:v>
                </c:pt>
                <c:pt idx="1">
                  <c:v>2745</c:v>
                </c:pt>
                <c:pt idx="2">
                  <c:v>3</c:v>
                </c:pt>
                <c:pt idx="3">
                  <c:v>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984770.59000000008</c:v>
                </c:pt>
                <c:pt idx="1">
                  <c:v>831003.06</c:v>
                </c:pt>
                <c:pt idx="2">
                  <c:v>1180.2</c:v>
                </c:pt>
                <c:pt idx="3">
                  <c:v>195974.33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16337.699999999997</c:v>
                </c:pt>
                <c:pt idx="1">
                  <c:v>660.92000000000007</c:v>
                </c:pt>
                <c:pt idx="2">
                  <c:v>25462.449999999997</c:v>
                </c:pt>
                <c:pt idx="3">
                  <c:v>544.21</c:v>
                </c:pt>
                <c:pt idx="4">
                  <c:v>120799.62</c:v>
                </c:pt>
                <c:pt idx="5">
                  <c:v>8727.6400000000012</c:v>
                </c:pt>
                <c:pt idx="6">
                  <c:v>538059.87</c:v>
                </c:pt>
                <c:pt idx="7">
                  <c:v>7308.73</c:v>
                </c:pt>
                <c:pt idx="8">
                  <c:v>5324.11</c:v>
                </c:pt>
                <c:pt idx="9">
                  <c:v>23631.31</c:v>
                </c:pt>
                <c:pt idx="10">
                  <c:v>5585.34</c:v>
                </c:pt>
                <c:pt idx="11">
                  <c:v>147556.11999999994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86648"/>
        <c:axId val="3616862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126</c:v>
                </c:pt>
                <c:pt idx="1">
                  <c:v>4</c:v>
                </c:pt>
                <c:pt idx="2">
                  <c:v>162</c:v>
                </c:pt>
                <c:pt idx="3">
                  <c:v>10</c:v>
                </c:pt>
                <c:pt idx="4">
                  <c:v>577</c:v>
                </c:pt>
                <c:pt idx="5">
                  <c:v>132</c:v>
                </c:pt>
                <c:pt idx="6">
                  <c:v>1951</c:v>
                </c:pt>
                <c:pt idx="7">
                  <c:v>30</c:v>
                </c:pt>
                <c:pt idx="8">
                  <c:v>26</c:v>
                </c:pt>
                <c:pt idx="9">
                  <c:v>82</c:v>
                </c:pt>
                <c:pt idx="10">
                  <c:v>23</c:v>
                </c:pt>
                <c:pt idx="11">
                  <c:v>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85472"/>
        <c:axId val="361685864"/>
      </c:lineChart>
      <c:catAx>
        <c:axId val="3616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685864"/>
        <c:crosses val="autoZero"/>
        <c:auto val="1"/>
        <c:lblAlgn val="ctr"/>
        <c:lblOffset val="100"/>
        <c:noMultiLvlLbl val="0"/>
      </c:catAx>
      <c:valAx>
        <c:axId val="36168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1685472"/>
        <c:crosses val="autoZero"/>
        <c:crossBetween val="between"/>
      </c:valAx>
      <c:valAx>
        <c:axId val="3616862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686648"/>
        <c:crosses val="max"/>
        <c:crossBetween val="between"/>
      </c:valAx>
      <c:catAx>
        <c:axId val="36168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862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18102.433322357589</c:v>
                </c:pt>
                <c:pt idx="1">
                  <c:v>28842.914490861614</c:v>
                </c:pt>
                <c:pt idx="2">
                  <c:v>93277.623311085801</c:v>
                </c:pt>
                <c:pt idx="3">
                  <c:v>115455.40757115225</c:v>
                </c:pt>
                <c:pt idx="4">
                  <c:v>155075.86083853696</c:v>
                </c:pt>
                <c:pt idx="5">
                  <c:v>180035.03849855633</c:v>
                </c:pt>
                <c:pt idx="6">
                  <c:v>205651.12970711294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63024"/>
        <c:axId val="36145714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3037</c:v>
                </c:pt>
                <c:pt idx="1">
                  <c:v>3064</c:v>
                </c:pt>
                <c:pt idx="2">
                  <c:v>6143</c:v>
                </c:pt>
                <c:pt idx="3">
                  <c:v>3619</c:v>
                </c:pt>
                <c:pt idx="4">
                  <c:v>2242</c:v>
                </c:pt>
                <c:pt idx="5">
                  <c:v>2078</c:v>
                </c:pt>
                <c:pt idx="6">
                  <c:v>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59496"/>
        <c:axId val="361461456"/>
      </c:lineChart>
      <c:catAx>
        <c:axId val="36145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1461456"/>
        <c:crosses val="autoZero"/>
        <c:auto val="1"/>
        <c:lblAlgn val="ctr"/>
        <c:lblOffset val="100"/>
        <c:noMultiLvlLbl val="0"/>
      </c:catAx>
      <c:valAx>
        <c:axId val="3614614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459496"/>
        <c:crosses val="autoZero"/>
        <c:crossBetween val="between"/>
      </c:valAx>
      <c:valAx>
        <c:axId val="36145714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1463024"/>
        <c:crosses val="max"/>
        <c:crossBetween val="between"/>
      </c:valAx>
      <c:catAx>
        <c:axId val="361463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45714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03096"/>
        <c:axId val="362901528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18102.433322357589</c:v>
                </c:pt>
                <c:pt idx="1">
                  <c:v>28842.914490861614</c:v>
                </c:pt>
                <c:pt idx="2">
                  <c:v>93277.623311085801</c:v>
                </c:pt>
                <c:pt idx="3">
                  <c:v>115455.40757115225</c:v>
                </c:pt>
                <c:pt idx="4">
                  <c:v>155075.86083853696</c:v>
                </c:pt>
                <c:pt idx="5">
                  <c:v>180035.03849855633</c:v>
                </c:pt>
                <c:pt idx="6">
                  <c:v>205651.12970711294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896040"/>
        <c:axId val="362895648"/>
      </c:barChart>
      <c:catAx>
        <c:axId val="362903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2901528"/>
        <c:crosses val="autoZero"/>
        <c:auto val="1"/>
        <c:lblAlgn val="ctr"/>
        <c:lblOffset val="100"/>
        <c:noMultiLvlLbl val="0"/>
      </c:catAx>
      <c:valAx>
        <c:axId val="3629015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2903096"/>
        <c:crosses val="autoZero"/>
        <c:crossBetween val="between"/>
      </c:valAx>
      <c:valAx>
        <c:axId val="36289564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2896040"/>
        <c:crosses val="max"/>
        <c:crossBetween val="between"/>
      </c:valAx>
      <c:catAx>
        <c:axId val="36289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89564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7692</c:v>
                </c:pt>
                <c:pt idx="1">
                  <c:v>5214</c:v>
                </c:pt>
                <c:pt idx="2">
                  <c:v>8485</c:v>
                </c:pt>
                <c:pt idx="3">
                  <c:v>5217</c:v>
                </c:pt>
                <c:pt idx="4">
                  <c:v>4288</c:v>
                </c:pt>
                <c:pt idx="5">
                  <c:v>5373</c:v>
                </c:pt>
                <c:pt idx="6">
                  <c:v>3206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1011</c:v>
                </c:pt>
                <c:pt idx="1">
                  <c:v>778</c:v>
                </c:pt>
                <c:pt idx="2">
                  <c:v>830</c:v>
                </c:pt>
                <c:pt idx="3">
                  <c:v>625</c:v>
                </c:pt>
                <c:pt idx="4">
                  <c:v>501</c:v>
                </c:pt>
                <c:pt idx="5">
                  <c:v>520</c:v>
                </c:pt>
                <c:pt idx="6">
                  <c:v>340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3255</c:v>
                </c:pt>
                <c:pt idx="1">
                  <c:v>2391</c:v>
                </c:pt>
                <c:pt idx="2">
                  <c:v>4579</c:v>
                </c:pt>
                <c:pt idx="3">
                  <c:v>2942</c:v>
                </c:pt>
                <c:pt idx="4">
                  <c:v>2534</c:v>
                </c:pt>
                <c:pt idx="5">
                  <c:v>3403</c:v>
                </c:pt>
                <c:pt idx="6">
                  <c:v>1977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1293</c:v>
                </c:pt>
                <c:pt idx="1">
                  <c:v>1152</c:v>
                </c:pt>
                <c:pt idx="2">
                  <c:v>817</c:v>
                </c:pt>
                <c:pt idx="3">
                  <c:v>261</c:v>
                </c:pt>
                <c:pt idx="4">
                  <c:v>385</c:v>
                </c:pt>
                <c:pt idx="5">
                  <c:v>775</c:v>
                </c:pt>
                <c:pt idx="6">
                  <c:v>2474</c:v>
                </c:pt>
                <c:pt idx="7">
                  <c:v>535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832</c:v>
                </c:pt>
                <c:pt idx="1">
                  <c:v>914</c:v>
                </c:pt>
                <c:pt idx="2">
                  <c:v>460</c:v>
                </c:pt>
                <c:pt idx="3">
                  <c:v>164</c:v>
                </c:pt>
                <c:pt idx="4">
                  <c:v>252</c:v>
                </c:pt>
                <c:pt idx="5">
                  <c:v>654</c:v>
                </c:pt>
                <c:pt idx="6">
                  <c:v>1536</c:v>
                </c:pt>
                <c:pt idx="7">
                  <c:v>402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1183</c:v>
                </c:pt>
                <c:pt idx="1">
                  <c:v>1185</c:v>
                </c:pt>
                <c:pt idx="2">
                  <c:v>866</c:v>
                </c:pt>
                <c:pt idx="3">
                  <c:v>358</c:v>
                </c:pt>
                <c:pt idx="4">
                  <c:v>523</c:v>
                </c:pt>
                <c:pt idx="5">
                  <c:v>1373</c:v>
                </c:pt>
                <c:pt idx="6">
                  <c:v>2255</c:v>
                </c:pt>
                <c:pt idx="7">
                  <c:v>742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822</c:v>
                </c:pt>
                <c:pt idx="1">
                  <c:v>695</c:v>
                </c:pt>
                <c:pt idx="2">
                  <c:v>556</c:v>
                </c:pt>
                <c:pt idx="3">
                  <c:v>192</c:v>
                </c:pt>
                <c:pt idx="4">
                  <c:v>318</c:v>
                </c:pt>
                <c:pt idx="5">
                  <c:v>666</c:v>
                </c:pt>
                <c:pt idx="6">
                  <c:v>1556</c:v>
                </c:pt>
                <c:pt idx="7">
                  <c:v>412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659</c:v>
                </c:pt>
                <c:pt idx="1">
                  <c:v>566</c:v>
                </c:pt>
                <c:pt idx="2">
                  <c:v>408</c:v>
                </c:pt>
                <c:pt idx="3">
                  <c:v>193</c:v>
                </c:pt>
                <c:pt idx="4">
                  <c:v>277</c:v>
                </c:pt>
                <c:pt idx="5">
                  <c:v>635</c:v>
                </c:pt>
                <c:pt idx="6">
                  <c:v>1193</c:v>
                </c:pt>
                <c:pt idx="7">
                  <c:v>357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890</c:v>
                </c:pt>
                <c:pt idx="1">
                  <c:v>663</c:v>
                </c:pt>
                <c:pt idx="2">
                  <c:v>488</c:v>
                </c:pt>
                <c:pt idx="3">
                  <c:v>212</c:v>
                </c:pt>
                <c:pt idx="4">
                  <c:v>351</c:v>
                </c:pt>
                <c:pt idx="5">
                  <c:v>786</c:v>
                </c:pt>
                <c:pt idx="6">
                  <c:v>1453</c:v>
                </c:pt>
                <c:pt idx="7">
                  <c:v>530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570</c:v>
                </c:pt>
                <c:pt idx="1">
                  <c:v>435</c:v>
                </c:pt>
                <c:pt idx="2">
                  <c:v>302</c:v>
                </c:pt>
                <c:pt idx="3">
                  <c:v>152</c:v>
                </c:pt>
                <c:pt idx="4">
                  <c:v>186</c:v>
                </c:pt>
                <c:pt idx="5">
                  <c:v>395</c:v>
                </c:pt>
                <c:pt idx="6">
                  <c:v>812</c:v>
                </c:pt>
                <c:pt idx="7">
                  <c:v>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457928"/>
        <c:axId val="36145988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0.14371133546443438</c:v>
                </c:pt>
                <c:pt idx="1">
                  <c:v>0.1864406779661017</c:v>
                </c:pt>
                <c:pt idx="2">
                  <c:v>0.209111397295557</c:v>
                </c:pt>
                <c:pt idx="3">
                  <c:v>0.160620675193961</c:v>
                </c:pt>
                <c:pt idx="4">
                  <c:v>0.16196735213059149</c:v>
                </c:pt>
                <c:pt idx="5">
                  <c:v>0.17040763673890608</c:v>
                </c:pt>
                <c:pt idx="6">
                  <c:v>0.23006629270780213</c:v>
                </c:pt>
                <c:pt idx="7">
                  <c:v>0.16330931725726608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58712"/>
        <c:axId val="361460280"/>
      </c:lineChart>
      <c:catAx>
        <c:axId val="361457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1459888"/>
        <c:crosses val="autoZero"/>
        <c:auto val="1"/>
        <c:lblAlgn val="ctr"/>
        <c:lblOffset val="100"/>
        <c:noMultiLvlLbl val="0"/>
      </c:catAx>
      <c:valAx>
        <c:axId val="3614598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457928"/>
        <c:crosses val="autoZero"/>
        <c:crossBetween val="between"/>
      </c:valAx>
      <c:valAx>
        <c:axId val="3614602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1458712"/>
        <c:crosses val="max"/>
        <c:crossBetween val="between"/>
      </c:valAx>
      <c:catAx>
        <c:axId val="36145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4602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0.61987532965715653</c:v>
                </c:pt>
                <c:pt idx="1">
                  <c:v>0.62844100152164895</c:v>
                </c:pt>
                <c:pt idx="2">
                  <c:v>0.58415841584158412</c:v>
                </c:pt>
                <c:pt idx="3">
                  <c:v>0.6079077429983526</c:v>
                </c:pt>
                <c:pt idx="4">
                  <c:v>0.60775410408662245</c:v>
                </c:pt>
                <c:pt idx="5">
                  <c:v>0.6309285237140948</c:v>
                </c:pt>
                <c:pt idx="6">
                  <c:v>0.62210144927536237</c:v>
                </c:pt>
                <c:pt idx="7">
                  <c:v>0.58887317303158893</c:v>
                </c:pt>
                <c:pt idx="8">
                  <c:v>0.61575723037469721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0.17849436585950612</c:v>
                </c:pt>
                <c:pt idx="1">
                  <c:v>0.18135288421635082</c:v>
                </c:pt>
                <c:pt idx="2">
                  <c:v>0.1808993399339934</c:v>
                </c:pt>
                <c:pt idx="3">
                  <c:v>0.15321252059308071</c:v>
                </c:pt>
                <c:pt idx="4">
                  <c:v>0.1435557107928746</c:v>
                </c:pt>
                <c:pt idx="5">
                  <c:v>0.10103540414161656</c:v>
                </c:pt>
                <c:pt idx="6">
                  <c:v>0.13840579710144926</c:v>
                </c:pt>
                <c:pt idx="7">
                  <c:v>0.15558698727015557</c:v>
                </c:pt>
                <c:pt idx="8">
                  <c:v>0.15350171982170843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6.8928314552865022E-2</c:v>
                </c:pt>
                <c:pt idx="1">
                  <c:v>6.8335869414856823E-2</c:v>
                </c:pt>
                <c:pt idx="2">
                  <c:v>0.10684818481848185</c:v>
                </c:pt>
                <c:pt idx="3">
                  <c:v>4.5579352004393191E-2</c:v>
                </c:pt>
                <c:pt idx="4">
                  <c:v>0.11072301781348236</c:v>
                </c:pt>
                <c:pt idx="5">
                  <c:v>0.10220440881763528</c:v>
                </c:pt>
                <c:pt idx="6">
                  <c:v>0.1117391304347826</c:v>
                </c:pt>
                <c:pt idx="7">
                  <c:v>6.9542668552569548E-2</c:v>
                </c:pt>
                <c:pt idx="8">
                  <c:v>9.0285551462357269E-2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0.1327019899304723</c:v>
                </c:pt>
                <c:pt idx="1">
                  <c:v>0.12187024484714346</c:v>
                </c:pt>
                <c:pt idx="2">
                  <c:v>0.1280940594059406</c:v>
                </c:pt>
                <c:pt idx="3">
                  <c:v>0.19330038440417352</c:v>
                </c:pt>
                <c:pt idx="4">
                  <c:v>0.13796716730702061</c:v>
                </c:pt>
                <c:pt idx="5">
                  <c:v>0.16583166332665331</c:v>
                </c:pt>
                <c:pt idx="6">
                  <c:v>0.1277536231884058</c:v>
                </c:pt>
                <c:pt idx="7">
                  <c:v>0.18599717114568601</c:v>
                </c:pt>
                <c:pt idx="8">
                  <c:v>0.14045549834123705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455968"/>
        <c:axId val="361460672"/>
      </c:barChart>
      <c:catAx>
        <c:axId val="36145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460672"/>
        <c:crosses val="autoZero"/>
        <c:auto val="1"/>
        <c:lblAlgn val="ctr"/>
        <c:lblOffset val="100"/>
        <c:noMultiLvlLbl val="0"/>
      </c:catAx>
      <c:valAx>
        <c:axId val="36146067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45596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0.3727796495489672</c:v>
                </c:pt>
                <c:pt idx="1">
                  <c:v>0.43014954318910614</c:v>
                </c:pt>
                <c:pt idx="2">
                  <c:v>0.36377889636798733</c:v>
                </c:pt>
                <c:pt idx="3">
                  <c:v>0.37105945497047244</c:v>
                </c:pt>
                <c:pt idx="4">
                  <c:v>0.38263198544822274</c:v>
                </c:pt>
                <c:pt idx="5">
                  <c:v>0.37011333117830425</c:v>
                </c:pt>
                <c:pt idx="6">
                  <c:v>0.39233534282156646</c:v>
                </c:pt>
                <c:pt idx="7">
                  <c:v>0.36774116397980006</c:v>
                </c:pt>
                <c:pt idx="8">
                  <c:v>0.38449760449725795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3.7134581182200005E-2</c:v>
                </c:pt>
                <c:pt idx="1">
                  <c:v>3.6633699665943806E-2</c:v>
                </c:pt>
                <c:pt idx="2">
                  <c:v>3.2579313539418051E-2</c:v>
                </c:pt>
                <c:pt idx="3">
                  <c:v>2.5246831938976377E-2</c:v>
                </c:pt>
                <c:pt idx="4">
                  <c:v>2.6946144969235312E-2</c:v>
                </c:pt>
                <c:pt idx="5">
                  <c:v>1.8936966900069161E-2</c:v>
                </c:pt>
                <c:pt idx="6">
                  <c:v>2.5571130283710827E-2</c:v>
                </c:pt>
                <c:pt idx="7">
                  <c:v>2.6934732612674723E-2</c:v>
                </c:pt>
                <c:pt idx="8">
                  <c:v>2.8870676673228776E-2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0.15084850215143408</c:v>
                </c:pt>
                <c:pt idx="1">
                  <c:v>0.14438140009339281</c:v>
                </c:pt>
                <c:pt idx="2">
                  <c:v>0.22268187379633039</c:v>
                </c:pt>
                <c:pt idx="3">
                  <c:v>8.1758991551837273E-2</c:v>
                </c:pt>
                <c:pt idx="4">
                  <c:v>0.20867692415170694</c:v>
                </c:pt>
                <c:pt idx="5">
                  <c:v>0.18919918435111907</c:v>
                </c:pt>
                <c:pt idx="6">
                  <c:v>0.22687317834091478</c:v>
                </c:pt>
                <c:pt idx="7">
                  <c:v>0.12044656136313486</c:v>
                </c:pt>
                <c:pt idx="8">
                  <c:v>0.1812498323561231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0.4392372671173988</c:v>
                </c:pt>
                <c:pt idx="1">
                  <c:v>0.3888353570515572</c:v>
                </c:pt>
                <c:pt idx="2">
                  <c:v>0.3809599162962643</c:v>
                </c:pt>
                <c:pt idx="3">
                  <c:v>0.5219347215387139</c:v>
                </c:pt>
                <c:pt idx="4">
                  <c:v>0.38174494543083498</c:v>
                </c:pt>
                <c:pt idx="5">
                  <c:v>0.42175051757050741</c:v>
                </c:pt>
                <c:pt idx="6">
                  <c:v>0.35522034855380796</c:v>
                </c:pt>
                <c:pt idx="7">
                  <c:v>0.48487754204439032</c:v>
                </c:pt>
                <c:pt idx="8">
                  <c:v>0.40538188647339013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687040"/>
        <c:axId val="361681944"/>
      </c:barChart>
      <c:catAx>
        <c:axId val="361687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681944"/>
        <c:crosses val="autoZero"/>
        <c:auto val="1"/>
        <c:lblAlgn val="ctr"/>
        <c:lblOffset val="100"/>
        <c:noMultiLvlLbl val="0"/>
      </c:catAx>
      <c:valAx>
        <c:axId val="36168194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68704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278312.13000000006</c:v>
                </c:pt>
                <c:pt idx="1">
                  <c:v>14133.009999999995</c:v>
                </c:pt>
                <c:pt idx="2">
                  <c:v>76208.240000000005</c:v>
                </c:pt>
                <c:pt idx="3">
                  <c:v>12826.149999999998</c:v>
                </c:pt>
                <c:pt idx="4">
                  <c:v>44782.389999999985</c:v>
                </c:pt>
                <c:pt idx="5">
                  <c:v>687428.93999999983</c:v>
                </c:pt>
                <c:pt idx="6">
                  <c:v>293252.71999999997</c:v>
                </c:pt>
                <c:pt idx="7">
                  <c:v>151437.45999999996</c:v>
                </c:pt>
                <c:pt idx="8">
                  <c:v>20702.05</c:v>
                </c:pt>
                <c:pt idx="9">
                  <c:v>321.18</c:v>
                </c:pt>
                <c:pt idx="10">
                  <c:v>105017.55</c:v>
                </c:pt>
                <c:pt idx="11">
                  <c:v>224805.23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82336"/>
        <c:axId val="36168782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4831</c:v>
                </c:pt>
                <c:pt idx="1">
                  <c:v>184</c:v>
                </c:pt>
                <c:pt idx="2">
                  <c:v>1527</c:v>
                </c:pt>
                <c:pt idx="3">
                  <c:v>306</c:v>
                </c:pt>
                <c:pt idx="4">
                  <c:v>3256</c:v>
                </c:pt>
                <c:pt idx="5">
                  <c:v>6218</c:v>
                </c:pt>
                <c:pt idx="6">
                  <c:v>3245</c:v>
                </c:pt>
                <c:pt idx="7">
                  <c:v>1364</c:v>
                </c:pt>
                <c:pt idx="8">
                  <c:v>260</c:v>
                </c:pt>
                <c:pt idx="9">
                  <c:v>2</c:v>
                </c:pt>
                <c:pt idx="10">
                  <c:v>8000</c:v>
                </c:pt>
                <c:pt idx="11">
                  <c:v>1061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81160"/>
        <c:axId val="361684688"/>
      </c:lineChart>
      <c:catAx>
        <c:axId val="36168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684688"/>
        <c:crosses val="autoZero"/>
        <c:auto val="1"/>
        <c:lblAlgn val="ctr"/>
        <c:lblOffset val="100"/>
        <c:noMultiLvlLbl val="0"/>
      </c:catAx>
      <c:valAx>
        <c:axId val="36168468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681160"/>
        <c:crosses val="autoZero"/>
        <c:crossBetween val="between"/>
      </c:valAx>
      <c:valAx>
        <c:axId val="36168782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682336"/>
        <c:crosses val="max"/>
        <c:crossBetween val="between"/>
      </c:valAx>
      <c:catAx>
        <c:axId val="361682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8782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71.52</c:v>
                </c:pt>
                <c:pt idx="2">
                  <c:v>13542.670000000004</c:v>
                </c:pt>
                <c:pt idx="3">
                  <c:v>3002.31</c:v>
                </c:pt>
                <c:pt idx="4">
                  <c:v>3994.37</c:v>
                </c:pt>
                <c:pt idx="5">
                  <c:v>0</c:v>
                </c:pt>
                <c:pt idx="6">
                  <c:v>73964.75</c:v>
                </c:pt>
                <c:pt idx="7">
                  <c:v>2751.5199999999995</c:v>
                </c:pt>
                <c:pt idx="8">
                  <c:v>795.51</c:v>
                </c:pt>
                <c:pt idx="9">
                  <c:v>20.95</c:v>
                </c:pt>
                <c:pt idx="10">
                  <c:v>25199.780000000002</c:v>
                </c:pt>
                <c:pt idx="11">
                  <c:v>20014.28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683904"/>
        <c:axId val="36168508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440</c:v>
                </c:pt>
                <c:pt idx="3">
                  <c:v>85</c:v>
                </c:pt>
                <c:pt idx="4">
                  <c:v>330</c:v>
                </c:pt>
                <c:pt idx="5">
                  <c:v>0</c:v>
                </c:pt>
                <c:pt idx="6">
                  <c:v>2222</c:v>
                </c:pt>
                <c:pt idx="7">
                  <c:v>80</c:v>
                </c:pt>
                <c:pt idx="8">
                  <c:v>18</c:v>
                </c:pt>
                <c:pt idx="9">
                  <c:v>1</c:v>
                </c:pt>
                <c:pt idx="10">
                  <c:v>4112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88216"/>
        <c:axId val="361681552"/>
      </c:lineChart>
      <c:catAx>
        <c:axId val="36168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681552"/>
        <c:crosses val="autoZero"/>
        <c:auto val="1"/>
        <c:lblAlgn val="ctr"/>
        <c:lblOffset val="100"/>
        <c:noMultiLvlLbl val="0"/>
      </c:catAx>
      <c:valAx>
        <c:axId val="36168155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1688216"/>
        <c:crosses val="autoZero"/>
        <c:crossBetween val="between"/>
      </c:valAx>
      <c:valAx>
        <c:axId val="36168508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683904"/>
        <c:crosses val="max"/>
        <c:crossBetween val="between"/>
      </c:valAx>
      <c:catAx>
        <c:axId val="36168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685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36.2%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58.9%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58.4%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57.0%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710379</v>
      </c>
      <c r="D5" s="30">
        <f>SUM(E5:F5)</f>
        <v>216334</v>
      </c>
      <c r="E5" s="31">
        <f>SUM(E6:E13)</f>
        <v>109404</v>
      </c>
      <c r="F5" s="32">
        <f t="shared" ref="F5:G5" si="0">SUM(F6:F13)</f>
        <v>106930</v>
      </c>
      <c r="G5" s="29">
        <f t="shared" si="0"/>
        <v>221850</v>
      </c>
      <c r="H5" s="33">
        <f>D5/C5</f>
        <v>0.3045332139604352</v>
      </c>
      <c r="I5" s="26"/>
      <c r="J5" s="24">
        <f t="shared" ref="J5:J13" si="1">C5-D5-G5</f>
        <v>272195</v>
      </c>
      <c r="K5" s="58">
        <f>E5/C5</f>
        <v>0.15400793097768936</v>
      </c>
      <c r="L5" s="58">
        <f>F5/C5</f>
        <v>0.15052528298274584</v>
      </c>
    </row>
    <row r="6" spans="1:12" ht="20.100000000000001" customHeight="1" thickTop="1">
      <c r="B6" s="18" t="s">
        <v>18</v>
      </c>
      <c r="C6" s="34">
        <v>185587</v>
      </c>
      <c r="D6" s="35">
        <f t="shared" ref="D6:D13" si="2">SUM(E6:F6)</f>
        <v>43483</v>
      </c>
      <c r="E6" s="36">
        <v>23935</v>
      </c>
      <c r="F6" s="37">
        <v>19548</v>
      </c>
      <c r="G6" s="34">
        <v>60168</v>
      </c>
      <c r="H6" s="38">
        <f t="shared" ref="H6:H13" si="3">D6/C6</f>
        <v>0.2342998162586819</v>
      </c>
      <c r="I6" s="26"/>
      <c r="J6" s="24">
        <f t="shared" si="1"/>
        <v>81936</v>
      </c>
      <c r="K6" s="58">
        <f t="shared" ref="K6:K13" si="4">E6/C6</f>
        <v>0.12896916271075021</v>
      </c>
      <c r="L6" s="58">
        <f t="shared" ref="L6:L13" si="5">F6/C6</f>
        <v>0.1053306535479317</v>
      </c>
    </row>
    <row r="7" spans="1:12" ht="20.100000000000001" customHeight="1">
      <c r="B7" s="19" t="s">
        <v>19</v>
      </c>
      <c r="C7" s="39">
        <v>94264</v>
      </c>
      <c r="D7" s="40">
        <f t="shared" si="2"/>
        <v>30090</v>
      </c>
      <c r="E7" s="41">
        <v>15082</v>
      </c>
      <c r="F7" s="42">
        <v>15008</v>
      </c>
      <c r="G7" s="39">
        <v>29272</v>
      </c>
      <c r="H7" s="43">
        <f t="shared" si="3"/>
        <v>0.3192098786387168</v>
      </c>
      <c r="I7" s="26"/>
      <c r="J7" s="24">
        <f t="shared" si="1"/>
        <v>34902</v>
      </c>
      <c r="K7" s="58">
        <f t="shared" si="4"/>
        <v>0.15999745395909362</v>
      </c>
      <c r="L7" s="58">
        <f t="shared" si="5"/>
        <v>0.15921242467962318</v>
      </c>
    </row>
    <row r="8" spans="1:12" ht="20.100000000000001" customHeight="1">
      <c r="B8" s="19" t="s">
        <v>20</v>
      </c>
      <c r="C8" s="39">
        <v>52203</v>
      </c>
      <c r="D8" s="40">
        <f t="shared" si="2"/>
        <v>18636</v>
      </c>
      <c r="E8" s="41">
        <v>9295</v>
      </c>
      <c r="F8" s="42">
        <v>9341</v>
      </c>
      <c r="G8" s="39">
        <v>15660</v>
      </c>
      <c r="H8" s="43">
        <f t="shared" si="3"/>
        <v>0.35699097753002701</v>
      </c>
      <c r="I8" s="26"/>
      <c r="J8" s="24">
        <f t="shared" si="1"/>
        <v>17907</v>
      </c>
      <c r="K8" s="58">
        <f t="shared" si="4"/>
        <v>0.17805490105932609</v>
      </c>
      <c r="L8" s="58">
        <f t="shared" si="5"/>
        <v>0.17893607647070092</v>
      </c>
    </row>
    <row r="9" spans="1:12" ht="20.100000000000001" customHeight="1">
      <c r="B9" s="19" t="s">
        <v>21</v>
      </c>
      <c r="C9" s="39">
        <v>31869</v>
      </c>
      <c r="D9" s="40">
        <f t="shared" si="2"/>
        <v>9538</v>
      </c>
      <c r="E9" s="41">
        <v>4946</v>
      </c>
      <c r="F9" s="42">
        <v>4592</v>
      </c>
      <c r="G9" s="39">
        <v>10154</v>
      </c>
      <c r="H9" s="43">
        <f t="shared" si="3"/>
        <v>0.29928770905896013</v>
      </c>
      <c r="I9" s="26"/>
      <c r="J9" s="24">
        <f t="shared" si="1"/>
        <v>12177</v>
      </c>
      <c r="K9" s="58">
        <f t="shared" si="4"/>
        <v>0.15519784116225799</v>
      </c>
      <c r="L9" s="58">
        <f t="shared" si="5"/>
        <v>0.14408986789670211</v>
      </c>
    </row>
    <row r="10" spans="1:12" ht="20.100000000000001" customHeight="1">
      <c r="B10" s="19" t="s">
        <v>22</v>
      </c>
      <c r="C10" s="39">
        <v>45624</v>
      </c>
      <c r="D10" s="40">
        <f t="shared" si="2"/>
        <v>14151</v>
      </c>
      <c r="E10" s="41">
        <v>6899</v>
      </c>
      <c r="F10" s="42">
        <v>7252</v>
      </c>
      <c r="G10" s="39">
        <v>14255</v>
      </c>
      <c r="H10" s="43">
        <f t="shared" si="3"/>
        <v>0.31016570226196738</v>
      </c>
      <c r="I10" s="26"/>
      <c r="J10" s="24">
        <f t="shared" si="1"/>
        <v>17218</v>
      </c>
      <c r="K10" s="58">
        <f t="shared" si="4"/>
        <v>0.15121427318954936</v>
      </c>
      <c r="L10" s="58">
        <f t="shared" si="5"/>
        <v>0.15895142907241802</v>
      </c>
    </row>
    <row r="11" spans="1:12" ht="20.100000000000001" customHeight="1">
      <c r="B11" s="19" t="s">
        <v>23</v>
      </c>
      <c r="C11" s="39">
        <v>100848</v>
      </c>
      <c r="D11" s="40">
        <f t="shared" si="2"/>
        <v>31008</v>
      </c>
      <c r="E11" s="41">
        <v>15141</v>
      </c>
      <c r="F11" s="42">
        <v>15867</v>
      </c>
      <c r="G11" s="39">
        <v>32334</v>
      </c>
      <c r="H11" s="43">
        <f t="shared" si="3"/>
        <v>0.30747263207996195</v>
      </c>
      <c r="I11" s="26"/>
      <c r="J11" s="24">
        <f t="shared" si="1"/>
        <v>37506</v>
      </c>
      <c r="K11" s="58">
        <f t="shared" si="4"/>
        <v>0.15013683960019039</v>
      </c>
      <c r="L11" s="58">
        <f t="shared" si="5"/>
        <v>0.15733579247977153</v>
      </c>
    </row>
    <row r="12" spans="1:12" ht="20.100000000000001" customHeight="1">
      <c r="B12" s="19" t="s">
        <v>24</v>
      </c>
      <c r="C12" s="39">
        <v>140838</v>
      </c>
      <c r="D12" s="40">
        <f t="shared" si="2"/>
        <v>49025</v>
      </c>
      <c r="E12" s="41">
        <v>24435</v>
      </c>
      <c r="F12" s="42">
        <v>24590</v>
      </c>
      <c r="G12" s="39">
        <v>42088</v>
      </c>
      <c r="H12" s="43">
        <f t="shared" si="3"/>
        <v>0.34809497436771325</v>
      </c>
      <c r="I12" s="26"/>
      <c r="J12" s="24">
        <f t="shared" si="1"/>
        <v>49725</v>
      </c>
      <c r="K12" s="58">
        <f t="shared" si="4"/>
        <v>0.1734972095599199</v>
      </c>
      <c r="L12" s="58">
        <f t="shared" si="5"/>
        <v>0.17459776480779335</v>
      </c>
    </row>
    <row r="13" spans="1:12" ht="20.100000000000001" customHeight="1">
      <c r="B13" s="19" t="s">
        <v>25</v>
      </c>
      <c r="C13" s="39">
        <v>59146</v>
      </c>
      <c r="D13" s="40">
        <f t="shared" si="2"/>
        <v>20403</v>
      </c>
      <c r="E13" s="41">
        <v>9671</v>
      </c>
      <c r="F13" s="42">
        <v>10732</v>
      </c>
      <c r="G13" s="39">
        <v>17919</v>
      </c>
      <c r="H13" s="43">
        <f t="shared" si="3"/>
        <v>0.34495992966557332</v>
      </c>
      <c r="I13" s="26"/>
      <c r="J13" s="24">
        <f t="shared" si="1"/>
        <v>20824</v>
      </c>
      <c r="K13" s="58">
        <f t="shared" si="4"/>
        <v>0.16351063470057148</v>
      </c>
      <c r="L13" s="58">
        <f t="shared" si="5"/>
        <v>0.18144929496500187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4" t="s">
        <v>67</v>
      </c>
      <c r="C4" s="195"/>
      <c r="D4" s="45">
        <f>SUM(D5:D7)</f>
        <v>7692</v>
      </c>
      <c r="E4" s="46">
        <f t="shared" ref="E4:K4" si="0">SUM(E5:E7)</f>
        <v>5214</v>
      </c>
      <c r="F4" s="46">
        <f t="shared" si="0"/>
        <v>8485</v>
      </c>
      <c r="G4" s="46">
        <f t="shared" si="0"/>
        <v>5217</v>
      </c>
      <c r="H4" s="46">
        <f t="shared" si="0"/>
        <v>4288</v>
      </c>
      <c r="I4" s="46">
        <f t="shared" si="0"/>
        <v>5373</v>
      </c>
      <c r="J4" s="45">
        <f t="shared" si="0"/>
        <v>3206</v>
      </c>
      <c r="K4" s="47">
        <f t="shared" si="0"/>
        <v>39475</v>
      </c>
      <c r="L4" s="55">
        <f>K4/人口統計!D5</f>
        <v>0.18247247312026774</v>
      </c>
    </row>
    <row r="5" spans="1:12" ht="20.100000000000001" customHeight="1">
      <c r="B5" s="117"/>
      <c r="C5" s="118" t="s">
        <v>15</v>
      </c>
      <c r="D5" s="48">
        <v>1011</v>
      </c>
      <c r="E5" s="49">
        <v>778</v>
      </c>
      <c r="F5" s="49">
        <v>830</v>
      </c>
      <c r="G5" s="49">
        <v>625</v>
      </c>
      <c r="H5" s="49">
        <v>501</v>
      </c>
      <c r="I5" s="49">
        <v>520</v>
      </c>
      <c r="J5" s="48">
        <v>340</v>
      </c>
      <c r="K5" s="50">
        <f>SUM(D5:J5)</f>
        <v>4605</v>
      </c>
      <c r="L5" s="56">
        <f>K5/人口統計!D5</f>
        <v>2.1286529163238328E-2</v>
      </c>
    </row>
    <row r="6" spans="1:12" ht="20.100000000000001" customHeight="1">
      <c r="B6" s="117"/>
      <c r="C6" s="118" t="s">
        <v>145</v>
      </c>
      <c r="D6" s="48">
        <v>3426</v>
      </c>
      <c r="E6" s="49">
        <v>2045</v>
      </c>
      <c r="F6" s="49">
        <v>3076</v>
      </c>
      <c r="G6" s="49">
        <v>1650</v>
      </c>
      <c r="H6" s="49">
        <v>1253</v>
      </c>
      <c r="I6" s="49">
        <v>1450</v>
      </c>
      <c r="J6" s="48">
        <v>889</v>
      </c>
      <c r="K6" s="50">
        <f>SUM(D6:J6)</f>
        <v>13789</v>
      </c>
      <c r="L6" s="56">
        <f>K6/人口統計!D5</f>
        <v>6.3739402960237404E-2</v>
      </c>
    </row>
    <row r="7" spans="1:12" ht="20.100000000000001" customHeight="1">
      <c r="B7" s="117"/>
      <c r="C7" s="119" t="s">
        <v>144</v>
      </c>
      <c r="D7" s="51">
        <v>3255</v>
      </c>
      <c r="E7" s="52">
        <v>2391</v>
      </c>
      <c r="F7" s="52">
        <v>4579</v>
      </c>
      <c r="G7" s="52">
        <v>2942</v>
      </c>
      <c r="H7" s="52">
        <v>2534</v>
      </c>
      <c r="I7" s="52">
        <v>3403</v>
      </c>
      <c r="J7" s="51">
        <v>1977</v>
      </c>
      <c r="K7" s="53">
        <f>SUM(D7:J7)</f>
        <v>21081</v>
      </c>
      <c r="L7" s="57">
        <f>K7/人口統計!D5</f>
        <v>9.7446540996791994E-2</v>
      </c>
    </row>
    <row r="8" spans="1:12" ht="20.100000000000001" customHeight="1" thickBot="1">
      <c r="B8" s="194" t="s">
        <v>68</v>
      </c>
      <c r="C8" s="195"/>
      <c r="D8" s="45">
        <v>93</v>
      </c>
      <c r="E8" s="46">
        <v>121</v>
      </c>
      <c r="F8" s="46">
        <v>116</v>
      </c>
      <c r="G8" s="46">
        <v>101</v>
      </c>
      <c r="H8" s="46">
        <v>84</v>
      </c>
      <c r="I8" s="46">
        <v>70</v>
      </c>
      <c r="J8" s="45">
        <v>69</v>
      </c>
      <c r="K8" s="47">
        <f>SUM(D8:J8)</f>
        <v>654</v>
      </c>
      <c r="L8" s="80"/>
    </row>
    <row r="9" spans="1:12" ht="20.100000000000001" customHeight="1" thickTop="1">
      <c r="B9" s="196" t="s">
        <v>35</v>
      </c>
      <c r="C9" s="197"/>
      <c r="D9" s="35">
        <f>D4+D8</f>
        <v>7785</v>
      </c>
      <c r="E9" s="34">
        <f t="shared" ref="E9:K9" si="1">E4+E8</f>
        <v>5335</v>
      </c>
      <c r="F9" s="34">
        <f t="shared" si="1"/>
        <v>8601</v>
      </c>
      <c r="G9" s="34">
        <f t="shared" si="1"/>
        <v>5318</v>
      </c>
      <c r="H9" s="34">
        <f t="shared" si="1"/>
        <v>4372</v>
      </c>
      <c r="I9" s="34">
        <f t="shared" si="1"/>
        <v>5443</v>
      </c>
      <c r="J9" s="35">
        <f t="shared" si="1"/>
        <v>3275</v>
      </c>
      <c r="K9" s="54">
        <f t="shared" si="1"/>
        <v>40129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8" t="s">
        <v>18</v>
      </c>
      <c r="C24" s="199"/>
      <c r="D24" s="45">
        <v>1293</v>
      </c>
      <c r="E24" s="46">
        <v>832</v>
      </c>
      <c r="F24" s="46">
        <v>1183</v>
      </c>
      <c r="G24" s="46">
        <v>822</v>
      </c>
      <c r="H24" s="46">
        <v>659</v>
      </c>
      <c r="I24" s="46">
        <v>890</v>
      </c>
      <c r="J24" s="45">
        <v>570</v>
      </c>
      <c r="K24" s="47">
        <f>SUM(D24:J24)</f>
        <v>6249</v>
      </c>
      <c r="L24" s="55">
        <f>K24/人口統計!D6</f>
        <v>0.14371133546443438</v>
      </c>
    </row>
    <row r="25" spans="1:12" ht="20.100000000000001" customHeight="1">
      <c r="B25" s="192" t="s">
        <v>44</v>
      </c>
      <c r="C25" s="193"/>
      <c r="D25" s="45">
        <v>1152</v>
      </c>
      <c r="E25" s="46">
        <v>914</v>
      </c>
      <c r="F25" s="46">
        <v>1185</v>
      </c>
      <c r="G25" s="46">
        <v>695</v>
      </c>
      <c r="H25" s="46">
        <v>566</v>
      </c>
      <c r="I25" s="46">
        <v>663</v>
      </c>
      <c r="J25" s="45">
        <v>435</v>
      </c>
      <c r="K25" s="47">
        <f t="shared" ref="K25:K31" si="2">SUM(D25:J25)</f>
        <v>5610</v>
      </c>
      <c r="L25" s="55">
        <f>K25/人口統計!D7</f>
        <v>0.1864406779661017</v>
      </c>
    </row>
    <row r="26" spans="1:12" ht="20.100000000000001" customHeight="1">
      <c r="B26" s="192" t="s">
        <v>45</v>
      </c>
      <c r="C26" s="193"/>
      <c r="D26" s="45">
        <v>817</v>
      </c>
      <c r="E26" s="46">
        <v>460</v>
      </c>
      <c r="F26" s="46">
        <v>866</v>
      </c>
      <c r="G26" s="46">
        <v>556</v>
      </c>
      <c r="H26" s="46">
        <v>408</v>
      </c>
      <c r="I26" s="46">
        <v>488</v>
      </c>
      <c r="J26" s="45">
        <v>302</v>
      </c>
      <c r="K26" s="47">
        <f t="shared" si="2"/>
        <v>3897</v>
      </c>
      <c r="L26" s="55">
        <f>K26/人口統計!D8</f>
        <v>0.209111397295557</v>
      </c>
    </row>
    <row r="27" spans="1:12" ht="20.100000000000001" customHeight="1">
      <c r="B27" s="192" t="s">
        <v>46</v>
      </c>
      <c r="C27" s="193"/>
      <c r="D27" s="45">
        <v>261</v>
      </c>
      <c r="E27" s="46">
        <v>164</v>
      </c>
      <c r="F27" s="46">
        <v>358</v>
      </c>
      <c r="G27" s="46">
        <v>192</v>
      </c>
      <c r="H27" s="46">
        <v>193</v>
      </c>
      <c r="I27" s="46">
        <v>212</v>
      </c>
      <c r="J27" s="45">
        <v>152</v>
      </c>
      <c r="K27" s="47">
        <f t="shared" si="2"/>
        <v>1532</v>
      </c>
      <c r="L27" s="55">
        <f>K27/人口統計!D9</f>
        <v>0.160620675193961</v>
      </c>
    </row>
    <row r="28" spans="1:12" ht="20.100000000000001" customHeight="1">
      <c r="B28" s="192" t="s">
        <v>47</v>
      </c>
      <c r="C28" s="193"/>
      <c r="D28" s="45">
        <v>385</v>
      </c>
      <c r="E28" s="46">
        <v>252</v>
      </c>
      <c r="F28" s="46">
        <v>523</v>
      </c>
      <c r="G28" s="46">
        <v>318</v>
      </c>
      <c r="H28" s="46">
        <v>277</v>
      </c>
      <c r="I28" s="46">
        <v>351</v>
      </c>
      <c r="J28" s="45">
        <v>186</v>
      </c>
      <c r="K28" s="47">
        <f t="shared" si="2"/>
        <v>2292</v>
      </c>
      <c r="L28" s="55">
        <f>K28/人口統計!D10</f>
        <v>0.16196735213059149</v>
      </c>
    </row>
    <row r="29" spans="1:12" ht="20.100000000000001" customHeight="1">
      <c r="B29" s="192" t="s">
        <v>48</v>
      </c>
      <c r="C29" s="193"/>
      <c r="D29" s="45">
        <v>775</v>
      </c>
      <c r="E29" s="46">
        <v>654</v>
      </c>
      <c r="F29" s="46">
        <v>1373</v>
      </c>
      <c r="G29" s="46">
        <v>666</v>
      </c>
      <c r="H29" s="46">
        <v>635</v>
      </c>
      <c r="I29" s="46">
        <v>786</v>
      </c>
      <c r="J29" s="45">
        <v>395</v>
      </c>
      <c r="K29" s="47">
        <f t="shared" si="2"/>
        <v>5284</v>
      </c>
      <c r="L29" s="55">
        <f>K29/人口統計!D11</f>
        <v>0.17040763673890608</v>
      </c>
    </row>
    <row r="30" spans="1:12" ht="20.100000000000001" customHeight="1">
      <c r="B30" s="192" t="s">
        <v>49</v>
      </c>
      <c r="C30" s="193"/>
      <c r="D30" s="45">
        <v>2474</v>
      </c>
      <c r="E30" s="46">
        <v>1536</v>
      </c>
      <c r="F30" s="46">
        <v>2255</v>
      </c>
      <c r="G30" s="46">
        <v>1556</v>
      </c>
      <c r="H30" s="46">
        <v>1193</v>
      </c>
      <c r="I30" s="46">
        <v>1453</v>
      </c>
      <c r="J30" s="45">
        <v>812</v>
      </c>
      <c r="K30" s="47">
        <f t="shared" si="2"/>
        <v>11279</v>
      </c>
      <c r="L30" s="55">
        <f>K30/人口統計!D12</f>
        <v>0.23006629270780213</v>
      </c>
    </row>
    <row r="31" spans="1:12" ht="20.100000000000001" customHeight="1" thickBot="1">
      <c r="B31" s="198" t="s">
        <v>25</v>
      </c>
      <c r="C31" s="199"/>
      <c r="D31" s="45">
        <v>535</v>
      </c>
      <c r="E31" s="46">
        <v>402</v>
      </c>
      <c r="F31" s="46">
        <v>742</v>
      </c>
      <c r="G31" s="46">
        <v>412</v>
      </c>
      <c r="H31" s="46">
        <v>357</v>
      </c>
      <c r="I31" s="46">
        <v>530</v>
      </c>
      <c r="J31" s="45">
        <v>354</v>
      </c>
      <c r="K31" s="47">
        <f t="shared" si="2"/>
        <v>3332</v>
      </c>
      <c r="L31" s="59">
        <f>K31/人口統計!D13</f>
        <v>0.16330931725726608</v>
      </c>
    </row>
    <row r="32" spans="1:12" ht="20.100000000000001" customHeight="1" thickTop="1">
      <c r="B32" s="190" t="s">
        <v>50</v>
      </c>
      <c r="C32" s="191"/>
      <c r="D32" s="35">
        <f>SUM(D24:D31)</f>
        <v>7692</v>
      </c>
      <c r="E32" s="34">
        <f t="shared" ref="E32:J32" si="3">SUM(E24:E31)</f>
        <v>5214</v>
      </c>
      <c r="F32" s="34">
        <f t="shared" si="3"/>
        <v>8485</v>
      </c>
      <c r="G32" s="34">
        <f t="shared" si="3"/>
        <v>5217</v>
      </c>
      <c r="H32" s="34">
        <f t="shared" si="3"/>
        <v>4288</v>
      </c>
      <c r="I32" s="34">
        <f t="shared" si="3"/>
        <v>5373</v>
      </c>
      <c r="J32" s="35">
        <f t="shared" si="3"/>
        <v>3206</v>
      </c>
      <c r="K32" s="54">
        <f>SUM(K24:K31)</f>
        <v>39475</v>
      </c>
      <c r="L32" s="60">
        <f>K32/人口統計!D5</f>
        <v>0.18247247312026774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2"/>
      <c r="C3" s="202"/>
      <c r="D3" s="202" t="s">
        <v>122</v>
      </c>
      <c r="E3" s="202"/>
      <c r="F3" s="202" t="s">
        <v>123</v>
      </c>
      <c r="G3" s="202"/>
      <c r="H3" s="202" t="s">
        <v>124</v>
      </c>
      <c r="I3" s="202"/>
      <c r="J3" s="202" t="s">
        <v>125</v>
      </c>
      <c r="K3" s="202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4"/>
      <c r="C4" s="204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114</v>
      </c>
      <c r="C5" s="203"/>
      <c r="D5" s="150">
        <v>5171</v>
      </c>
      <c r="E5" s="149">
        <v>294373.26</v>
      </c>
      <c r="F5" s="151">
        <v>1489</v>
      </c>
      <c r="G5" s="152">
        <v>29324.100000000006</v>
      </c>
      <c r="H5" s="150">
        <v>575</v>
      </c>
      <c r="I5" s="149">
        <v>119120.68000000001</v>
      </c>
      <c r="J5" s="151">
        <v>1107</v>
      </c>
      <c r="K5" s="152">
        <v>346852.91000000009</v>
      </c>
      <c r="M5" s="162">
        <f>Q5+Q7</f>
        <v>37796</v>
      </c>
      <c r="N5" s="121" t="s">
        <v>108</v>
      </c>
      <c r="O5" s="122"/>
      <c r="P5" s="134"/>
      <c r="Q5" s="123">
        <v>30254</v>
      </c>
      <c r="R5" s="124">
        <v>1909227.0499999986</v>
      </c>
      <c r="S5" s="124">
        <f>R5/Q5*100</f>
        <v>6310.6599127388072</v>
      </c>
    </row>
    <row r="6" spans="1:19" ht="20.100000000000001" customHeight="1">
      <c r="B6" s="200" t="s">
        <v>115</v>
      </c>
      <c r="C6" s="200"/>
      <c r="D6" s="153">
        <v>4543</v>
      </c>
      <c r="E6" s="154">
        <v>284399.46999999991</v>
      </c>
      <c r="F6" s="155">
        <v>1311</v>
      </c>
      <c r="G6" s="156">
        <v>24220.890000000007</v>
      </c>
      <c r="H6" s="153">
        <v>494</v>
      </c>
      <c r="I6" s="154">
        <v>95459.809999999983</v>
      </c>
      <c r="J6" s="155">
        <v>881</v>
      </c>
      <c r="K6" s="156">
        <v>257084.01</v>
      </c>
      <c r="M6" s="58"/>
      <c r="N6" s="125"/>
      <c r="O6" s="94" t="s">
        <v>105</v>
      </c>
      <c r="P6" s="107"/>
      <c r="Q6" s="98">
        <f>Q5/Q$13</f>
        <v>0.61575723037469721</v>
      </c>
      <c r="R6" s="99">
        <f>R5/R$13</f>
        <v>0.38449760449725795</v>
      </c>
      <c r="S6" s="100" t="s">
        <v>107</v>
      </c>
    </row>
    <row r="7" spans="1:19" ht="20.100000000000001" customHeight="1">
      <c r="B7" s="200" t="s">
        <v>116</v>
      </c>
      <c r="C7" s="200"/>
      <c r="D7" s="153">
        <v>2832</v>
      </c>
      <c r="E7" s="154">
        <v>183611.04999999996</v>
      </c>
      <c r="F7" s="155">
        <v>877</v>
      </c>
      <c r="G7" s="156">
        <v>16443.839999999997</v>
      </c>
      <c r="H7" s="153">
        <v>518</v>
      </c>
      <c r="I7" s="154">
        <v>112394.79000000001</v>
      </c>
      <c r="J7" s="155">
        <v>621</v>
      </c>
      <c r="K7" s="156">
        <v>192282.87</v>
      </c>
      <c r="M7" s="58"/>
      <c r="N7" s="126" t="s">
        <v>109</v>
      </c>
      <c r="O7" s="127"/>
      <c r="P7" s="135"/>
      <c r="Q7" s="128">
        <v>7542</v>
      </c>
      <c r="R7" s="129">
        <v>143357.65999999995</v>
      </c>
      <c r="S7" s="129">
        <f>R7/Q7*100</f>
        <v>1900.7910368602484</v>
      </c>
    </row>
    <row r="8" spans="1:19" ht="20.100000000000001" customHeight="1">
      <c r="B8" s="200" t="s">
        <v>117</v>
      </c>
      <c r="C8" s="200"/>
      <c r="D8" s="153">
        <v>1107</v>
      </c>
      <c r="E8" s="154">
        <v>72383.31</v>
      </c>
      <c r="F8" s="155">
        <v>279</v>
      </c>
      <c r="G8" s="156">
        <v>4924.95</v>
      </c>
      <c r="H8" s="153">
        <v>83</v>
      </c>
      <c r="I8" s="154">
        <v>15948.89</v>
      </c>
      <c r="J8" s="155">
        <v>352</v>
      </c>
      <c r="K8" s="156">
        <v>101814.84999999999</v>
      </c>
      <c r="L8" s="89"/>
      <c r="M8" s="88"/>
      <c r="N8" s="130"/>
      <c r="O8" s="94" t="s">
        <v>105</v>
      </c>
      <c r="P8" s="107"/>
      <c r="Q8" s="98">
        <f>Q7/Q$13</f>
        <v>0.15350171982170843</v>
      </c>
      <c r="R8" s="99">
        <f>R7/R$13</f>
        <v>2.8870676673228776E-2</v>
      </c>
      <c r="S8" s="100" t="s">
        <v>106</v>
      </c>
    </row>
    <row r="9" spans="1:19" ht="20.100000000000001" customHeight="1">
      <c r="B9" s="200" t="s">
        <v>118</v>
      </c>
      <c r="C9" s="200"/>
      <c r="D9" s="153">
        <v>1740</v>
      </c>
      <c r="E9" s="154">
        <v>118304.30000000003</v>
      </c>
      <c r="F9" s="155">
        <v>411</v>
      </c>
      <c r="G9" s="156">
        <v>8331.3600000000024</v>
      </c>
      <c r="H9" s="153">
        <v>317</v>
      </c>
      <c r="I9" s="154">
        <v>64519.900000000009</v>
      </c>
      <c r="J9" s="155">
        <v>395</v>
      </c>
      <c r="K9" s="156">
        <v>118030.03999999998</v>
      </c>
      <c r="L9" s="89"/>
      <c r="M9" s="88"/>
      <c r="N9" s="126" t="s">
        <v>110</v>
      </c>
      <c r="O9" s="127"/>
      <c r="P9" s="135"/>
      <c r="Q9" s="128">
        <v>4436</v>
      </c>
      <c r="R9" s="129">
        <v>899998.0199999999</v>
      </c>
      <c r="S9" s="129">
        <f>R9/Q9*100</f>
        <v>20288.503606853017</v>
      </c>
    </row>
    <row r="10" spans="1:19" ht="20.100000000000001" customHeight="1">
      <c r="B10" s="200" t="s">
        <v>119</v>
      </c>
      <c r="C10" s="200"/>
      <c r="D10" s="153">
        <v>3778</v>
      </c>
      <c r="E10" s="154">
        <v>256562.65</v>
      </c>
      <c r="F10" s="155">
        <v>605</v>
      </c>
      <c r="G10" s="156">
        <v>13127.109999999999</v>
      </c>
      <c r="H10" s="153">
        <v>612</v>
      </c>
      <c r="I10" s="154">
        <v>131152.91999999998</v>
      </c>
      <c r="J10" s="155">
        <v>993</v>
      </c>
      <c r="K10" s="156">
        <v>292357.55999999994</v>
      </c>
      <c r="L10" s="89"/>
      <c r="M10" s="88"/>
      <c r="N10" s="95"/>
      <c r="O10" s="94" t="s">
        <v>105</v>
      </c>
      <c r="P10" s="107"/>
      <c r="Q10" s="98">
        <f>Q9/Q$13</f>
        <v>9.0285551462357269E-2</v>
      </c>
      <c r="R10" s="99">
        <f>R9/R$13</f>
        <v>0.1812498323561231</v>
      </c>
      <c r="S10" s="100" t="s">
        <v>106</v>
      </c>
    </row>
    <row r="11" spans="1:19" ht="20.100000000000001" customHeight="1">
      <c r="B11" s="200" t="s">
        <v>120</v>
      </c>
      <c r="C11" s="200"/>
      <c r="D11" s="153">
        <v>8585</v>
      </c>
      <c r="E11" s="154">
        <v>527505.2300000001</v>
      </c>
      <c r="F11" s="155">
        <v>1910</v>
      </c>
      <c r="G11" s="156">
        <v>34381.060000000005</v>
      </c>
      <c r="H11" s="153">
        <v>1542</v>
      </c>
      <c r="I11" s="154">
        <v>305036.97999999992</v>
      </c>
      <c r="J11" s="155">
        <v>1763</v>
      </c>
      <c r="K11" s="156">
        <v>477603.14000000019</v>
      </c>
      <c r="L11" s="89"/>
      <c r="M11" s="88"/>
      <c r="N11" s="126" t="s">
        <v>111</v>
      </c>
      <c r="O11" s="127"/>
      <c r="P11" s="135"/>
      <c r="Q11" s="101">
        <v>6901</v>
      </c>
      <c r="R11" s="102">
        <v>2012928.1799999995</v>
      </c>
      <c r="S11" s="102">
        <f>R11/Q11*100</f>
        <v>29168.64483408201</v>
      </c>
    </row>
    <row r="12" spans="1:19" ht="20.100000000000001" customHeight="1" thickBot="1">
      <c r="B12" s="201" t="s">
        <v>121</v>
      </c>
      <c r="C12" s="201"/>
      <c r="D12" s="157">
        <v>2498</v>
      </c>
      <c r="E12" s="158">
        <v>172087.77999999997</v>
      </c>
      <c r="F12" s="159">
        <v>660</v>
      </c>
      <c r="G12" s="160">
        <v>12604.349999999999</v>
      </c>
      <c r="H12" s="157">
        <v>295</v>
      </c>
      <c r="I12" s="158">
        <v>56364.049999999996</v>
      </c>
      <c r="J12" s="159">
        <v>789</v>
      </c>
      <c r="K12" s="160">
        <v>226902.8</v>
      </c>
      <c r="L12" s="89"/>
      <c r="M12" s="88"/>
      <c r="N12" s="125"/>
      <c r="O12" s="84" t="s">
        <v>105</v>
      </c>
      <c r="P12" s="108"/>
      <c r="Q12" s="103">
        <f>Q11/Q$13</f>
        <v>0.14045549834123705</v>
      </c>
      <c r="R12" s="104">
        <f>R11/R$13</f>
        <v>0.40538188647339013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30254</v>
      </c>
      <c r="E13" s="149">
        <v>1909227.0499999986</v>
      </c>
      <c r="F13" s="151">
        <v>7542</v>
      </c>
      <c r="G13" s="152">
        <v>143357.65999999995</v>
      </c>
      <c r="H13" s="150">
        <v>4436</v>
      </c>
      <c r="I13" s="149">
        <v>899998.0199999999</v>
      </c>
      <c r="J13" s="151">
        <v>6901</v>
      </c>
      <c r="K13" s="152">
        <v>2012928.1799999995</v>
      </c>
      <c r="M13" s="58"/>
      <c r="N13" s="131" t="s">
        <v>112</v>
      </c>
      <c r="O13" s="132"/>
      <c r="P13" s="133"/>
      <c r="Q13" s="96">
        <f>Q5+Q7+Q9+Q11</f>
        <v>49133</v>
      </c>
      <c r="R13" s="97">
        <f>R5+R7+R9+R11</f>
        <v>4965510.9099999983</v>
      </c>
      <c r="S13" s="97">
        <f>R13/Q13*100</f>
        <v>10106.264445484701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0.61987532965715653</v>
      </c>
      <c r="O16" s="58">
        <f>F5/(D5+F5+H5+J5)</f>
        <v>0.17849436585950612</v>
      </c>
      <c r="P16" s="58">
        <f>H5/(D5+F5+H5+J5)</f>
        <v>6.8928314552865022E-2</v>
      </c>
      <c r="Q16" s="58">
        <f>J5/(D5+F5+H5+J5)</f>
        <v>0.1327019899304723</v>
      </c>
    </row>
    <row r="17" spans="13:17" ht="20.100000000000001" customHeight="1">
      <c r="M17" s="14" t="s">
        <v>134</v>
      </c>
      <c r="N17" s="58">
        <f t="shared" ref="N17:N23" si="0">D6/(D6+F6+H6+J6)</f>
        <v>0.62844100152164895</v>
      </c>
      <c r="O17" s="58">
        <f t="shared" ref="O17:O23" si="1">F6/(D6+F6+H6+J6)</f>
        <v>0.18135288421635082</v>
      </c>
      <c r="P17" s="58">
        <f t="shared" ref="P17:P23" si="2">H6/(D6+F6+H6+J6)</f>
        <v>6.8335869414856823E-2</v>
      </c>
      <c r="Q17" s="58">
        <f t="shared" ref="Q17:Q23" si="3">J6/(D6+F6+H6+J6)</f>
        <v>0.12187024484714346</v>
      </c>
    </row>
    <row r="18" spans="13:17" ht="20.100000000000001" customHeight="1">
      <c r="M18" s="14" t="s">
        <v>135</v>
      </c>
      <c r="N18" s="58">
        <f t="shared" si="0"/>
        <v>0.58415841584158412</v>
      </c>
      <c r="O18" s="58">
        <f t="shared" si="1"/>
        <v>0.1808993399339934</v>
      </c>
      <c r="P18" s="58">
        <f t="shared" si="2"/>
        <v>0.10684818481848185</v>
      </c>
      <c r="Q18" s="58">
        <f t="shared" si="3"/>
        <v>0.1280940594059406</v>
      </c>
    </row>
    <row r="19" spans="13:17" ht="20.100000000000001" customHeight="1">
      <c r="M19" s="14" t="s">
        <v>136</v>
      </c>
      <c r="N19" s="58">
        <f t="shared" si="0"/>
        <v>0.6079077429983526</v>
      </c>
      <c r="O19" s="58">
        <f t="shared" si="1"/>
        <v>0.15321252059308071</v>
      </c>
      <c r="P19" s="58">
        <f t="shared" si="2"/>
        <v>4.5579352004393191E-2</v>
      </c>
      <c r="Q19" s="58">
        <f t="shared" si="3"/>
        <v>0.19330038440417352</v>
      </c>
    </row>
    <row r="20" spans="13:17" ht="20.100000000000001" customHeight="1">
      <c r="M20" s="14" t="s">
        <v>137</v>
      </c>
      <c r="N20" s="58">
        <f t="shared" si="0"/>
        <v>0.60775410408662245</v>
      </c>
      <c r="O20" s="58">
        <f t="shared" si="1"/>
        <v>0.1435557107928746</v>
      </c>
      <c r="P20" s="58">
        <f t="shared" si="2"/>
        <v>0.11072301781348236</v>
      </c>
      <c r="Q20" s="58">
        <f t="shared" si="3"/>
        <v>0.13796716730702061</v>
      </c>
    </row>
    <row r="21" spans="13:17" ht="20.100000000000001" customHeight="1">
      <c r="M21" s="14" t="s">
        <v>138</v>
      </c>
      <c r="N21" s="58">
        <f t="shared" si="0"/>
        <v>0.6309285237140948</v>
      </c>
      <c r="O21" s="58">
        <f t="shared" si="1"/>
        <v>0.10103540414161656</v>
      </c>
      <c r="P21" s="58">
        <f t="shared" si="2"/>
        <v>0.10220440881763528</v>
      </c>
      <c r="Q21" s="58">
        <f t="shared" si="3"/>
        <v>0.16583166332665331</v>
      </c>
    </row>
    <row r="22" spans="13:17" ht="20.100000000000001" customHeight="1">
      <c r="M22" s="14" t="s">
        <v>139</v>
      </c>
      <c r="N22" s="58">
        <f t="shared" si="0"/>
        <v>0.62210144927536237</v>
      </c>
      <c r="O22" s="58">
        <f t="shared" si="1"/>
        <v>0.13840579710144926</v>
      </c>
      <c r="P22" s="58">
        <f t="shared" si="2"/>
        <v>0.1117391304347826</v>
      </c>
      <c r="Q22" s="58">
        <f t="shared" si="3"/>
        <v>0.1277536231884058</v>
      </c>
    </row>
    <row r="23" spans="13:17" ht="20.100000000000001" customHeight="1">
      <c r="M23" s="14" t="s">
        <v>140</v>
      </c>
      <c r="N23" s="58">
        <f t="shared" si="0"/>
        <v>0.58887317303158893</v>
      </c>
      <c r="O23" s="58">
        <f t="shared" si="1"/>
        <v>0.15558698727015557</v>
      </c>
      <c r="P23" s="58">
        <f t="shared" si="2"/>
        <v>6.9542668552569548E-2</v>
      </c>
      <c r="Q23" s="58">
        <f t="shared" si="3"/>
        <v>0.18599717114568601</v>
      </c>
    </row>
    <row r="24" spans="13:17" ht="20.100000000000001" customHeight="1">
      <c r="M24" s="14" t="s">
        <v>141</v>
      </c>
      <c r="N24" s="58">
        <f t="shared" ref="N24" si="4">D13/(D13+F13+H13+J13)</f>
        <v>0.61575723037469721</v>
      </c>
      <c r="O24" s="58">
        <f t="shared" ref="O24" si="5">F13/(D13+F13+H13+J13)</f>
        <v>0.15350171982170843</v>
      </c>
      <c r="P24" s="58">
        <f t="shared" ref="P24" si="6">H13/(D13+F13+H13+J13)</f>
        <v>9.0285551462357269E-2</v>
      </c>
      <c r="Q24" s="58">
        <f t="shared" ref="Q24" si="7">J13/(D13+F13+H13+J13)</f>
        <v>0.14045549834123705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0.3727796495489672</v>
      </c>
      <c r="O29" s="58">
        <f>G5/(E5+G5+I5+K5)</f>
        <v>3.7134581182200005E-2</v>
      </c>
      <c r="P29" s="58">
        <f>I5/(E5+G5+I5+K5)</f>
        <v>0.15084850215143408</v>
      </c>
      <c r="Q29" s="58">
        <f>K5/(E5+G5+I5+K5)</f>
        <v>0.4392372671173988</v>
      </c>
    </row>
    <row r="30" spans="13:17" ht="20.100000000000001" customHeight="1">
      <c r="M30" s="14" t="s">
        <v>134</v>
      </c>
      <c r="N30" s="58">
        <f t="shared" ref="N30:N37" si="8">E6/(E6+G6+I6+K6)</f>
        <v>0.43014954318910614</v>
      </c>
      <c r="O30" s="58">
        <f t="shared" ref="O30:O37" si="9">G6/(E6+G6+I6+K6)</f>
        <v>3.6633699665943806E-2</v>
      </c>
      <c r="P30" s="58">
        <f t="shared" ref="P30:P37" si="10">I6/(E6+G6+I6+K6)</f>
        <v>0.14438140009339281</v>
      </c>
      <c r="Q30" s="58">
        <f t="shared" ref="Q30:Q37" si="11">K6/(E6+G6+I6+K6)</f>
        <v>0.3888353570515572</v>
      </c>
    </row>
    <row r="31" spans="13:17" ht="20.100000000000001" customHeight="1">
      <c r="M31" s="14" t="s">
        <v>135</v>
      </c>
      <c r="N31" s="58">
        <f t="shared" si="8"/>
        <v>0.36377889636798733</v>
      </c>
      <c r="O31" s="58">
        <f t="shared" si="9"/>
        <v>3.2579313539418051E-2</v>
      </c>
      <c r="P31" s="58">
        <f t="shared" si="10"/>
        <v>0.22268187379633039</v>
      </c>
      <c r="Q31" s="58">
        <f t="shared" si="11"/>
        <v>0.3809599162962643</v>
      </c>
    </row>
    <row r="32" spans="13:17" ht="20.100000000000001" customHeight="1">
      <c r="M32" s="14" t="s">
        <v>136</v>
      </c>
      <c r="N32" s="58">
        <f t="shared" si="8"/>
        <v>0.37105945497047244</v>
      </c>
      <c r="O32" s="58">
        <f t="shared" si="9"/>
        <v>2.5246831938976377E-2</v>
      </c>
      <c r="P32" s="58">
        <f t="shared" si="10"/>
        <v>8.1758991551837273E-2</v>
      </c>
      <c r="Q32" s="58">
        <f t="shared" si="11"/>
        <v>0.5219347215387139</v>
      </c>
    </row>
    <row r="33" spans="13:17" ht="20.100000000000001" customHeight="1">
      <c r="M33" s="14" t="s">
        <v>137</v>
      </c>
      <c r="N33" s="58">
        <f t="shared" si="8"/>
        <v>0.38263198544822274</v>
      </c>
      <c r="O33" s="58">
        <f t="shared" si="9"/>
        <v>2.6946144969235312E-2</v>
      </c>
      <c r="P33" s="58">
        <f t="shared" si="10"/>
        <v>0.20867692415170694</v>
      </c>
      <c r="Q33" s="58">
        <f t="shared" si="11"/>
        <v>0.38174494543083498</v>
      </c>
    </row>
    <row r="34" spans="13:17" ht="20.100000000000001" customHeight="1">
      <c r="M34" s="14" t="s">
        <v>138</v>
      </c>
      <c r="N34" s="58">
        <f t="shared" si="8"/>
        <v>0.37011333117830425</v>
      </c>
      <c r="O34" s="58">
        <f t="shared" si="9"/>
        <v>1.8936966900069161E-2</v>
      </c>
      <c r="P34" s="58">
        <f t="shared" si="10"/>
        <v>0.18919918435111907</v>
      </c>
      <c r="Q34" s="58">
        <f t="shared" si="11"/>
        <v>0.42175051757050741</v>
      </c>
    </row>
    <row r="35" spans="13:17" ht="20.100000000000001" customHeight="1">
      <c r="M35" s="14" t="s">
        <v>139</v>
      </c>
      <c r="N35" s="58">
        <f t="shared" si="8"/>
        <v>0.39233534282156646</v>
      </c>
      <c r="O35" s="58">
        <f t="shared" si="9"/>
        <v>2.5571130283710827E-2</v>
      </c>
      <c r="P35" s="58">
        <f t="shared" si="10"/>
        <v>0.22687317834091478</v>
      </c>
      <c r="Q35" s="58">
        <f t="shared" si="11"/>
        <v>0.35522034855380796</v>
      </c>
    </row>
    <row r="36" spans="13:17" ht="20.100000000000001" customHeight="1">
      <c r="M36" s="14" t="s">
        <v>140</v>
      </c>
      <c r="N36" s="58">
        <f t="shared" si="8"/>
        <v>0.36774116397980006</v>
      </c>
      <c r="O36" s="58">
        <f t="shared" si="9"/>
        <v>2.6934732612674723E-2</v>
      </c>
      <c r="P36" s="58">
        <f t="shared" si="10"/>
        <v>0.12044656136313486</v>
      </c>
      <c r="Q36" s="58">
        <f t="shared" si="11"/>
        <v>0.48487754204439032</v>
      </c>
    </row>
    <row r="37" spans="13:17" ht="20.100000000000001" customHeight="1">
      <c r="M37" s="14" t="s">
        <v>141</v>
      </c>
      <c r="N37" s="58">
        <f t="shared" si="8"/>
        <v>0.38449760449725795</v>
      </c>
      <c r="O37" s="58">
        <f t="shared" si="9"/>
        <v>2.8870676673228776E-2</v>
      </c>
      <c r="P37" s="58">
        <f t="shared" si="10"/>
        <v>0.1812498323561231</v>
      </c>
      <c r="Q37" s="58">
        <f t="shared" si="11"/>
        <v>0.40538188647339013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J31" sqref="J31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18"/>
      <c r="D3" s="219"/>
      <c r="E3" s="222" t="s">
        <v>52</v>
      </c>
      <c r="F3" s="209" t="s">
        <v>100</v>
      </c>
      <c r="G3" s="222" t="s">
        <v>57</v>
      </c>
      <c r="H3" s="209" t="s">
        <v>100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69</v>
      </c>
      <c r="C5" s="214" t="s">
        <v>3</v>
      </c>
      <c r="D5" s="215"/>
      <c r="E5" s="163">
        <v>4831</v>
      </c>
      <c r="F5" s="164">
        <f t="shared" ref="F5:F16" si="0">E5/SUM(E$5:E$16)</f>
        <v>0.15968136444767633</v>
      </c>
      <c r="G5" s="165">
        <v>278312.13000000006</v>
      </c>
      <c r="H5" s="166">
        <f t="shared" ref="H5:H16" si="1">G5/SUM(G$5:G$16)</f>
        <v>0.14577214899610819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184</v>
      </c>
      <c r="F6" s="168">
        <f t="shared" si="0"/>
        <v>6.0818404177959938E-3</v>
      </c>
      <c r="G6" s="169">
        <v>14133.009999999995</v>
      </c>
      <c r="H6" s="170">
        <f t="shared" si="1"/>
        <v>7.4024773533352128E-3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1527</v>
      </c>
      <c r="F7" s="168">
        <f t="shared" si="0"/>
        <v>5.0472664771600451E-2</v>
      </c>
      <c r="G7" s="169">
        <v>76208.240000000005</v>
      </c>
      <c r="H7" s="170">
        <f t="shared" si="1"/>
        <v>3.9915755436211744E-2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306</v>
      </c>
      <c r="F8" s="168">
        <f t="shared" si="0"/>
        <v>1.011436504263899E-2</v>
      </c>
      <c r="G8" s="169">
        <v>12826.149999999998</v>
      </c>
      <c r="H8" s="170">
        <f t="shared" si="1"/>
        <v>6.71798045182735E-3</v>
      </c>
      <c r="N8" s="24"/>
    </row>
    <row r="9" spans="1:14" s="14" customFormat="1" ht="20.100000000000001" customHeight="1">
      <c r="B9" s="212"/>
      <c r="C9" s="205" t="s">
        <v>71</v>
      </c>
      <c r="D9" s="206"/>
      <c r="E9" s="167">
        <v>3256</v>
      </c>
      <c r="F9" s="168">
        <f t="shared" si="0"/>
        <v>0.10762213261056389</v>
      </c>
      <c r="G9" s="169">
        <v>44782.389999999985</v>
      </c>
      <c r="H9" s="170">
        <f t="shared" si="1"/>
        <v>2.345576970533703E-2</v>
      </c>
      <c r="N9" s="24"/>
    </row>
    <row r="10" spans="1:14" s="14" customFormat="1" ht="20.100000000000001" customHeight="1">
      <c r="B10" s="212"/>
      <c r="C10" s="216" t="s">
        <v>55</v>
      </c>
      <c r="D10" s="217"/>
      <c r="E10" s="167">
        <v>6218</v>
      </c>
      <c r="F10" s="168">
        <f t="shared" si="0"/>
        <v>0.2055265419448668</v>
      </c>
      <c r="G10" s="169">
        <v>687428.93999999983</v>
      </c>
      <c r="H10" s="170">
        <f t="shared" si="1"/>
        <v>0.36005614942444897</v>
      </c>
      <c r="N10" s="24"/>
    </row>
    <row r="11" spans="1:14" s="14" customFormat="1" ht="20.100000000000001" customHeight="1">
      <c r="B11" s="212"/>
      <c r="C11" s="216" t="s">
        <v>56</v>
      </c>
      <c r="D11" s="217"/>
      <c r="E11" s="167">
        <v>3245</v>
      </c>
      <c r="F11" s="168">
        <f t="shared" si="0"/>
        <v>0.10725854432471739</v>
      </c>
      <c r="G11" s="169">
        <v>293252.71999999997</v>
      </c>
      <c r="H11" s="170">
        <f t="shared" si="1"/>
        <v>0.15359761428060639</v>
      </c>
      <c r="N11" s="24"/>
    </row>
    <row r="12" spans="1:14" s="14" customFormat="1" ht="20.100000000000001" customHeight="1">
      <c r="B12" s="212"/>
      <c r="C12" s="205" t="s">
        <v>153</v>
      </c>
      <c r="D12" s="206"/>
      <c r="E12" s="167">
        <v>1364</v>
      </c>
      <c r="F12" s="168">
        <f t="shared" si="0"/>
        <v>4.5084947444965953E-2</v>
      </c>
      <c r="G12" s="169">
        <v>151437.45999999996</v>
      </c>
      <c r="H12" s="170">
        <f t="shared" si="1"/>
        <v>7.9318727439986761E-2</v>
      </c>
      <c r="N12" s="24"/>
    </row>
    <row r="13" spans="1:14" s="14" customFormat="1" ht="20.100000000000001" customHeight="1">
      <c r="B13" s="212"/>
      <c r="C13" s="205" t="s">
        <v>151</v>
      </c>
      <c r="D13" s="206"/>
      <c r="E13" s="167">
        <v>260</v>
      </c>
      <c r="F13" s="168">
        <f t="shared" si="0"/>
        <v>8.5939049381899921E-3</v>
      </c>
      <c r="G13" s="169">
        <v>20702.05</v>
      </c>
      <c r="H13" s="170">
        <f t="shared" si="1"/>
        <v>1.0843157706151295E-2</v>
      </c>
      <c r="N13" s="24"/>
    </row>
    <row r="14" spans="1:14" s="14" customFormat="1" ht="20.100000000000001" customHeight="1">
      <c r="B14" s="212"/>
      <c r="C14" s="205" t="s">
        <v>152</v>
      </c>
      <c r="D14" s="206"/>
      <c r="E14" s="167">
        <v>2</v>
      </c>
      <c r="F14" s="168">
        <f t="shared" si="0"/>
        <v>6.6106961062999928E-5</v>
      </c>
      <c r="G14" s="169">
        <v>321.18</v>
      </c>
      <c r="H14" s="170">
        <f t="shared" si="1"/>
        <v>1.6822514640152413E-4</v>
      </c>
      <c r="N14" s="24"/>
    </row>
    <row r="15" spans="1:14" s="14" customFormat="1" ht="20.100000000000001" customHeight="1">
      <c r="B15" s="212"/>
      <c r="C15" s="205" t="s">
        <v>73</v>
      </c>
      <c r="D15" s="206"/>
      <c r="E15" s="167">
        <v>8000</v>
      </c>
      <c r="F15" s="168">
        <f t="shared" si="0"/>
        <v>0.26442784425199972</v>
      </c>
      <c r="G15" s="169">
        <v>105017.55</v>
      </c>
      <c r="H15" s="170">
        <f t="shared" si="1"/>
        <v>5.5005270326543933E-2</v>
      </c>
      <c r="N15" s="24"/>
    </row>
    <row r="16" spans="1:14" s="14" customFormat="1" ht="20.100000000000001" customHeight="1">
      <c r="B16" s="213"/>
      <c r="C16" s="207" t="s">
        <v>72</v>
      </c>
      <c r="D16" s="208"/>
      <c r="E16" s="171">
        <v>1061</v>
      </c>
      <c r="F16" s="172">
        <f t="shared" si="0"/>
        <v>3.5069742843921461E-2</v>
      </c>
      <c r="G16" s="173">
        <v>224805.23</v>
      </c>
      <c r="H16" s="174">
        <f t="shared" si="1"/>
        <v>0.11774672373304161</v>
      </c>
      <c r="N16" s="24"/>
    </row>
    <row r="17" spans="2:8" s="14" customFormat="1" ht="20.100000000000001" customHeight="1">
      <c r="B17" s="224" t="s">
        <v>70</v>
      </c>
      <c r="C17" s="225" t="s">
        <v>84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85</v>
      </c>
      <c r="D18" s="206"/>
      <c r="E18" s="167">
        <v>1</v>
      </c>
      <c r="F18" s="168">
        <f t="shared" si="2"/>
        <v>1.3259082471492973E-4</v>
      </c>
      <c r="G18" s="169">
        <v>71.52</v>
      </c>
      <c r="H18" s="170">
        <f t="shared" si="3"/>
        <v>4.9889207175954191E-4</v>
      </c>
    </row>
    <row r="19" spans="2:8" s="14" customFormat="1" ht="20.100000000000001" customHeight="1">
      <c r="B19" s="212"/>
      <c r="C19" s="205" t="s">
        <v>86</v>
      </c>
      <c r="D19" s="206"/>
      <c r="E19" s="167">
        <v>440</v>
      </c>
      <c r="F19" s="168">
        <f t="shared" si="2"/>
        <v>5.8339962874569079E-2</v>
      </c>
      <c r="G19" s="169">
        <v>13542.670000000004</v>
      </c>
      <c r="H19" s="170">
        <f t="shared" si="3"/>
        <v>9.4467711038252203E-2</v>
      </c>
    </row>
    <row r="20" spans="2:8" s="14" customFormat="1" ht="20.100000000000001" customHeight="1">
      <c r="B20" s="212"/>
      <c r="C20" s="205" t="s">
        <v>87</v>
      </c>
      <c r="D20" s="206"/>
      <c r="E20" s="167">
        <v>85</v>
      </c>
      <c r="F20" s="168">
        <f t="shared" si="2"/>
        <v>1.1270220100769026E-2</v>
      </c>
      <c r="G20" s="169">
        <v>3002.31</v>
      </c>
      <c r="H20" s="170">
        <f t="shared" si="3"/>
        <v>2.0942794406660938E-2</v>
      </c>
    </row>
    <row r="21" spans="2:8" s="14" customFormat="1" ht="20.100000000000001" customHeight="1">
      <c r="B21" s="212"/>
      <c r="C21" s="205" t="s">
        <v>88</v>
      </c>
      <c r="D21" s="206"/>
      <c r="E21" s="167">
        <v>330</v>
      </c>
      <c r="F21" s="168">
        <f t="shared" si="2"/>
        <v>4.3754972155926809E-2</v>
      </c>
      <c r="G21" s="169">
        <v>3994.37</v>
      </c>
      <c r="H21" s="170">
        <f t="shared" si="3"/>
        <v>2.786296874544409E-2</v>
      </c>
    </row>
    <row r="22" spans="2:8" s="14" customFormat="1" ht="20.100000000000001" customHeight="1">
      <c r="B22" s="212"/>
      <c r="C22" s="205" t="s">
        <v>89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90</v>
      </c>
      <c r="D23" s="206"/>
      <c r="E23" s="167">
        <v>2222</v>
      </c>
      <c r="F23" s="168">
        <f t="shared" si="2"/>
        <v>0.29461681251657384</v>
      </c>
      <c r="G23" s="169">
        <v>73964.75</v>
      </c>
      <c r="H23" s="170">
        <f t="shared" si="3"/>
        <v>0.51594557277232356</v>
      </c>
    </row>
    <row r="24" spans="2:8" s="14" customFormat="1" ht="20.100000000000001" customHeight="1">
      <c r="B24" s="212"/>
      <c r="C24" s="205" t="s">
        <v>91</v>
      </c>
      <c r="D24" s="206"/>
      <c r="E24" s="167">
        <v>80</v>
      </c>
      <c r="F24" s="168">
        <f t="shared" si="2"/>
        <v>1.0607265977194379E-2</v>
      </c>
      <c r="G24" s="169">
        <v>2751.5199999999995</v>
      </c>
      <c r="H24" s="170">
        <f t="shared" si="3"/>
        <v>1.919339364216743E-2</v>
      </c>
    </row>
    <row r="25" spans="2:8" s="14" customFormat="1" ht="20.100000000000001" customHeight="1">
      <c r="B25" s="212"/>
      <c r="C25" s="205" t="s">
        <v>146</v>
      </c>
      <c r="D25" s="206"/>
      <c r="E25" s="167">
        <v>18</v>
      </c>
      <c r="F25" s="168">
        <f t="shared" si="2"/>
        <v>2.3866348448687352E-3</v>
      </c>
      <c r="G25" s="169">
        <v>795.51</v>
      </c>
      <c r="H25" s="170">
        <f t="shared" si="3"/>
        <v>5.5491279642817838E-3</v>
      </c>
    </row>
    <row r="26" spans="2:8" s="14" customFormat="1" ht="20.100000000000001" customHeight="1">
      <c r="B26" s="212"/>
      <c r="C26" s="205" t="s">
        <v>147</v>
      </c>
      <c r="D26" s="206"/>
      <c r="E26" s="167">
        <v>1</v>
      </c>
      <c r="F26" s="168">
        <f t="shared" si="2"/>
        <v>1.3259082471492973E-4</v>
      </c>
      <c r="G26" s="169">
        <v>20.95</v>
      </c>
      <c r="H26" s="170">
        <f t="shared" si="3"/>
        <v>1.4613798802240495E-4</v>
      </c>
    </row>
    <row r="27" spans="2:8" s="14" customFormat="1" ht="20.100000000000001" customHeight="1">
      <c r="B27" s="212"/>
      <c r="C27" s="205" t="s">
        <v>93</v>
      </c>
      <c r="D27" s="206"/>
      <c r="E27" s="167">
        <v>4112</v>
      </c>
      <c r="F27" s="168">
        <f t="shared" si="2"/>
        <v>0.54521347122779107</v>
      </c>
      <c r="G27" s="169">
        <v>25199.780000000002</v>
      </c>
      <c r="H27" s="170">
        <f t="shared" si="3"/>
        <v>0.17578258462087068</v>
      </c>
    </row>
    <row r="28" spans="2:8" s="14" customFormat="1" ht="20.100000000000001" customHeight="1">
      <c r="B28" s="213"/>
      <c r="C28" s="205" t="s">
        <v>92</v>
      </c>
      <c r="D28" s="206"/>
      <c r="E28" s="171">
        <v>253</v>
      </c>
      <c r="F28" s="172">
        <f t="shared" si="2"/>
        <v>3.3545478652877221E-2</v>
      </c>
      <c r="G28" s="173">
        <v>20014.28</v>
      </c>
      <c r="H28" s="174">
        <f t="shared" si="3"/>
        <v>0.13961081675021761</v>
      </c>
    </row>
    <row r="29" spans="2:8" s="14" customFormat="1" ht="20.100000000000001" customHeight="1">
      <c r="B29" s="236" t="s">
        <v>83</v>
      </c>
      <c r="C29" s="225" t="s">
        <v>74</v>
      </c>
      <c r="D29" s="226"/>
      <c r="E29" s="175">
        <v>126</v>
      </c>
      <c r="F29" s="176">
        <f>E29/SUM(E$29:E$40)</f>
        <v>2.8403967538322812E-2</v>
      </c>
      <c r="G29" s="177">
        <v>16337.699999999997</v>
      </c>
      <c r="H29" s="178">
        <f>G29/SUM(G$29:G$39)</f>
        <v>2.171290567417896E-2</v>
      </c>
    </row>
    <row r="30" spans="2:8" s="14" customFormat="1" ht="20.100000000000001" customHeight="1">
      <c r="B30" s="237"/>
      <c r="C30" s="205" t="s">
        <v>75</v>
      </c>
      <c r="D30" s="206"/>
      <c r="E30" s="167">
        <v>4</v>
      </c>
      <c r="F30" s="168">
        <f t="shared" ref="F30:F40" si="4">E30/SUM(E$29:E$40)</f>
        <v>9.0171325518485117E-4</v>
      </c>
      <c r="G30" s="169">
        <v>660.92000000000007</v>
      </c>
      <c r="H30" s="170">
        <f t="shared" ref="H30:H40" si="5">G30/SUM(G$29:G$39)</f>
        <v>8.783668214117264E-4</v>
      </c>
    </row>
    <row r="31" spans="2:8" s="14" customFormat="1" ht="20.100000000000001" customHeight="1">
      <c r="B31" s="237"/>
      <c r="C31" s="205" t="s">
        <v>76</v>
      </c>
      <c r="D31" s="206"/>
      <c r="E31" s="167">
        <v>162</v>
      </c>
      <c r="F31" s="168">
        <f t="shared" si="4"/>
        <v>3.6519386834986477E-2</v>
      </c>
      <c r="G31" s="169">
        <v>25462.449999999997</v>
      </c>
      <c r="H31" s="170">
        <f t="shared" si="5"/>
        <v>3.3839755601063677E-2</v>
      </c>
    </row>
    <row r="32" spans="2:8" s="14" customFormat="1" ht="20.100000000000001" customHeight="1">
      <c r="B32" s="237"/>
      <c r="C32" s="205" t="s">
        <v>77</v>
      </c>
      <c r="D32" s="206"/>
      <c r="E32" s="167">
        <v>10</v>
      </c>
      <c r="F32" s="168">
        <f t="shared" si="4"/>
        <v>2.254283137962128E-3</v>
      </c>
      <c r="G32" s="169">
        <v>544.21</v>
      </c>
      <c r="H32" s="170">
        <f t="shared" si="5"/>
        <v>7.2325850009150212E-4</v>
      </c>
    </row>
    <row r="33" spans="2:8" s="14" customFormat="1" ht="20.100000000000001" customHeight="1">
      <c r="B33" s="237"/>
      <c r="C33" s="205" t="s">
        <v>78</v>
      </c>
      <c r="D33" s="206"/>
      <c r="E33" s="167">
        <v>577</v>
      </c>
      <c r="F33" s="168">
        <f t="shared" si="4"/>
        <v>0.13007213706041479</v>
      </c>
      <c r="G33" s="169">
        <v>120799.62</v>
      </c>
      <c r="H33" s="170">
        <f t="shared" si="5"/>
        <v>0.16054345192632147</v>
      </c>
    </row>
    <row r="34" spans="2:8" s="14" customFormat="1" ht="20.100000000000001" customHeight="1">
      <c r="B34" s="237"/>
      <c r="C34" s="205" t="s">
        <v>79</v>
      </c>
      <c r="D34" s="206"/>
      <c r="E34" s="167">
        <v>132</v>
      </c>
      <c r="F34" s="168">
        <f t="shared" si="4"/>
        <v>2.9756537421100092E-2</v>
      </c>
      <c r="G34" s="169">
        <v>8727.6400000000012</v>
      </c>
      <c r="H34" s="170">
        <f t="shared" si="5"/>
        <v>1.1599088248541185E-2</v>
      </c>
    </row>
    <row r="35" spans="2:8" s="14" customFormat="1" ht="20.100000000000001" customHeight="1">
      <c r="B35" s="237"/>
      <c r="C35" s="205" t="s">
        <v>80</v>
      </c>
      <c r="D35" s="206"/>
      <c r="E35" s="167">
        <v>1951</v>
      </c>
      <c r="F35" s="168">
        <f t="shared" si="4"/>
        <v>0.4398106402164112</v>
      </c>
      <c r="G35" s="169">
        <v>538059.87</v>
      </c>
      <c r="H35" s="170">
        <f t="shared" si="5"/>
        <v>0.71508493878397783</v>
      </c>
    </row>
    <row r="36" spans="2:8" s="14" customFormat="1" ht="20.100000000000001" customHeight="1">
      <c r="B36" s="237"/>
      <c r="C36" s="205" t="s">
        <v>81</v>
      </c>
      <c r="D36" s="206"/>
      <c r="E36" s="167">
        <v>30</v>
      </c>
      <c r="F36" s="168">
        <f t="shared" si="4"/>
        <v>6.762849413886384E-3</v>
      </c>
      <c r="G36" s="169">
        <v>7308.73</v>
      </c>
      <c r="H36" s="170">
        <f t="shared" si="5"/>
        <v>9.7133479674643315E-3</v>
      </c>
    </row>
    <row r="37" spans="2:8" s="14" customFormat="1" ht="20.100000000000001" customHeight="1">
      <c r="B37" s="237"/>
      <c r="C37" s="205" t="s">
        <v>82</v>
      </c>
      <c r="D37" s="206"/>
      <c r="E37" s="167">
        <v>26</v>
      </c>
      <c r="F37" s="168">
        <f t="shared" si="4"/>
        <v>5.8611361587015331E-3</v>
      </c>
      <c r="G37" s="169">
        <v>5324.11</v>
      </c>
      <c r="H37" s="170">
        <f t="shared" si="5"/>
        <v>7.0757755515741478E-3</v>
      </c>
    </row>
    <row r="38" spans="2:8" s="14" customFormat="1" ht="20.100000000000001" customHeight="1">
      <c r="B38" s="237"/>
      <c r="C38" s="205" t="s">
        <v>148</v>
      </c>
      <c r="D38" s="206"/>
      <c r="E38" s="167">
        <v>82</v>
      </c>
      <c r="F38" s="168">
        <f t="shared" si="4"/>
        <v>1.8485121731289449E-2</v>
      </c>
      <c r="G38" s="169">
        <v>23631.31</v>
      </c>
      <c r="H38" s="170">
        <f t="shared" si="5"/>
        <v>3.1406159066899385E-2</v>
      </c>
    </row>
    <row r="39" spans="2:8" s="14" customFormat="1" ht="20.100000000000001" customHeight="1">
      <c r="B39" s="237"/>
      <c r="C39" s="230" t="s">
        <v>94</v>
      </c>
      <c r="D39" s="231"/>
      <c r="E39" s="167">
        <v>23</v>
      </c>
      <c r="F39" s="168">
        <f t="shared" si="4"/>
        <v>5.1848512173128941E-3</v>
      </c>
      <c r="G39" s="169">
        <v>5585.34</v>
      </c>
      <c r="H39" s="184">
        <f t="shared" si="5"/>
        <v>7.4229518584757173E-3</v>
      </c>
    </row>
    <row r="40" spans="2:8" s="14" customFormat="1" ht="20.100000000000001" customHeight="1">
      <c r="B40" s="182"/>
      <c r="C40" s="207" t="s">
        <v>149</v>
      </c>
      <c r="D40" s="208"/>
      <c r="E40" s="167">
        <v>1313</v>
      </c>
      <c r="F40" s="185">
        <f t="shared" si="4"/>
        <v>0.29598737601442743</v>
      </c>
      <c r="G40" s="169">
        <v>147556.11999999994</v>
      </c>
      <c r="H40" s="172">
        <f t="shared" si="5"/>
        <v>0.19610300808607273</v>
      </c>
    </row>
    <row r="41" spans="2:8" s="14" customFormat="1" ht="20.100000000000001" customHeight="1">
      <c r="B41" s="232" t="s">
        <v>95</v>
      </c>
      <c r="C41" s="225" t="s">
        <v>96</v>
      </c>
      <c r="D41" s="226"/>
      <c r="E41" s="175">
        <v>3629</v>
      </c>
      <c r="F41" s="176">
        <f>E41/SUM(E$41:E$44)</f>
        <v>0.52586581654832631</v>
      </c>
      <c r="G41" s="177">
        <v>984770.59000000008</v>
      </c>
      <c r="H41" s="178">
        <f>G41/SUM(G$41:G$44)</f>
        <v>0.48922291405349594</v>
      </c>
    </row>
    <row r="42" spans="2:8" s="14" customFormat="1" ht="20.100000000000001" customHeight="1">
      <c r="B42" s="233"/>
      <c r="C42" s="205" t="s">
        <v>97</v>
      </c>
      <c r="D42" s="206"/>
      <c r="E42" s="167">
        <v>2745</v>
      </c>
      <c r="F42" s="168">
        <f t="shared" ref="F42:F44" si="6">E42/SUM(E$41:E$44)</f>
        <v>0.39776843935661499</v>
      </c>
      <c r="G42" s="169">
        <v>831003.06</v>
      </c>
      <c r="H42" s="170">
        <f t="shared" ref="H42:H44" si="7">G42/SUM(G$41:G$44)</f>
        <v>0.41283294071624554</v>
      </c>
    </row>
    <row r="43" spans="2:8" s="14" customFormat="1" ht="20.100000000000001" customHeight="1">
      <c r="B43" s="234"/>
      <c r="C43" s="205" t="s">
        <v>150</v>
      </c>
      <c r="D43" s="206"/>
      <c r="E43" s="183">
        <v>3</v>
      </c>
      <c r="F43" s="168">
        <f t="shared" si="6"/>
        <v>4.3471960585422402E-4</v>
      </c>
      <c r="G43" s="169">
        <v>1180.2</v>
      </c>
      <c r="H43" s="170">
        <f t="shared" si="7"/>
        <v>5.8631003913910129E-4</v>
      </c>
    </row>
    <row r="44" spans="2:8" s="14" customFormat="1" ht="20.100000000000001" customHeight="1">
      <c r="B44" s="235"/>
      <c r="C44" s="207" t="s">
        <v>98</v>
      </c>
      <c r="D44" s="208"/>
      <c r="E44" s="171">
        <v>524</v>
      </c>
      <c r="F44" s="172">
        <f t="shared" si="6"/>
        <v>7.5931024489204468E-2</v>
      </c>
      <c r="G44" s="173">
        <v>195974.33</v>
      </c>
      <c r="H44" s="174">
        <f t="shared" si="7"/>
        <v>9.7357835191119416E-2</v>
      </c>
    </row>
    <row r="45" spans="2:8" s="14" customFormat="1" ht="20.100000000000001" customHeight="1">
      <c r="B45" s="227" t="s">
        <v>113</v>
      </c>
      <c r="C45" s="228"/>
      <c r="D45" s="229"/>
      <c r="E45" s="144">
        <f>SUM(E5:E44)</f>
        <v>49133</v>
      </c>
      <c r="F45" s="179">
        <f>E45/E$45</f>
        <v>1</v>
      </c>
      <c r="G45" s="180">
        <f>SUM(G5:G44)</f>
        <v>4965510.9100000011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0" t="s">
        <v>58</v>
      </c>
      <c r="C3" s="241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3037</v>
      </c>
      <c r="E4" s="67">
        <v>54977.089999999989</v>
      </c>
      <c r="F4" s="67">
        <f>E4*1000/D4</f>
        <v>18102.433322357589</v>
      </c>
      <c r="G4" s="67">
        <v>50030</v>
      </c>
      <c r="H4" s="63">
        <f>F4/G4</f>
        <v>0.3618315675066478</v>
      </c>
      <c r="K4" s="14">
        <f>D4*G4</f>
        <v>151941110</v>
      </c>
      <c r="L4" s="14" t="s">
        <v>27</v>
      </c>
      <c r="M4" s="24">
        <f>G4-F4</f>
        <v>31927.566677642411</v>
      </c>
    </row>
    <row r="5" spans="1:13" s="14" customFormat="1" ht="20.100000000000001" customHeight="1">
      <c r="B5" s="238" t="s">
        <v>28</v>
      </c>
      <c r="C5" s="239"/>
      <c r="D5" s="64">
        <v>3064</v>
      </c>
      <c r="E5" s="68">
        <v>88374.689999999988</v>
      </c>
      <c r="F5" s="68">
        <f t="shared" ref="F5:F13" si="0">E5*1000/D5</f>
        <v>28842.914490861614</v>
      </c>
      <c r="G5" s="68">
        <v>104730</v>
      </c>
      <c r="H5" s="65">
        <f t="shared" ref="H5:H10" si="1">F5/G5</f>
        <v>0.27540260184151261</v>
      </c>
      <c r="K5" s="14">
        <f t="shared" ref="K5:K10" si="2">D5*G5</f>
        <v>320892720</v>
      </c>
      <c r="L5" s="14" t="s">
        <v>28</v>
      </c>
      <c r="M5" s="24">
        <f t="shared" ref="M5:M10" si="3">G5-F5</f>
        <v>75887.085509138386</v>
      </c>
    </row>
    <row r="6" spans="1:13" s="14" customFormat="1" ht="20.100000000000001" customHeight="1">
      <c r="B6" s="238" t="s">
        <v>29</v>
      </c>
      <c r="C6" s="239"/>
      <c r="D6" s="64">
        <v>6143</v>
      </c>
      <c r="E6" s="68">
        <v>573004.44000000006</v>
      </c>
      <c r="F6" s="68">
        <f t="shared" si="0"/>
        <v>93277.623311085801</v>
      </c>
      <c r="G6" s="68">
        <v>166920</v>
      </c>
      <c r="H6" s="65">
        <f t="shared" si="1"/>
        <v>0.55881633903118744</v>
      </c>
      <c r="K6" s="14">
        <f t="shared" si="2"/>
        <v>1025389560</v>
      </c>
      <c r="L6" s="14" t="s">
        <v>29</v>
      </c>
      <c r="M6" s="24">
        <f t="shared" si="3"/>
        <v>73642.376688914199</v>
      </c>
    </row>
    <row r="7" spans="1:13" s="14" customFormat="1" ht="20.100000000000001" customHeight="1">
      <c r="B7" s="238" t="s">
        <v>30</v>
      </c>
      <c r="C7" s="239"/>
      <c r="D7" s="64">
        <v>3619</v>
      </c>
      <c r="E7" s="68">
        <v>417833.12</v>
      </c>
      <c r="F7" s="68">
        <f t="shared" si="0"/>
        <v>115455.40757115225</v>
      </c>
      <c r="G7" s="68">
        <v>196160</v>
      </c>
      <c r="H7" s="65">
        <f t="shared" si="1"/>
        <v>0.58857773027708116</v>
      </c>
      <c r="K7" s="14">
        <f t="shared" si="2"/>
        <v>709903040</v>
      </c>
      <c r="L7" s="14" t="s">
        <v>30</v>
      </c>
      <c r="M7" s="24">
        <f t="shared" si="3"/>
        <v>80704.592428847754</v>
      </c>
    </row>
    <row r="8" spans="1:13" s="14" customFormat="1" ht="20.100000000000001" customHeight="1">
      <c r="B8" s="238" t="s">
        <v>31</v>
      </c>
      <c r="C8" s="239"/>
      <c r="D8" s="64">
        <v>2242</v>
      </c>
      <c r="E8" s="68">
        <v>347680.0799999999</v>
      </c>
      <c r="F8" s="68">
        <f t="shared" si="0"/>
        <v>155075.86083853696</v>
      </c>
      <c r="G8" s="68">
        <v>269310</v>
      </c>
      <c r="H8" s="65">
        <f t="shared" si="1"/>
        <v>0.57582659700173389</v>
      </c>
      <c r="K8" s="14">
        <f t="shared" si="2"/>
        <v>603793020</v>
      </c>
      <c r="L8" s="14" t="s">
        <v>31</v>
      </c>
      <c r="M8" s="24">
        <f t="shared" si="3"/>
        <v>114234.13916146304</v>
      </c>
    </row>
    <row r="9" spans="1:13" s="14" customFormat="1" ht="20.100000000000001" customHeight="1">
      <c r="B9" s="238" t="s">
        <v>32</v>
      </c>
      <c r="C9" s="239"/>
      <c r="D9" s="64">
        <v>2078</v>
      </c>
      <c r="E9" s="68">
        <v>374112.81000000006</v>
      </c>
      <c r="F9" s="68">
        <f t="shared" si="0"/>
        <v>180035.03849855633</v>
      </c>
      <c r="G9" s="68">
        <v>308060</v>
      </c>
      <c r="H9" s="65">
        <f t="shared" si="1"/>
        <v>0.58441549859948172</v>
      </c>
      <c r="K9" s="14">
        <f t="shared" si="2"/>
        <v>640148680</v>
      </c>
      <c r="L9" s="14" t="s">
        <v>32</v>
      </c>
      <c r="M9" s="24">
        <f t="shared" si="3"/>
        <v>128024.96150144367</v>
      </c>
    </row>
    <row r="10" spans="1:13" s="14" customFormat="1" ht="20.100000000000001" customHeight="1">
      <c r="B10" s="244" t="s">
        <v>33</v>
      </c>
      <c r="C10" s="245"/>
      <c r="D10" s="72">
        <v>956</v>
      </c>
      <c r="E10" s="73">
        <v>196602.47999999998</v>
      </c>
      <c r="F10" s="73">
        <f t="shared" si="0"/>
        <v>205651.12970711294</v>
      </c>
      <c r="G10" s="73">
        <v>360650</v>
      </c>
      <c r="H10" s="75">
        <f t="shared" si="1"/>
        <v>0.57022356774466365</v>
      </c>
      <c r="K10" s="14">
        <f t="shared" si="2"/>
        <v>344781400</v>
      </c>
      <c r="L10" s="14" t="s">
        <v>33</v>
      </c>
      <c r="M10" s="24">
        <f t="shared" si="3"/>
        <v>154998.87029288706</v>
      </c>
    </row>
    <row r="11" spans="1:13" s="14" customFormat="1" ht="20.100000000000001" customHeight="1">
      <c r="B11" s="242" t="s">
        <v>65</v>
      </c>
      <c r="C11" s="243"/>
      <c r="D11" s="62">
        <f>SUM(D4:D5)</f>
        <v>6101</v>
      </c>
      <c r="E11" s="67">
        <f>SUM(E4:E5)</f>
        <v>143351.77999999997</v>
      </c>
      <c r="F11" s="67">
        <f t="shared" si="0"/>
        <v>23496.43992788067</v>
      </c>
      <c r="G11" s="82"/>
      <c r="H11" s="63">
        <f>SUM(E4:E5)*1000/SUM(K4:K5)</f>
        <v>0.30317581125699056</v>
      </c>
    </row>
    <row r="12" spans="1:13" s="14" customFormat="1" ht="20.100000000000001" customHeight="1">
      <c r="B12" s="244" t="s">
        <v>59</v>
      </c>
      <c r="C12" s="245"/>
      <c r="D12" s="66">
        <f>SUM(D6:D10)</f>
        <v>15038</v>
      </c>
      <c r="E12" s="78">
        <f>SUM(E6:E10)</f>
        <v>1909232.93</v>
      </c>
      <c r="F12" s="69">
        <f t="shared" si="0"/>
        <v>126960.56190982844</v>
      </c>
      <c r="G12" s="83"/>
      <c r="H12" s="70">
        <f>SUM(E6:E10)*1000/SUM(K6:K10)</f>
        <v>0.5743754248814168</v>
      </c>
    </row>
    <row r="13" spans="1:13" s="14" customFormat="1" ht="20.100000000000001" customHeight="1">
      <c r="B13" s="240" t="s">
        <v>66</v>
      </c>
      <c r="C13" s="241"/>
      <c r="D13" s="71">
        <f>SUM(D11:D12)</f>
        <v>21139</v>
      </c>
      <c r="E13" s="79">
        <f>SUM(E11:E12)</f>
        <v>2052584.71</v>
      </c>
      <c r="F13" s="74">
        <f t="shared" si="0"/>
        <v>97099.423340744601</v>
      </c>
      <c r="G13" s="77"/>
      <c r="H13" s="76">
        <f>SUM(E4:E10)*1000/SUM(K4:K10)</f>
        <v>0.54060206857868287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2018-11-09T01:45:55Z</cp:lastPrinted>
  <dcterms:created xsi:type="dcterms:W3CDTF">2003-07-11T02:30:35Z</dcterms:created>
  <dcterms:modified xsi:type="dcterms:W3CDTF">2021-05-27T06:01:26Z</dcterms:modified>
</cp:coreProperties>
</file>