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9月報告書\"/>
    </mc:Choice>
  </mc:AlternateContent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<sst xmlns="http://schemas.openxmlformats.org/spreadsheetml/2006/main" count="201" uniqueCount="142">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</sst>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59690</c:v>
                </c:pt>
                <c:pt idx="1">
                  <c:v>29759</c:v>
                </c:pt>
                <c:pt idx="2">
                  <c:v>16057</c:v>
                </c:pt>
                <c:pt idx="3">
                  <c:v>10214</c:v>
                </c:pt>
                <c:pt idx="4">
                  <c:v>14395</c:v>
                </c:pt>
                <c:pt idx="5">
                  <c:v>32632</c:v>
                </c:pt>
                <c:pt idx="6">
                  <c:v>43247</c:v>
                </c:pt>
                <c:pt idx="7">
                  <c:v>18220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23478</c:v>
                </c:pt>
                <c:pt idx="1">
                  <c:v>15002</c:v>
                </c:pt>
                <c:pt idx="2">
                  <c:v>9124</c:v>
                </c:pt>
                <c:pt idx="3">
                  <c:v>4841</c:v>
                </c:pt>
                <c:pt idx="4">
                  <c:v>6734</c:v>
                </c:pt>
                <c:pt idx="5">
                  <c:v>15060</c:v>
                </c:pt>
                <c:pt idx="6">
                  <c:v>23975</c:v>
                </c:pt>
                <c:pt idx="7">
                  <c:v>9618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18919</c:v>
                </c:pt>
                <c:pt idx="1">
                  <c:v>14785</c:v>
                </c:pt>
                <c:pt idx="2">
                  <c:v>9273</c:v>
                </c:pt>
                <c:pt idx="3">
                  <c:v>4541</c:v>
                </c:pt>
                <c:pt idx="4">
                  <c:v>7253</c:v>
                </c:pt>
                <c:pt idx="5">
                  <c:v>15702</c:v>
                </c:pt>
                <c:pt idx="6">
                  <c:v>24528</c:v>
                </c:pt>
                <c:pt idx="7">
                  <c:v>10689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5350776"/>
        <c:axId val="25535038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0.23024579391543298</c:v>
                </c:pt>
                <c:pt idx="1">
                  <c:v>0.31438462431528175</c:v>
                </c:pt>
                <c:pt idx="2">
                  <c:v>0.34952028118172318</c:v>
                </c:pt>
                <c:pt idx="3">
                  <c:v>0.29406970912738217</c:v>
                </c:pt>
                <c:pt idx="4">
                  <c:v>0.303820839759324</c:v>
                </c:pt>
                <c:pt idx="5">
                  <c:v>0.30215106571063743</c:v>
                </c:pt>
                <c:pt idx="6">
                  <c:v>0.3396925447350912</c:v>
                </c:pt>
                <c:pt idx="7">
                  <c:v>0.34012796462548572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8816"/>
        <c:axId val="255349208"/>
      </c:lineChart>
      <c:catAx>
        <c:axId val="255350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55350384"/>
        <c:crosses val="autoZero"/>
        <c:auto val="1"/>
        <c:lblAlgn val="ctr"/>
        <c:lblOffset val="100"/>
        <c:noMultiLvlLbl val="0"/>
      </c:catAx>
      <c:valAx>
        <c:axId val="2553503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55350776"/>
        <c:crosses val="autoZero"/>
        <c:crossBetween val="between"/>
      </c:valAx>
      <c:valAx>
        <c:axId val="2553492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55348816"/>
        <c:crosses val="max"/>
        <c:crossBetween val="between"/>
      </c:valAx>
      <c:catAx>
        <c:axId val="25534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553492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3614</c:v>
                </c:pt>
                <c:pt idx="1">
                  <c:v>2720</c:v>
                </c:pt>
                <c:pt idx="2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935478.09999999974</c:v>
                </c:pt>
                <c:pt idx="1">
                  <c:v>781538.97999999986</c:v>
                </c:pt>
                <c:pt idx="2">
                  <c:v>202691.47999999998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13530.880000000001</c:v>
                </c:pt>
                <c:pt idx="1">
                  <c:v>399.2</c:v>
                </c:pt>
                <c:pt idx="2">
                  <c:v>26335.500000000004</c:v>
                </c:pt>
                <c:pt idx="3">
                  <c:v>258.86</c:v>
                </c:pt>
                <c:pt idx="4">
                  <c:v>113112.44000000006</c:v>
                </c:pt>
                <c:pt idx="5">
                  <c:v>8203.8500000000022</c:v>
                </c:pt>
                <c:pt idx="6">
                  <c:v>514675.89999999997</c:v>
                </c:pt>
                <c:pt idx="7">
                  <c:v>4799.8099999999995</c:v>
                </c:pt>
                <c:pt idx="8">
                  <c:v>5662.5599999999995</c:v>
                </c:pt>
                <c:pt idx="9">
                  <c:v>2864.39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48024"/>
        <c:axId val="2565456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103</c:v>
                </c:pt>
                <c:pt idx="1">
                  <c:v>3</c:v>
                </c:pt>
                <c:pt idx="2">
                  <c:v>169</c:v>
                </c:pt>
                <c:pt idx="3">
                  <c:v>6</c:v>
                </c:pt>
                <c:pt idx="4">
                  <c:v>538</c:v>
                </c:pt>
                <c:pt idx="5">
                  <c:v>132</c:v>
                </c:pt>
                <c:pt idx="6">
                  <c:v>1939</c:v>
                </c:pt>
                <c:pt idx="7">
                  <c:v>20</c:v>
                </c:pt>
                <c:pt idx="8">
                  <c:v>27</c:v>
                </c:pt>
                <c:pt idx="9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47632"/>
        <c:axId val="256542144"/>
      </c:lineChart>
      <c:catAx>
        <c:axId val="25654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56542144"/>
        <c:crosses val="autoZero"/>
        <c:auto val="1"/>
        <c:lblAlgn val="ctr"/>
        <c:lblOffset val="100"/>
        <c:noMultiLvlLbl val="0"/>
      </c:catAx>
      <c:valAx>
        <c:axId val="256542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56547632"/>
        <c:crosses val="autoZero"/>
        <c:crossBetween val="between"/>
      </c:valAx>
      <c:valAx>
        <c:axId val="2565456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56548024"/>
        <c:crosses val="max"/>
        <c:crossBetween val="between"/>
      </c:valAx>
      <c:catAx>
        <c:axId val="256548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545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17369.515503875973</c:v>
                </c:pt>
                <c:pt idx="1">
                  <c:v>30198.078269169579</c:v>
                </c:pt>
                <c:pt idx="2">
                  <c:v>92608.609367455356</c:v>
                </c:pt>
                <c:pt idx="3">
                  <c:v>116345.14478493112</c:v>
                </c:pt>
                <c:pt idx="4">
                  <c:v>154341.16702819956</c:v>
                </c:pt>
                <c:pt idx="5">
                  <c:v>175614.07907907906</c:v>
                </c:pt>
                <c:pt idx="6">
                  <c:v>202098.44791666663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73504"/>
        <c:axId val="25654292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3096</c:v>
                </c:pt>
                <c:pt idx="1">
                  <c:v>3143</c:v>
                </c:pt>
                <c:pt idx="2">
                  <c:v>6213</c:v>
                </c:pt>
                <c:pt idx="3">
                  <c:v>3557</c:v>
                </c:pt>
                <c:pt idx="4">
                  <c:v>2305</c:v>
                </c:pt>
                <c:pt idx="5">
                  <c:v>1998</c:v>
                </c:pt>
                <c:pt idx="6">
                  <c:v>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48416"/>
        <c:axId val="256542536"/>
      </c:lineChart>
      <c:catAx>
        <c:axId val="2565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542536"/>
        <c:crosses val="autoZero"/>
        <c:auto val="1"/>
        <c:lblAlgn val="ctr"/>
        <c:lblOffset val="100"/>
        <c:noMultiLvlLbl val="0"/>
      </c:catAx>
      <c:valAx>
        <c:axId val="256542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6548416"/>
        <c:crosses val="autoZero"/>
        <c:crossBetween val="between"/>
      </c:valAx>
      <c:valAx>
        <c:axId val="2565429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57473504"/>
        <c:crosses val="max"/>
        <c:crossBetween val="between"/>
      </c:valAx>
      <c:catAx>
        <c:axId val="25747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54292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69976"/>
        <c:axId val="25746840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17369.515503875973</c:v>
                </c:pt>
                <c:pt idx="1">
                  <c:v>30198.078269169579</c:v>
                </c:pt>
                <c:pt idx="2">
                  <c:v>92608.609367455356</c:v>
                </c:pt>
                <c:pt idx="3">
                  <c:v>116345.14478493112</c:v>
                </c:pt>
                <c:pt idx="4">
                  <c:v>154341.16702819956</c:v>
                </c:pt>
                <c:pt idx="5">
                  <c:v>175614.07907907906</c:v>
                </c:pt>
                <c:pt idx="6">
                  <c:v>202098.44791666663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7472328"/>
        <c:axId val="257472720"/>
      </c:barChart>
      <c:catAx>
        <c:axId val="2574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468408"/>
        <c:crosses val="autoZero"/>
        <c:auto val="1"/>
        <c:lblAlgn val="ctr"/>
        <c:lblOffset val="100"/>
        <c:noMultiLvlLbl val="0"/>
      </c:catAx>
      <c:valAx>
        <c:axId val="25746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7469976"/>
        <c:crosses val="autoZero"/>
        <c:crossBetween val="between"/>
      </c:valAx>
      <c:valAx>
        <c:axId val="25747272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257472328"/>
        <c:crosses val="max"/>
        <c:crossBetween val="between"/>
      </c:valAx>
      <c:catAx>
        <c:axId val="257472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4727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7684</c:v>
                </c:pt>
                <c:pt idx="1">
                  <c:v>5250</c:v>
                </c:pt>
                <c:pt idx="2">
                  <c:v>8576</c:v>
                </c:pt>
                <c:pt idx="3">
                  <c:v>5113</c:v>
                </c:pt>
                <c:pt idx="4">
                  <c:v>4324</c:v>
                </c:pt>
                <c:pt idx="5">
                  <c:v>5238</c:v>
                </c:pt>
                <c:pt idx="6">
                  <c:v>3193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1000</c:v>
                </c:pt>
                <c:pt idx="1">
                  <c:v>789</c:v>
                </c:pt>
                <c:pt idx="2">
                  <c:v>834</c:v>
                </c:pt>
                <c:pt idx="3">
                  <c:v>623</c:v>
                </c:pt>
                <c:pt idx="4">
                  <c:v>492</c:v>
                </c:pt>
                <c:pt idx="5">
                  <c:v>526</c:v>
                </c:pt>
                <c:pt idx="6">
                  <c:v>344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6684</c:v>
                </c:pt>
                <c:pt idx="1">
                  <c:v>4461</c:v>
                </c:pt>
                <c:pt idx="2">
                  <c:v>7742</c:v>
                </c:pt>
                <c:pt idx="3">
                  <c:v>4490</c:v>
                </c:pt>
                <c:pt idx="4">
                  <c:v>3832</c:v>
                </c:pt>
                <c:pt idx="5">
                  <c:v>4712</c:v>
                </c:pt>
                <c:pt idx="6">
                  <c:v>2849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1229</c:v>
                </c:pt>
                <c:pt idx="1">
                  <c:v>1110</c:v>
                </c:pt>
                <c:pt idx="2">
                  <c:v>801</c:v>
                </c:pt>
                <c:pt idx="3">
                  <c:v>240</c:v>
                </c:pt>
                <c:pt idx="4">
                  <c:v>395</c:v>
                </c:pt>
                <c:pt idx="5">
                  <c:v>736</c:v>
                </c:pt>
                <c:pt idx="6">
                  <c:v>2666</c:v>
                </c:pt>
                <c:pt idx="7">
                  <c:v>507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840</c:v>
                </c:pt>
                <c:pt idx="1">
                  <c:v>858</c:v>
                </c:pt>
                <c:pt idx="2">
                  <c:v>491</c:v>
                </c:pt>
                <c:pt idx="3">
                  <c:v>170</c:v>
                </c:pt>
                <c:pt idx="4">
                  <c:v>275</c:v>
                </c:pt>
                <c:pt idx="5">
                  <c:v>677</c:v>
                </c:pt>
                <c:pt idx="6">
                  <c:v>1524</c:v>
                </c:pt>
                <c:pt idx="7">
                  <c:v>415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1219</c:v>
                </c:pt>
                <c:pt idx="1">
                  <c:v>1219</c:v>
                </c:pt>
                <c:pt idx="2">
                  <c:v>869</c:v>
                </c:pt>
                <c:pt idx="3">
                  <c:v>349</c:v>
                </c:pt>
                <c:pt idx="4">
                  <c:v>498</c:v>
                </c:pt>
                <c:pt idx="5">
                  <c:v>1349</c:v>
                </c:pt>
                <c:pt idx="6">
                  <c:v>2340</c:v>
                </c:pt>
                <c:pt idx="7">
                  <c:v>733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776</c:v>
                </c:pt>
                <c:pt idx="1">
                  <c:v>663</c:v>
                </c:pt>
                <c:pt idx="2">
                  <c:v>548</c:v>
                </c:pt>
                <c:pt idx="3">
                  <c:v>207</c:v>
                </c:pt>
                <c:pt idx="4">
                  <c:v>312</c:v>
                </c:pt>
                <c:pt idx="5">
                  <c:v>648</c:v>
                </c:pt>
                <c:pt idx="6">
                  <c:v>1526</c:v>
                </c:pt>
                <c:pt idx="7">
                  <c:v>433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627</c:v>
                </c:pt>
                <c:pt idx="1">
                  <c:v>584</c:v>
                </c:pt>
                <c:pt idx="2">
                  <c:v>446</c:v>
                </c:pt>
                <c:pt idx="3">
                  <c:v>185</c:v>
                </c:pt>
                <c:pt idx="4">
                  <c:v>277</c:v>
                </c:pt>
                <c:pt idx="5">
                  <c:v>638</c:v>
                </c:pt>
                <c:pt idx="6">
                  <c:v>1213</c:v>
                </c:pt>
                <c:pt idx="7">
                  <c:v>354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891</c:v>
                </c:pt>
                <c:pt idx="1">
                  <c:v>694</c:v>
                </c:pt>
                <c:pt idx="2">
                  <c:v>464</c:v>
                </c:pt>
                <c:pt idx="3">
                  <c:v>188</c:v>
                </c:pt>
                <c:pt idx="4">
                  <c:v>336</c:v>
                </c:pt>
                <c:pt idx="5">
                  <c:v>743</c:v>
                </c:pt>
                <c:pt idx="6">
                  <c:v>1384</c:v>
                </c:pt>
                <c:pt idx="7">
                  <c:v>538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551</c:v>
                </c:pt>
                <c:pt idx="1">
                  <c:v>448</c:v>
                </c:pt>
                <c:pt idx="2">
                  <c:v>271</c:v>
                </c:pt>
                <c:pt idx="3">
                  <c:v>168</c:v>
                </c:pt>
                <c:pt idx="4">
                  <c:v>192</c:v>
                </c:pt>
                <c:pt idx="5">
                  <c:v>379</c:v>
                </c:pt>
                <c:pt idx="6">
                  <c:v>832</c:v>
                </c:pt>
                <c:pt idx="7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51952"/>
        <c:axId val="25535508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0.14465646154209025</c:v>
                </c:pt>
                <c:pt idx="1">
                  <c:v>0.18719575653808709</c:v>
                </c:pt>
                <c:pt idx="2">
                  <c:v>0.21144751861716585</c:v>
                </c:pt>
                <c:pt idx="3">
                  <c:v>0.16062673204007674</c:v>
                </c:pt>
                <c:pt idx="4">
                  <c:v>0.16336598269821978</c:v>
                </c:pt>
                <c:pt idx="5">
                  <c:v>0.16806449515636174</c:v>
                </c:pt>
                <c:pt idx="6">
                  <c:v>0.23678947693957075</c:v>
                </c:pt>
                <c:pt idx="7">
                  <c:v>0.16408135125818682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53128"/>
        <c:axId val="255352736"/>
      </c:lineChart>
      <c:catAx>
        <c:axId val="25535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255355088"/>
        <c:crosses val="autoZero"/>
        <c:auto val="1"/>
        <c:lblAlgn val="ctr"/>
        <c:lblOffset val="100"/>
        <c:noMultiLvlLbl val="0"/>
      </c:catAx>
      <c:valAx>
        <c:axId val="255355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5351952"/>
        <c:crosses val="autoZero"/>
        <c:crossBetween val="between"/>
      </c:valAx>
      <c:valAx>
        <c:axId val="2553527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55353128"/>
        <c:crosses val="max"/>
        <c:crossBetween val="between"/>
      </c:valAx>
      <c:catAx>
        <c:axId val="25535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352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0.62989114445425121</c:v>
                </c:pt>
                <c:pt idx="1">
                  <c:v>0.63517329910141207</c:v>
                </c:pt>
                <c:pt idx="2">
                  <c:v>0.6589670014347202</c:v>
                </c:pt>
                <c:pt idx="3">
                  <c:v>0.61204663212435229</c:v>
                </c:pt>
                <c:pt idx="4">
                  <c:v>0.6271186440677966</c:v>
                </c:pt>
                <c:pt idx="5">
                  <c:v>0.6132075471698113</c:v>
                </c:pt>
                <c:pt idx="6">
                  <c:v>0.60807057670315312</c:v>
                </c:pt>
                <c:pt idx="7">
                  <c:v>0.64610610762128207</c:v>
                </c:pt>
                <c:pt idx="8">
                  <c:v>0.58526315789473682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0.1632412894548817</c:v>
                </c:pt>
                <c:pt idx="1">
                  <c:v>0.1822849807445443</c:v>
                </c:pt>
                <c:pt idx="2">
                  <c:v>0.17474892395982783</c:v>
                </c:pt>
                <c:pt idx="3">
                  <c:v>0.17854058721934368</c:v>
                </c:pt>
                <c:pt idx="4">
                  <c:v>0.14652815746309458</c:v>
                </c:pt>
                <c:pt idx="5">
                  <c:v>0.15820029027576196</c:v>
                </c:pt>
                <c:pt idx="6">
                  <c:v>0.15536677013559877</c:v>
                </c:pt>
                <c:pt idx="7">
                  <c:v>0.14478165443124197</c:v>
                </c:pt>
                <c:pt idx="8">
                  <c:v>0.17192982456140352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6.1993023158071703E-2</c:v>
                </c:pt>
                <c:pt idx="1">
                  <c:v>3.9409499358151474E-2</c:v>
                </c:pt>
                <c:pt idx="2">
                  <c:v>3.5150645624103298E-2</c:v>
                </c:pt>
                <c:pt idx="3">
                  <c:v>7.3618307426597585E-2</c:v>
                </c:pt>
                <c:pt idx="4">
                  <c:v>2.8977583378895572E-2</c:v>
                </c:pt>
                <c:pt idx="5">
                  <c:v>8.5268505079825835E-2</c:v>
                </c:pt>
                <c:pt idx="6">
                  <c:v>7.9725535043293577E-2</c:v>
                </c:pt>
                <c:pt idx="7">
                  <c:v>7.8331945810943771E-2</c:v>
                </c:pt>
                <c:pt idx="8">
                  <c:v>5.7543859649122807E-2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0.14487454293279536</c:v>
                </c:pt>
                <c:pt idx="1">
                  <c:v>0.14313222079589216</c:v>
                </c:pt>
                <c:pt idx="2">
                  <c:v>0.13113342898134864</c:v>
                </c:pt>
                <c:pt idx="3">
                  <c:v>0.13579447322970639</c:v>
                </c:pt>
                <c:pt idx="4">
                  <c:v>0.19737561509021323</c:v>
                </c:pt>
                <c:pt idx="5">
                  <c:v>0.14332365747460088</c:v>
                </c:pt>
                <c:pt idx="6">
                  <c:v>0.15683711811795459</c:v>
                </c:pt>
                <c:pt idx="7">
                  <c:v>0.13078029213653219</c:v>
                </c:pt>
                <c:pt idx="8">
                  <c:v>0.18526315789473685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54304"/>
        <c:axId val="255356264"/>
      </c:barChart>
      <c:catAx>
        <c:axId val="25535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55356264"/>
        <c:crosses val="autoZero"/>
        <c:auto val="1"/>
        <c:lblAlgn val="ctr"/>
        <c:lblOffset val="100"/>
        <c:noMultiLvlLbl val="0"/>
      </c:catAx>
      <c:valAx>
        <c:axId val="2553562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553543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0.40658820440284626</c:v>
                </c:pt>
                <c:pt idx="1">
                  <c:v>0.39242759109054393</c:v>
                </c:pt>
                <c:pt idx="2">
                  <c:v>0.45979034515191708</c:v>
                </c:pt>
                <c:pt idx="3">
                  <c:v>0.3862367939580687</c:v>
                </c:pt>
                <c:pt idx="4">
                  <c:v>0.3827069959497727</c:v>
                </c:pt>
                <c:pt idx="5">
                  <c:v>0.40370435537111038</c:v>
                </c:pt>
                <c:pt idx="6">
                  <c:v>0.38642883404410422</c:v>
                </c:pt>
                <c:pt idx="7">
                  <c:v>0.42162467106580148</c:v>
                </c:pt>
                <c:pt idx="8">
                  <c:v>0.37620563944233393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3.1989072846591436E-2</c:v>
                </c:pt>
                <c:pt idx="1">
                  <c:v>3.9366169714510124E-2</c:v>
                </c:pt>
                <c:pt idx="2">
                  <c:v>3.3791630667790597E-2</c:v>
                </c:pt>
                <c:pt idx="3">
                  <c:v>3.2805660267766636E-2</c:v>
                </c:pt>
                <c:pt idx="4">
                  <c:v>2.4877527944813613E-2</c:v>
                </c:pt>
                <c:pt idx="5">
                  <c:v>2.9880602636914874E-2</c:v>
                </c:pt>
                <c:pt idx="6">
                  <c:v>3.3519862593689068E-2</c:v>
                </c:pt>
                <c:pt idx="7">
                  <c:v>2.7274996664964468E-2</c:v>
                </c:pt>
                <c:pt idx="8">
                  <c:v>3.2319994849567678E-2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0.14841388932122171</c:v>
                </c:pt>
                <c:pt idx="1">
                  <c:v>9.900917479107034E-2</c:v>
                </c:pt>
                <c:pt idx="2">
                  <c:v>9.4895490086005257E-2</c:v>
                </c:pt>
                <c:pt idx="3">
                  <c:v>0.18749159343161384</c:v>
                </c:pt>
                <c:pt idx="4">
                  <c:v>6.3685677622295503E-2</c:v>
                </c:pt>
                <c:pt idx="5">
                  <c:v>0.17776067411785781</c:v>
                </c:pt>
                <c:pt idx="6">
                  <c:v>0.17336503106615414</c:v>
                </c:pt>
                <c:pt idx="7">
                  <c:v>0.19378179262076503</c:v>
                </c:pt>
                <c:pt idx="8">
                  <c:v>0.11454062166350534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0.41300883342934064</c:v>
                </c:pt>
                <c:pt idx="1">
                  <c:v>0.46919706440387565</c:v>
                </c:pt>
                <c:pt idx="2">
                  <c:v>0.41152253409428702</c:v>
                </c:pt>
                <c:pt idx="3">
                  <c:v>0.39346595234255077</c:v>
                </c:pt>
                <c:pt idx="4">
                  <c:v>0.52872979848311819</c:v>
                </c:pt>
                <c:pt idx="5">
                  <c:v>0.38865436787411689</c:v>
                </c:pt>
                <c:pt idx="6">
                  <c:v>0.4066862722960527</c:v>
                </c:pt>
                <c:pt idx="7">
                  <c:v>0.35731853964846905</c:v>
                </c:pt>
                <c:pt idx="8">
                  <c:v>0.47693374404459304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355480"/>
        <c:axId val="255349600"/>
      </c:barChart>
      <c:catAx>
        <c:axId val="25535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255349600"/>
        <c:crosses val="autoZero"/>
        <c:auto val="1"/>
        <c:lblAlgn val="ctr"/>
        <c:lblOffset val="100"/>
        <c:noMultiLvlLbl val="0"/>
      </c:catAx>
      <c:valAx>
        <c:axId val="25534960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2553554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291432.74000000005</c:v>
                </c:pt>
                <c:pt idx="1">
                  <c:v>13406.190000000002</c:v>
                </c:pt>
                <c:pt idx="2">
                  <c:v>69073.14</c:v>
                </c:pt>
                <c:pt idx="3">
                  <c:v>12788.639999999998</c:v>
                </c:pt>
                <c:pt idx="4">
                  <c:v>41355.560000000012</c:v>
                </c:pt>
                <c:pt idx="5">
                  <c:v>681580.2200000002</c:v>
                </c:pt>
                <c:pt idx="6">
                  <c:v>300968.56999999995</c:v>
                </c:pt>
                <c:pt idx="7">
                  <c:v>141075.40000000002</c:v>
                </c:pt>
                <c:pt idx="8">
                  <c:v>18608.489999999994</c:v>
                </c:pt>
                <c:pt idx="9">
                  <c:v>216048.14999999997</c:v>
                </c:pt>
                <c:pt idx="10">
                  <c:v>103527.70000000003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44888"/>
        <c:axId val="2565492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4993</c:v>
                </c:pt>
                <c:pt idx="1">
                  <c:v>186</c:v>
                </c:pt>
                <c:pt idx="2">
                  <c:v>1467</c:v>
                </c:pt>
                <c:pt idx="3">
                  <c:v>310</c:v>
                </c:pt>
                <c:pt idx="4">
                  <c:v>3050</c:v>
                </c:pt>
                <c:pt idx="5">
                  <c:v>6243</c:v>
                </c:pt>
                <c:pt idx="6">
                  <c:v>3189</c:v>
                </c:pt>
                <c:pt idx="7">
                  <c:v>1338</c:v>
                </c:pt>
                <c:pt idx="8">
                  <c:v>254</c:v>
                </c:pt>
                <c:pt idx="9">
                  <c:v>1077</c:v>
                </c:pt>
                <c:pt idx="10">
                  <c:v>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46064"/>
        <c:axId val="256545280"/>
      </c:lineChart>
      <c:catAx>
        <c:axId val="25654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56545280"/>
        <c:crosses val="autoZero"/>
        <c:auto val="1"/>
        <c:lblAlgn val="ctr"/>
        <c:lblOffset val="100"/>
        <c:noMultiLvlLbl val="0"/>
      </c:catAx>
      <c:valAx>
        <c:axId val="2565452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56546064"/>
        <c:crosses val="autoZero"/>
        <c:crossBetween val="between"/>
      </c:valAx>
      <c:valAx>
        <c:axId val="2565492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56544888"/>
        <c:crosses val="max"/>
        <c:crossBetween val="between"/>
      </c:valAx>
      <c:catAx>
        <c:axId val="25654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54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3156.3700000000003</c:v>
                </c:pt>
                <c:pt idx="1">
                  <c:v>88.22999999999999</c:v>
                </c:pt>
                <c:pt idx="2">
                  <c:v>13754.140000000001</c:v>
                </c:pt>
                <c:pt idx="3">
                  <c:v>2618.2500000000009</c:v>
                </c:pt>
                <c:pt idx="4">
                  <c:v>3887.9</c:v>
                </c:pt>
                <c:pt idx="5">
                  <c:v>8464.11</c:v>
                </c:pt>
                <c:pt idx="6">
                  <c:v>69172.290000000008</c:v>
                </c:pt>
                <c:pt idx="7">
                  <c:v>2385.4399999999996</c:v>
                </c:pt>
                <c:pt idx="8">
                  <c:v>510.63</c:v>
                </c:pt>
                <c:pt idx="9">
                  <c:v>20113.879999999997</c:v>
                </c:pt>
                <c:pt idx="10">
                  <c:v>24537.340000000004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46848"/>
        <c:axId val="25654332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160</c:v>
                </c:pt>
                <c:pt idx="1">
                  <c:v>2</c:v>
                </c:pt>
                <c:pt idx="2">
                  <c:v>433</c:v>
                </c:pt>
                <c:pt idx="3">
                  <c:v>78</c:v>
                </c:pt>
                <c:pt idx="4">
                  <c:v>316</c:v>
                </c:pt>
                <c:pt idx="5">
                  <c:v>303</c:v>
                </c:pt>
                <c:pt idx="6">
                  <c:v>2165</c:v>
                </c:pt>
                <c:pt idx="7">
                  <c:v>73</c:v>
                </c:pt>
                <c:pt idx="8">
                  <c:v>13</c:v>
                </c:pt>
                <c:pt idx="9">
                  <c:v>253</c:v>
                </c:pt>
                <c:pt idx="10">
                  <c:v>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49592"/>
        <c:axId val="256546456"/>
      </c:lineChart>
      <c:catAx>
        <c:axId val="25654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56546456"/>
        <c:crosses val="autoZero"/>
        <c:auto val="1"/>
        <c:lblAlgn val="ctr"/>
        <c:lblOffset val="100"/>
        <c:noMultiLvlLbl val="0"/>
      </c:catAx>
      <c:valAx>
        <c:axId val="256546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256549592"/>
        <c:crosses val="autoZero"/>
        <c:crossBetween val="between"/>
      </c:valAx>
      <c:valAx>
        <c:axId val="25654332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256546848"/>
        <c:crosses val="max"/>
        <c:crossBetween val="between"/>
      </c:valAx>
      <c:catAx>
        <c:axId val="25654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543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713760</v>
      </c>
      <c r="D5" s="30">
        <f>SUM(E5:F5)</f>
        <v>213522</v>
      </c>
      <c r="E5" s="31">
        <f>SUM(E6:E13)</f>
        <v>107832</v>
      </c>
      <c r="F5" s="32">
        <f t="shared" ref="F5:G5" si="0">SUM(F6:F13)</f>
        <v>105690</v>
      </c>
      <c r="G5" s="29">
        <f t="shared" si="0"/>
        <v>224214</v>
      </c>
      <c r="H5" s="33">
        <f>D5/C5</f>
        <v>0.29915097511768662</v>
      </c>
      <c r="I5" s="26"/>
      <c r="J5" s="24">
        <f t="shared" ref="J5:J13" si="1">C5-D5-G5</f>
        <v>276024</v>
      </c>
      <c r="K5" s="58">
        <f>E5/C5</f>
        <v>0.15107599193006052</v>
      </c>
      <c r="L5" s="58">
        <f>F5/C5</f>
        <v>0.1480749831876261</v>
      </c>
    </row>
    <row r="6" spans="1:12" ht="20.100000000000001" customHeight="1" thickTop="1" x14ac:dyDescent="0.15">
      <c r="B6" s="18" t="s">
        <v>18</v>
      </c>
      <c r="C6" s="34">
        <v>184138</v>
      </c>
      <c r="D6" s="35">
        <f t="shared" ref="D6:D13" si="2">SUM(E6:F6)</f>
        <v>42397</v>
      </c>
      <c r="E6" s="36">
        <v>23478</v>
      </c>
      <c r="F6" s="37">
        <v>18919</v>
      </c>
      <c r="G6" s="34">
        <v>59690</v>
      </c>
      <c r="H6" s="38">
        <f t="shared" ref="H6:H13" si="3">D6/C6</f>
        <v>0.23024579391543298</v>
      </c>
      <c r="I6" s="26"/>
      <c r="J6" s="24">
        <f t="shared" si="1"/>
        <v>82051</v>
      </c>
      <c r="K6" s="58">
        <f t="shared" ref="K6:K13" si="4">E6/C6</f>
        <v>0.12750219943737848</v>
      </c>
      <c r="L6" s="58">
        <f t="shared" ref="L6:L13" si="5">F6/C6</f>
        <v>0.10274359447805451</v>
      </c>
    </row>
    <row r="7" spans="1:12" ht="20.100000000000001" customHeight="1" x14ac:dyDescent="0.15">
      <c r="B7" s="19" t="s">
        <v>19</v>
      </c>
      <c r="C7" s="39">
        <v>94747</v>
      </c>
      <c r="D7" s="40">
        <f t="shared" si="2"/>
        <v>29787</v>
      </c>
      <c r="E7" s="41">
        <v>15002</v>
      </c>
      <c r="F7" s="42">
        <v>14785</v>
      </c>
      <c r="G7" s="39">
        <v>29759</v>
      </c>
      <c r="H7" s="43">
        <f t="shared" si="3"/>
        <v>0.31438462431528175</v>
      </c>
      <c r="I7" s="26"/>
      <c r="J7" s="24">
        <f t="shared" si="1"/>
        <v>35201</v>
      </c>
      <c r="K7" s="58">
        <f t="shared" si="4"/>
        <v>0.15833746714935565</v>
      </c>
      <c r="L7" s="58">
        <f t="shared" si="5"/>
        <v>0.1560471571659261</v>
      </c>
    </row>
    <row r="8" spans="1:12" ht="20.100000000000001" customHeight="1" x14ac:dyDescent="0.15">
      <c r="B8" s="19" t="s">
        <v>20</v>
      </c>
      <c r="C8" s="39">
        <v>52635</v>
      </c>
      <c r="D8" s="40">
        <f t="shared" si="2"/>
        <v>18397</v>
      </c>
      <c r="E8" s="41">
        <v>9124</v>
      </c>
      <c r="F8" s="42">
        <v>9273</v>
      </c>
      <c r="G8" s="39">
        <v>16057</v>
      </c>
      <c r="H8" s="43">
        <f t="shared" si="3"/>
        <v>0.34952028118172318</v>
      </c>
      <c r="I8" s="26"/>
      <c r="J8" s="24">
        <f t="shared" si="1"/>
        <v>18181</v>
      </c>
      <c r="K8" s="58">
        <f t="shared" si="4"/>
        <v>0.17334473259238151</v>
      </c>
      <c r="L8" s="58">
        <f t="shared" si="5"/>
        <v>0.1761755485893417</v>
      </c>
    </row>
    <row r="9" spans="1:12" ht="20.100000000000001" customHeight="1" x14ac:dyDescent="0.15">
      <c r="B9" s="19" t="s">
        <v>21</v>
      </c>
      <c r="C9" s="39">
        <v>31904</v>
      </c>
      <c r="D9" s="40">
        <f t="shared" si="2"/>
        <v>9382</v>
      </c>
      <c r="E9" s="41">
        <v>4841</v>
      </c>
      <c r="F9" s="42">
        <v>4541</v>
      </c>
      <c r="G9" s="39">
        <v>10214</v>
      </c>
      <c r="H9" s="43">
        <f t="shared" si="3"/>
        <v>0.29406970912738217</v>
      </c>
      <c r="I9" s="26"/>
      <c r="J9" s="24">
        <f t="shared" si="1"/>
        <v>12308</v>
      </c>
      <c r="K9" s="58">
        <f t="shared" si="4"/>
        <v>0.1517364593781344</v>
      </c>
      <c r="L9" s="58">
        <f t="shared" si="5"/>
        <v>0.14233324974924774</v>
      </c>
    </row>
    <row r="10" spans="1:12" ht="20.100000000000001" customHeight="1" x14ac:dyDescent="0.15">
      <c r="B10" s="19" t="s">
        <v>22</v>
      </c>
      <c r="C10" s="39">
        <v>46037</v>
      </c>
      <c r="D10" s="40">
        <f t="shared" si="2"/>
        <v>13987</v>
      </c>
      <c r="E10" s="41">
        <v>6734</v>
      </c>
      <c r="F10" s="42">
        <v>7253</v>
      </c>
      <c r="G10" s="39">
        <v>14395</v>
      </c>
      <c r="H10" s="43">
        <f t="shared" si="3"/>
        <v>0.303820839759324</v>
      </c>
      <c r="I10" s="26"/>
      <c r="J10" s="24">
        <f t="shared" si="1"/>
        <v>17655</v>
      </c>
      <c r="K10" s="58">
        <f t="shared" si="4"/>
        <v>0.14627364945587246</v>
      </c>
      <c r="L10" s="58">
        <f t="shared" si="5"/>
        <v>0.15754719030345157</v>
      </c>
    </row>
    <row r="11" spans="1:12" ht="20.100000000000001" customHeight="1" x14ac:dyDescent="0.15">
      <c r="B11" s="19" t="s">
        <v>23</v>
      </c>
      <c r="C11" s="39">
        <v>101810</v>
      </c>
      <c r="D11" s="40">
        <f t="shared" si="2"/>
        <v>30762</v>
      </c>
      <c r="E11" s="41">
        <v>15060</v>
      </c>
      <c r="F11" s="42">
        <v>15702</v>
      </c>
      <c r="G11" s="39">
        <v>32632</v>
      </c>
      <c r="H11" s="43">
        <f t="shared" si="3"/>
        <v>0.30215106571063743</v>
      </c>
      <c r="I11" s="26"/>
      <c r="J11" s="24">
        <f t="shared" si="1"/>
        <v>38416</v>
      </c>
      <c r="K11" s="58">
        <f t="shared" si="4"/>
        <v>0.14792260092328849</v>
      </c>
      <c r="L11" s="58">
        <f t="shared" si="5"/>
        <v>0.15422846478734897</v>
      </c>
    </row>
    <row r="12" spans="1:12" ht="20.100000000000001" customHeight="1" x14ac:dyDescent="0.15">
      <c r="B12" s="19" t="s">
        <v>24</v>
      </c>
      <c r="C12" s="39">
        <v>142785</v>
      </c>
      <c r="D12" s="40">
        <f t="shared" si="2"/>
        <v>48503</v>
      </c>
      <c r="E12" s="41">
        <v>23975</v>
      </c>
      <c r="F12" s="42">
        <v>24528</v>
      </c>
      <c r="G12" s="39">
        <v>43247</v>
      </c>
      <c r="H12" s="43">
        <f t="shared" si="3"/>
        <v>0.3396925447350912</v>
      </c>
      <c r="I12" s="26"/>
      <c r="J12" s="24">
        <f t="shared" si="1"/>
        <v>51035</v>
      </c>
      <c r="K12" s="58">
        <f t="shared" si="4"/>
        <v>0.16790979444619533</v>
      </c>
      <c r="L12" s="58">
        <f t="shared" si="5"/>
        <v>0.17178275028889589</v>
      </c>
    </row>
    <row r="13" spans="1:12" ht="20.100000000000001" customHeight="1" x14ac:dyDescent="0.15">
      <c r="B13" s="19" t="s">
        <v>25</v>
      </c>
      <c r="C13" s="39">
        <v>59704</v>
      </c>
      <c r="D13" s="40">
        <f t="shared" si="2"/>
        <v>20307</v>
      </c>
      <c r="E13" s="41">
        <v>9618</v>
      </c>
      <c r="F13" s="42">
        <v>10689</v>
      </c>
      <c r="G13" s="39">
        <v>18220</v>
      </c>
      <c r="H13" s="43">
        <f t="shared" si="3"/>
        <v>0.34012796462548572</v>
      </c>
      <c r="I13" s="26"/>
      <c r="J13" s="24">
        <f t="shared" si="1"/>
        <v>21177</v>
      </c>
      <c r="K13" s="58">
        <f t="shared" si="4"/>
        <v>0.16109473402117111</v>
      </c>
      <c r="L13" s="58">
        <f t="shared" si="5"/>
        <v>0.17903323060431461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7684</v>
      </c>
      <c r="E4" s="46">
        <f t="shared" ref="E4:K4" si="0">SUM(E5:E6)</f>
        <v>5250</v>
      </c>
      <c r="F4" s="46">
        <f t="shared" si="0"/>
        <v>8576</v>
      </c>
      <c r="G4" s="46">
        <f t="shared" si="0"/>
        <v>5113</v>
      </c>
      <c r="H4" s="46">
        <f t="shared" si="0"/>
        <v>4324</v>
      </c>
      <c r="I4" s="46">
        <f t="shared" si="0"/>
        <v>5238</v>
      </c>
      <c r="J4" s="45">
        <f t="shared" si="0"/>
        <v>3193</v>
      </c>
      <c r="K4" s="47">
        <f t="shared" si="0"/>
        <v>39378</v>
      </c>
      <c r="L4" s="55">
        <f>K4/人口統計!D5</f>
        <v>0.1844212774327704</v>
      </c>
    </row>
    <row r="5" spans="1:12" ht="20.100000000000001" customHeight="1" x14ac:dyDescent="0.15">
      <c r="B5" s="115"/>
      <c r="C5" s="116" t="s">
        <v>39</v>
      </c>
      <c r="D5" s="48">
        <v>1000</v>
      </c>
      <c r="E5" s="49">
        <v>789</v>
      </c>
      <c r="F5" s="49">
        <v>834</v>
      </c>
      <c r="G5" s="49">
        <v>623</v>
      </c>
      <c r="H5" s="49">
        <v>492</v>
      </c>
      <c r="I5" s="49">
        <v>526</v>
      </c>
      <c r="J5" s="48">
        <v>344</v>
      </c>
      <c r="K5" s="50">
        <f>SUM(D5:J5)</f>
        <v>4608</v>
      </c>
      <c r="L5" s="56">
        <f>K5/人口統計!D5</f>
        <v>2.1580914378846208E-2</v>
      </c>
    </row>
    <row r="6" spans="1:12" ht="20.100000000000001" customHeight="1" x14ac:dyDescent="0.15">
      <c r="B6" s="115"/>
      <c r="C6" s="117" t="s">
        <v>40</v>
      </c>
      <c r="D6" s="51">
        <v>6684</v>
      </c>
      <c r="E6" s="52">
        <v>4461</v>
      </c>
      <c r="F6" s="52">
        <v>7742</v>
      </c>
      <c r="G6" s="52">
        <v>4490</v>
      </c>
      <c r="H6" s="52">
        <v>3832</v>
      </c>
      <c r="I6" s="52">
        <v>4712</v>
      </c>
      <c r="J6" s="51">
        <v>2849</v>
      </c>
      <c r="K6" s="53">
        <f>SUM(D6:J6)</f>
        <v>34770</v>
      </c>
      <c r="L6" s="57">
        <f>K6/人口統計!D5</f>
        <v>0.16284036305392419</v>
      </c>
    </row>
    <row r="7" spans="1:12" ht="20.100000000000001" customHeight="1" thickBot="1" x14ac:dyDescent="0.2">
      <c r="B7" s="193" t="s">
        <v>63</v>
      </c>
      <c r="C7" s="194"/>
      <c r="D7" s="45">
        <v>82</v>
      </c>
      <c r="E7" s="46">
        <v>127</v>
      </c>
      <c r="F7" s="46">
        <v>98</v>
      </c>
      <c r="G7" s="46">
        <v>102</v>
      </c>
      <c r="H7" s="46">
        <v>101</v>
      </c>
      <c r="I7" s="46">
        <v>80</v>
      </c>
      <c r="J7" s="45">
        <v>76</v>
      </c>
      <c r="K7" s="47">
        <f>SUM(D7:J7)</f>
        <v>666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7766</v>
      </c>
      <c r="E8" s="34">
        <f t="shared" ref="E8:K8" si="1">E4+E7</f>
        <v>5377</v>
      </c>
      <c r="F8" s="34">
        <f t="shared" si="1"/>
        <v>8674</v>
      </c>
      <c r="G8" s="34">
        <f t="shared" si="1"/>
        <v>5215</v>
      </c>
      <c r="H8" s="34">
        <f t="shared" si="1"/>
        <v>4425</v>
      </c>
      <c r="I8" s="34">
        <f t="shared" si="1"/>
        <v>5318</v>
      </c>
      <c r="J8" s="35">
        <f t="shared" si="1"/>
        <v>3269</v>
      </c>
      <c r="K8" s="54">
        <f t="shared" si="1"/>
        <v>40044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1229</v>
      </c>
      <c r="E23" s="39">
        <v>840</v>
      </c>
      <c r="F23" s="39">
        <v>1219</v>
      </c>
      <c r="G23" s="39">
        <v>776</v>
      </c>
      <c r="H23" s="39">
        <v>627</v>
      </c>
      <c r="I23" s="39">
        <v>891</v>
      </c>
      <c r="J23" s="40">
        <v>551</v>
      </c>
      <c r="K23" s="167">
        <f t="shared" ref="K23:K30" si="2">SUM(D23:J23)</f>
        <v>6133</v>
      </c>
      <c r="L23" s="188">
        <f>K23/人口統計!D6</f>
        <v>0.14465646154209025</v>
      </c>
    </row>
    <row r="24" spans="1:12" ht="20.100000000000001" customHeight="1" x14ac:dyDescent="0.15">
      <c r="B24" s="197" t="s">
        <v>19</v>
      </c>
      <c r="C24" s="199"/>
      <c r="D24" s="45">
        <v>1110</v>
      </c>
      <c r="E24" s="46">
        <v>858</v>
      </c>
      <c r="F24" s="46">
        <v>1219</v>
      </c>
      <c r="G24" s="46">
        <v>663</v>
      </c>
      <c r="H24" s="46">
        <v>584</v>
      </c>
      <c r="I24" s="46">
        <v>694</v>
      </c>
      <c r="J24" s="45">
        <v>448</v>
      </c>
      <c r="K24" s="47">
        <f t="shared" si="2"/>
        <v>5576</v>
      </c>
      <c r="L24" s="55">
        <f>K24/人口統計!D7</f>
        <v>0.18719575653808709</v>
      </c>
    </row>
    <row r="25" spans="1:12" ht="20.100000000000001" customHeight="1" x14ac:dyDescent="0.15">
      <c r="B25" s="197" t="s">
        <v>20</v>
      </c>
      <c r="C25" s="199"/>
      <c r="D25" s="45">
        <v>801</v>
      </c>
      <c r="E25" s="46">
        <v>491</v>
      </c>
      <c r="F25" s="46">
        <v>869</v>
      </c>
      <c r="G25" s="46">
        <v>548</v>
      </c>
      <c r="H25" s="46">
        <v>446</v>
      </c>
      <c r="I25" s="46">
        <v>464</v>
      </c>
      <c r="J25" s="45">
        <v>271</v>
      </c>
      <c r="K25" s="47">
        <f t="shared" si="2"/>
        <v>3890</v>
      </c>
      <c r="L25" s="55">
        <f>K25/人口統計!D8</f>
        <v>0.21144751861716585</v>
      </c>
    </row>
    <row r="26" spans="1:12" ht="20.100000000000001" customHeight="1" x14ac:dyDescent="0.15">
      <c r="B26" s="197" t="s">
        <v>21</v>
      </c>
      <c r="C26" s="199"/>
      <c r="D26" s="45">
        <v>240</v>
      </c>
      <c r="E26" s="46">
        <v>170</v>
      </c>
      <c r="F26" s="46">
        <v>349</v>
      </c>
      <c r="G26" s="46">
        <v>207</v>
      </c>
      <c r="H26" s="46">
        <v>185</v>
      </c>
      <c r="I26" s="46">
        <v>188</v>
      </c>
      <c r="J26" s="45">
        <v>168</v>
      </c>
      <c r="K26" s="47">
        <f t="shared" si="2"/>
        <v>1507</v>
      </c>
      <c r="L26" s="55">
        <f>K26/人口統計!D9</f>
        <v>0.16062673204007674</v>
      </c>
    </row>
    <row r="27" spans="1:12" ht="20.100000000000001" customHeight="1" x14ac:dyDescent="0.15">
      <c r="B27" s="197" t="s">
        <v>22</v>
      </c>
      <c r="C27" s="199"/>
      <c r="D27" s="45">
        <v>395</v>
      </c>
      <c r="E27" s="46">
        <v>275</v>
      </c>
      <c r="F27" s="46">
        <v>498</v>
      </c>
      <c r="G27" s="46">
        <v>312</v>
      </c>
      <c r="H27" s="46">
        <v>277</v>
      </c>
      <c r="I27" s="46">
        <v>336</v>
      </c>
      <c r="J27" s="45">
        <v>192</v>
      </c>
      <c r="K27" s="47">
        <f t="shared" si="2"/>
        <v>2285</v>
      </c>
      <c r="L27" s="55">
        <f>K27/人口統計!D10</f>
        <v>0.16336598269821978</v>
      </c>
    </row>
    <row r="28" spans="1:12" ht="20.100000000000001" customHeight="1" x14ac:dyDescent="0.15">
      <c r="B28" s="197" t="s">
        <v>23</v>
      </c>
      <c r="C28" s="199"/>
      <c r="D28" s="45">
        <v>736</v>
      </c>
      <c r="E28" s="46">
        <v>677</v>
      </c>
      <c r="F28" s="46">
        <v>1349</v>
      </c>
      <c r="G28" s="46">
        <v>648</v>
      </c>
      <c r="H28" s="46">
        <v>638</v>
      </c>
      <c r="I28" s="46">
        <v>743</v>
      </c>
      <c r="J28" s="45">
        <v>379</v>
      </c>
      <c r="K28" s="47">
        <f t="shared" si="2"/>
        <v>5170</v>
      </c>
      <c r="L28" s="55">
        <f>K28/人口統計!D11</f>
        <v>0.16806449515636174</v>
      </c>
    </row>
    <row r="29" spans="1:12" ht="20.100000000000001" customHeight="1" x14ac:dyDescent="0.15">
      <c r="B29" s="197" t="s">
        <v>24</v>
      </c>
      <c r="C29" s="198"/>
      <c r="D29" s="40">
        <v>2666</v>
      </c>
      <c r="E29" s="39">
        <v>1524</v>
      </c>
      <c r="F29" s="39">
        <v>2340</v>
      </c>
      <c r="G29" s="39">
        <v>1526</v>
      </c>
      <c r="H29" s="39">
        <v>1213</v>
      </c>
      <c r="I29" s="39">
        <v>1384</v>
      </c>
      <c r="J29" s="40">
        <v>832</v>
      </c>
      <c r="K29" s="167">
        <f t="shared" si="2"/>
        <v>11485</v>
      </c>
      <c r="L29" s="168">
        <f>K29/人口統計!D12</f>
        <v>0.23678947693957075</v>
      </c>
    </row>
    <row r="30" spans="1:12" ht="20.100000000000001" customHeight="1" x14ac:dyDescent="0.15">
      <c r="B30" s="197" t="s">
        <v>25</v>
      </c>
      <c r="C30" s="198"/>
      <c r="D30" s="40">
        <v>507</v>
      </c>
      <c r="E30" s="39">
        <v>415</v>
      </c>
      <c r="F30" s="39">
        <v>733</v>
      </c>
      <c r="G30" s="39">
        <v>433</v>
      </c>
      <c r="H30" s="39">
        <v>354</v>
      </c>
      <c r="I30" s="39">
        <v>538</v>
      </c>
      <c r="J30" s="40">
        <v>352</v>
      </c>
      <c r="K30" s="167">
        <f t="shared" si="2"/>
        <v>3332</v>
      </c>
      <c r="L30" s="168">
        <f>K30/人口統計!D13</f>
        <v>0.16408135125818682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29974</v>
      </c>
      <c r="E5" s="174">
        <v>1889864.7999999993</v>
      </c>
      <c r="F5" s="175">
        <v>7768</v>
      </c>
      <c r="G5" s="176">
        <v>148688.57999999993</v>
      </c>
      <c r="H5" s="173">
        <v>2950</v>
      </c>
      <c r="I5" s="174">
        <v>689843.39000000071</v>
      </c>
      <c r="J5" s="175">
        <v>6894</v>
      </c>
      <c r="K5" s="176">
        <v>1919708.5600000005</v>
      </c>
      <c r="M5" s="147">
        <f>Q5+Q7</f>
        <v>37742</v>
      </c>
      <c r="N5" s="119" t="s">
        <v>106</v>
      </c>
      <c r="O5" s="120"/>
      <c r="P5" s="132"/>
      <c r="Q5" s="121">
        <v>29974</v>
      </c>
      <c r="R5" s="122">
        <v>1889864.7999999993</v>
      </c>
      <c r="S5" s="122">
        <f>R5/Q5*100</f>
        <v>6305.0136785213826</v>
      </c>
    </row>
    <row r="6" spans="1:19" ht="20.100000000000001" customHeight="1" thickTop="1" x14ac:dyDescent="0.15">
      <c r="B6" s="203" t="s">
        <v>112</v>
      </c>
      <c r="C6" s="203"/>
      <c r="D6" s="169">
        <v>4948</v>
      </c>
      <c r="E6" s="170">
        <v>281321.60000000003</v>
      </c>
      <c r="F6" s="171">
        <v>1420</v>
      </c>
      <c r="G6" s="172">
        <v>28220.62999999999</v>
      </c>
      <c r="H6" s="169">
        <v>307</v>
      </c>
      <c r="I6" s="170">
        <v>70977.22</v>
      </c>
      <c r="J6" s="171">
        <v>1115</v>
      </c>
      <c r="K6" s="172">
        <v>336355.72999999992</v>
      </c>
      <c r="M6" s="58"/>
      <c r="N6" s="123"/>
      <c r="O6" s="92" t="s">
        <v>103</v>
      </c>
      <c r="P6" s="105"/>
      <c r="Q6" s="96">
        <f>Q5/Q$13</f>
        <v>0.62989114445425121</v>
      </c>
      <c r="R6" s="97">
        <f>R5/R$13</f>
        <v>0.40658820440284626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4593</v>
      </c>
      <c r="E7" s="144">
        <v>284626.55999999988</v>
      </c>
      <c r="F7" s="145">
        <v>1218</v>
      </c>
      <c r="G7" s="146">
        <v>20918.22</v>
      </c>
      <c r="H7" s="143">
        <v>245</v>
      </c>
      <c r="I7" s="144">
        <v>58743.68</v>
      </c>
      <c r="J7" s="145">
        <v>914</v>
      </c>
      <c r="K7" s="146">
        <v>254747.07</v>
      </c>
      <c r="M7" s="58"/>
      <c r="N7" s="124" t="s">
        <v>107</v>
      </c>
      <c r="O7" s="125"/>
      <c r="P7" s="133"/>
      <c r="Q7" s="126">
        <v>7768</v>
      </c>
      <c r="R7" s="127">
        <v>148688.57999999993</v>
      </c>
      <c r="S7" s="127">
        <f>R7/Q7*100</f>
        <v>1914.1166323377952</v>
      </c>
    </row>
    <row r="8" spans="1:19" ht="20.100000000000001" customHeight="1" x14ac:dyDescent="0.15">
      <c r="B8" s="200" t="s">
        <v>114</v>
      </c>
      <c r="C8" s="200"/>
      <c r="D8" s="143">
        <v>2835</v>
      </c>
      <c r="E8" s="144">
        <v>181136.76000000004</v>
      </c>
      <c r="F8" s="145">
        <v>827</v>
      </c>
      <c r="G8" s="146">
        <v>15385.150000000001</v>
      </c>
      <c r="H8" s="143">
        <v>341</v>
      </c>
      <c r="I8" s="144">
        <v>87929.53</v>
      </c>
      <c r="J8" s="145">
        <v>629</v>
      </c>
      <c r="K8" s="146">
        <v>184527.08000000002</v>
      </c>
      <c r="L8" s="87"/>
      <c r="M8" s="86"/>
      <c r="N8" s="128"/>
      <c r="O8" s="92" t="s">
        <v>103</v>
      </c>
      <c r="P8" s="105"/>
      <c r="Q8" s="96">
        <f>Q7/Q$13</f>
        <v>0.1632412894548817</v>
      </c>
      <c r="R8" s="97">
        <f>R7/R$13</f>
        <v>3.1989072846591436E-2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1147</v>
      </c>
      <c r="E9" s="144">
        <v>73271.520000000004</v>
      </c>
      <c r="F9" s="145">
        <v>268</v>
      </c>
      <c r="G9" s="146">
        <v>4762.9499999999989</v>
      </c>
      <c r="H9" s="143">
        <v>53</v>
      </c>
      <c r="I9" s="144">
        <v>12192.999999999998</v>
      </c>
      <c r="J9" s="145">
        <v>361</v>
      </c>
      <c r="K9" s="146">
        <v>101228.45</v>
      </c>
      <c r="L9" s="87"/>
      <c r="M9" s="86"/>
      <c r="N9" s="124" t="s">
        <v>108</v>
      </c>
      <c r="O9" s="125"/>
      <c r="P9" s="133"/>
      <c r="Q9" s="126">
        <v>2950</v>
      </c>
      <c r="R9" s="127">
        <v>689843.39000000071</v>
      </c>
      <c r="S9" s="127">
        <f>R9/Q9*100</f>
        <v>23384.521694915278</v>
      </c>
    </row>
    <row r="10" spans="1:19" ht="20.100000000000001" customHeight="1" x14ac:dyDescent="0.15">
      <c r="B10" s="200" t="s">
        <v>116</v>
      </c>
      <c r="C10" s="200"/>
      <c r="D10" s="143">
        <v>1690</v>
      </c>
      <c r="E10" s="144">
        <v>116029.02</v>
      </c>
      <c r="F10" s="145">
        <v>436</v>
      </c>
      <c r="G10" s="146">
        <v>8588.0099999999984</v>
      </c>
      <c r="H10" s="143">
        <v>235</v>
      </c>
      <c r="I10" s="144">
        <v>51090.35</v>
      </c>
      <c r="J10" s="145">
        <v>395</v>
      </c>
      <c r="K10" s="146">
        <v>111703.48999999999</v>
      </c>
      <c r="L10" s="87"/>
      <c r="M10" s="86"/>
      <c r="N10" s="93"/>
      <c r="O10" s="92" t="s">
        <v>103</v>
      </c>
      <c r="P10" s="105"/>
      <c r="Q10" s="96">
        <f>Q9/Q$13</f>
        <v>6.1993023158071703E-2</v>
      </c>
      <c r="R10" s="97">
        <f>R9/R$13</f>
        <v>0.14841388932122171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3722</v>
      </c>
      <c r="E11" s="144">
        <v>249276.21</v>
      </c>
      <c r="F11" s="145">
        <v>951</v>
      </c>
      <c r="G11" s="146">
        <v>21622.879999999997</v>
      </c>
      <c r="H11" s="143">
        <v>488</v>
      </c>
      <c r="I11" s="144">
        <v>111833.73</v>
      </c>
      <c r="J11" s="145">
        <v>960</v>
      </c>
      <c r="K11" s="146">
        <v>262343.81</v>
      </c>
      <c r="L11" s="87"/>
      <c r="M11" s="86"/>
      <c r="N11" s="124" t="s">
        <v>109</v>
      </c>
      <c r="O11" s="125"/>
      <c r="P11" s="133"/>
      <c r="Q11" s="99">
        <v>6894</v>
      </c>
      <c r="R11" s="100">
        <v>1919708.5600000005</v>
      </c>
      <c r="S11" s="100">
        <f>R11/Q11*100</f>
        <v>27846.077168552369</v>
      </c>
    </row>
    <row r="12" spans="1:19" ht="20.100000000000001" customHeight="1" thickBot="1" x14ac:dyDescent="0.2">
      <c r="B12" s="200" t="s">
        <v>118</v>
      </c>
      <c r="C12" s="200"/>
      <c r="D12" s="143">
        <v>8537</v>
      </c>
      <c r="E12" s="144">
        <v>532872.28000000014</v>
      </c>
      <c r="F12" s="145">
        <v>1913</v>
      </c>
      <c r="G12" s="146">
        <v>34471.630000000005</v>
      </c>
      <c r="H12" s="143">
        <v>1035</v>
      </c>
      <c r="I12" s="144">
        <v>244912.00999999995</v>
      </c>
      <c r="J12" s="145">
        <v>1728</v>
      </c>
      <c r="K12" s="146">
        <v>451598.68000000005</v>
      </c>
      <c r="L12" s="87"/>
      <c r="M12" s="86"/>
      <c r="N12" s="123"/>
      <c r="O12" s="82" t="s">
        <v>103</v>
      </c>
      <c r="P12" s="106"/>
      <c r="Q12" s="101">
        <f>Q11/Q$13</f>
        <v>0.14487454293279536</v>
      </c>
      <c r="R12" s="102">
        <f>R11/R$13</f>
        <v>0.41300883342934064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2502</v>
      </c>
      <c r="E13" s="144">
        <v>171330.85</v>
      </c>
      <c r="F13" s="145">
        <v>735</v>
      </c>
      <c r="G13" s="146">
        <v>14719.11</v>
      </c>
      <c r="H13" s="143">
        <v>246</v>
      </c>
      <c r="I13" s="144">
        <v>52163.87000000001</v>
      </c>
      <c r="J13" s="145">
        <v>792</v>
      </c>
      <c r="K13" s="146">
        <v>217204.25</v>
      </c>
      <c r="M13" s="58"/>
      <c r="N13" s="129" t="s">
        <v>110</v>
      </c>
      <c r="O13" s="130"/>
      <c r="P13" s="131"/>
      <c r="Q13" s="94">
        <f>Q5+Q7+Q9+Q11</f>
        <v>47586</v>
      </c>
      <c r="R13" s="95">
        <f>R5+R7+R9+R11</f>
        <v>4648105.33</v>
      </c>
      <c r="S13" s="95">
        <f>R13/Q13*100</f>
        <v>9767.8000462320852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0.62989114445425121</v>
      </c>
      <c r="O16" s="58">
        <f>F5/(D5+F5+H5+J5)</f>
        <v>0.1632412894548817</v>
      </c>
      <c r="P16" s="58">
        <f>H5/(D5+F5+H5+J5)</f>
        <v>6.1993023158071703E-2</v>
      </c>
      <c r="Q16" s="58">
        <f>J5/(D5+F5+H5+J5)</f>
        <v>0.14487454293279536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0.63517329910141207</v>
      </c>
      <c r="O17" s="58">
        <f t="shared" ref="O17:O23" si="1">F6/(D6+F6+H6+J6)</f>
        <v>0.1822849807445443</v>
      </c>
      <c r="P17" s="58">
        <f t="shared" ref="P17:P23" si="2">H6/(D6+F6+H6+J6)</f>
        <v>3.9409499358151474E-2</v>
      </c>
      <c r="Q17" s="58">
        <f t="shared" ref="Q17:Q23" si="3">J6/(D6+F6+H6+J6)</f>
        <v>0.14313222079589216</v>
      </c>
    </row>
    <row r="18" spans="13:17" ht="20.100000000000001" customHeight="1" x14ac:dyDescent="0.15">
      <c r="M18" s="14" t="s">
        <v>133</v>
      </c>
      <c r="N18" s="58">
        <f t="shared" si="0"/>
        <v>0.6589670014347202</v>
      </c>
      <c r="O18" s="58">
        <f t="shared" si="1"/>
        <v>0.17474892395982783</v>
      </c>
      <c r="P18" s="58">
        <f t="shared" si="2"/>
        <v>3.5150645624103298E-2</v>
      </c>
      <c r="Q18" s="58">
        <f t="shared" si="3"/>
        <v>0.13113342898134864</v>
      </c>
    </row>
    <row r="19" spans="13:17" ht="20.100000000000001" customHeight="1" x14ac:dyDescent="0.15">
      <c r="M19" s="14" t="s">
        <v>134</v>
      </c>
      <c r="N19" s="58">
        <f t="shared" si="0"/>
        <v>0.61204663212435229</v>
      </c>
      <c r="O19" s="58">
        <f t="shared" si="1"/>
        <v>0.17854058721934368</v>
      </c>
      <c r="P19" s="58">
        <f t="shared" si="2"/>
        <v>7.3618307426597585E-2</v>
      </c>
      <c r="Q19" s="58">
        <f t="shared" si="3"/>
        <v>0.13579447322970639</v>
      </c>
    </row>
    <row r="20" spans="13:17" ht="20.100000000000001" customHeight="1" x14ac:dyDescent="0.15">
      <c r="M20" s="14" t="s">
        <v>135</v>
      </c>
      <c r="N20" s="58">
        <f t="shared" si="0"/>
        <v>0.6271186440677966</v>
      </c>
      <c r="O20" s="58">
        <f t="shared" si="1"/>
        <v>0.14652815746309458</v>
      </c>
      <c r="P20" s="58">
        <f t="shared" si="2"/>
        <v>2.8977583378895572E-2</v>
      </c>
      <c r="Q20" s="58">
        <f t="shared" si="3"/>
        <v>0.19737561509021323</v>
      </c>
    </row>
    <row r="21" spans="13:17" ht="20.100000000000001" customHeight="1" x14ac:dyDescent="0.15">
      <c r="M21" s="14" t="s">
        <v>136</v>
      </c>
      <c r="N21" s="58">
        <f t="shared" si="0"/>
        <v>0.6132075471698113</v>
      </c>
      <c r="O21" s="58">
        <f t="shared" si="1"/>
        <v>0.15820029027576196</v>
      </c>
      <c r="P21" s="58">
        <f t="shared" si="2"/>
        <v>8.5268505079825835E-2</v>
      </c>
      <c r="Q21" s="58">
        <f t="shared" si="3"/>
        <v>0.14332365747460088</v>
      </c>
    </row>
    <row r="22" spans="13:17" ht="20.100000000000001" customHeight="1" x14ac:dyDescent="0.15">
      <c r="M22" s="14" t="s">
        <v>137</v>
      </c>
      <c r="N22" s="58">
        <f t="shared" si="0"/>
        <v>0.60807057670315312</v>
      </c>
      <c r="O22" s="58">
        <f t="shared" si="1"/>
        <v>0.15536677013559877</v>
      </c>
      <c r="P22" s="58">
        <f t="shared" si="2"/>
        <v>7.9725535043293577E-2</v>
      </c>
      <c r="Q22" s="58">
        <f t="shared" si="3"/>
        <v>0.15683711811795459</v>
      </c>
    </row>
    <row r="23" spans="13:17" ht="20.100000000000001" customHeight="1" x14ac:dyDescent="0.15">
      <c r="M23" s="14" t="s">
        <v>138</v>
      </c>
      <c r="N23" s="58">
        <f t="shared" si="0"/>
        <v>0.64610610762128207</v>
      </c>
      <c r="O23" s="58">
        <f t="shared" si="1"/>
        <v>0.14478165443124197</v>
      </c>
      <c r="P23" s="58">
        <f t="shared" si="2"/>
        <v>7.8331945810943771E-2</v>
      </c>
      <c r="Q23" s="58">
        <f t="shared" si="3"/>
        <v>0.13078029213653219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0.58526315789473682</v>
      </c>
      <c r="O24" s="58">
        <f t="shared" ref="O24" si="5">F13/(D13+F13+H13+J13)</f>
        <v>0.17192982456140352</v>
      </c>
      <c r="P24" s="58">
        <f t="shared" ref="P24" si="6">H13/(D13+F13+H13+J13)</f>
        <v>5.7543859649122807E-2</v>
      </c>
      <c r="Q24" s="58">
        <f t="shared" ref="Q24" si="7">J13/(D13+F13+H13+J13)</f>
        <v>0.18526315789473685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0.40658820440284626</v>
      </c>
      <c r="O29" s="58">
        <f>G5/(E5+G5+I5+K5)</f>
        <v>3.1989072846591436E-2</v>
      </c>
      <c r="P29" s="58">
        <f>I5/(E5+G5+I5+K5)</f>
        <v>0.14841388932122171</v>
      </c>
      <c r="Q29" s="58">
        <f>K5/(E5+G5+I5+K5)</f>
        <v>0.41300883342934064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0.39242759109054393</v>
      </c>
      <c r="O30" s="58">
        <f t="shared" ref="O30:O37" si="9">G6/(E6+G6+I6+K6)</f>
        <v>3.9366169714510124E-2</v>
      </c>
      <c r="P30" s="58">
        <f t="shared" ref="P30:P37" si="10">I6/(E6+G6+I6+K6)</f>
        <v>9.900917479107034E-2</v>
      </c>
      <c r="Q30" s="58">
        <f t="shared" ref="Q30:Q37" si="11">K6/(E6+G6+I6+K6)</f>
        <v>0.46919706440387565</v>
      </c>
    </row>
    <row r="31" spans="13:17" ht="20.100000000000001" customHeight="1" x14ac:dyDescent="0.15">
      <c r="M31" s="14" t="s">
        <v>133</v>
      </c>
      <c r="N31" s="58">
        <f t="shared" si="8"/>
        <v>0.45979034515191708</v>
      </c>
      <c r="O31" s="58">
        <f t="shared" si="9"/>
        <v>3.3791630667790597E-2</v>
      </c>
      <c r="P31" s="58">
        <f t="shared" si="10"/>
        <v>9.4895490086005257E-2</v>
      </c>
      <c r="Q31" s="58">
        <f t="shared" si="11"/>
        <v>0.41152253409428702</v>
      </c>
    </row>
    <row r="32" spans="13:17" ht="20.100000000000001" customHeight="1" x14ac:dyDescent="0.15">
      <c r="M32" s="14" t="s">
        <v>134</v>
      </c>
      <c r="N32" s="58">
        <f t="shared" si="8"/>
        <v>0.3862367939580687</v>
      </c>
      <c r="O32" s="58">
        <f t="shared" si="9"/>
        <v>3.2805660267766636E-2</v>
      </c>
      <c r="P32" s="58">
        <f t="shared" si="10"/>
        <v>0.18749159343161384</v>
      </c>
      <c r="Q32" s="58">
        <f t="shared" si="11"/>
        <v>0.39346595234255077</v>
      </c>
    </row>
    <row r="33" spans="13:17" ht="20.100000000000001" customHeight="1" x14ac:dyDescent="0.15">
      <c r="M33" s="14" t="s">
        <v>135</v>
      </c>
      <c r="N33" s="58">
        <f t="shared" si="8"/>
        <v>0.3827069959497727</v>
      </c>
      <c r="O33" s="58">
        <f t="shared" si="9"/>
        <v>2.4877527944813613E-2</v>
      </c>
      <c r="P33" s="58">
        <f t="shared" si="10"/>
        <v>6.3685677622295503E-2</v>
      </c>
      <c r="Q33" s="58">
        <f t="shared" si="11"/>
        <v>0.52872979848311819</v>
      </c>
    </row>
    <row r="34" spans="13:17" ht="20.100000000000001" customHeight="1" x14ac:dyDescent="0.15">
      <c r="M34" s="14" t="s">
        <v>136</v>
      </c>
      <c r="N34" s="58">
        <f t="shared" si="8"/>
        <v>0.40370435537111038</v>
      </c>
      <c r="O34" s="58">
        <f t="shared" si="9"/>
        <v>2.9880602636914874E-2</v>
      </c>
      <c r="P34" s="58">
        <f t="shared" si="10"/>
        <v>0.17776067411785781</v>
      </c>
      <c r="Q34" s="58">
        <f t="shared" si="11"/>
        <v>0.38865436787411689</v>
      </c>
    </row>
    <row r="35" spans="13:17" ht="20.100000000000001" customHeight="1" x14ac:dyDescent="0.15">
      <c r="M35" s="14" t="s">
        <v>137</v>
      </c>
      <c r="N35" s="58">
        <f t="shared" si="8"/>
        <v>0.38642883404410422</v>
      </c>
      <c r="O35" s="58">
        <f t="shared" si="9"/>
        <v>3.3519862593689068E-2</v>
      </c>
      <c r="P35" s="58">
        <f t="shared" si="10"/>
        <v>0.17336503106615414</v>
      </c>
      <c r="Q35" s="58">
        <f t="shared" si="11"/>
        <v>0.4066862722960527</v>
      </c>
    </row>
    <row r="36" spans="13:17" ht="20.100000000000001" customHeight="1" x14ac:dyDescent="0.15">
      <c r="M36" s="14" t="s">
        <v>138</v>
      </c>
      <c r="N36" s="58">
        <f t="shared" si="8"/>
        <v>0.42162467106580148</v>
      </c>
      <c r="O36" s="58">
        <f t="shared" si="9"/>
        <v>2.7274996664964468E-2</v>
      </c>
      <c r="P36" s="58">
        <f t="shared" si="10"/>
        <v>0.19378179262076503</v>
      </c>
      <c r="Q36" s="58">
        <f t="shared" si="11"/>
        <v>0.35731853964846905</v>
      </c>
    </row>
    <row r="37" spans="13:17" ht="20.100000000000001" customHeight="1" x14ac:dyDescent="0.15">
      <c r="M37" s="14" t="s">
        <v>139</v>
      </c>
      <c r="N37" s="58">
        <f t="shared" si="8"/>
        <v>0.37620563944233393</v>
      </c>
      <c r="O37" s="58">
        <f t="shared" si="9"/>
        <v>3.2319994849567678E-2</v>
      </c>
      <c r="P37" s="58">
        <f t="shared" si="10"/>
        <v>0.11454062166350534</v>
      </c>
      <c r="Q37" s="58">
        <f t="shared" si="11"/>
        <v>0.47693374404459304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4993</v>
      </c>
      <c r="F5" s="149">
        <f>E5/SUM(E$5:E$15)</f>
        <v>0.16657770067391739</v>
      </c>
      <c r="G5" s="150">
        <v>291432.74000000005</v>
      </c>
      <c r="H5" s="151">
        <f>G5/SUM(G$5:G$15)</f>
        <v>0.15420824812441614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186</v>
      </c>
      <c r="F6" s="153">
        <f t="shared" ref="F6:F15" si="0">E6/SUM(E$5:E$15)</f>
        <v>6.2053779942616936E-3</v>
      </c>
      <c r="G6" s="154">
        <v>13406.190000000002</v>
      </c>
      <c r="H6" s="155">
        <f t="shared" ref="H6:H15" si="1">G6/SUM(G$5:G$15)</f>
        <v>7.093729667857724E-3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1467</v>
      </c>
      <c r="F7" s="153">
        <f t="shared" si="0"/>
        <v>4.8942416761193035E-2</v>
      </c>
      <c r="G7" s="154">
        <v>69073.14</v>
      </c>
      <c r="H7" s="155">
        <f t="shared" si="1"/>
        <v>3.6549249448955295E-2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310</v>
      </c>
      <c r="F8" s="153">
        <f t="shared" si="0"/>
        <v>1.0342296657102823E-2</v>
      </c>
      <c r="G8" s="154">
        <v>12788.639999999998</v>
      </c>
      <c r="H8" s="155">
        <f t="shared" si="1"/>
        <v>6.766960260860988E-3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3050</v>
      </c>
      <c r="F9" s="153">
        <f t="shared" si="0"/>
        <v>0.10175485420697938</v>
      </c>
      <c r="G9" s="154">
        <v>41355.560000000012</v>
      </c>
      <c r="H9" s="155">
        <f t="shared" si="1"/>
        <v>2.1882814051036887E-2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6243</v>
      </c>
      <c r="F10" s="153">
        <f t="shared" si="0"/>
        <v>0.20828050977513846</v>
      </c>
      <c r="G10" s="154">
        <v>681580.2200000002</v>
      </c>
      <c r="H10" s="155">
        <f t="shared" si="1"/>
        <v>0.36065025392292627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3189</v>
      </c>
      <c r="F11" s="153">
        <f t="shared" si="0"/>
        <v>0.10639220657903517</v>
      </c>
      <c r="G11" s="154">
        <v>300968.56999999995</v>
      </c>
      <c r="H11" s="155">
        <f t="shared" si="1"/>
        <v>0.15925402176917627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1338</v>
      </c>
      <c r="F12" s="153">
        <f t="shared" si="0"/>
        <v>4.4638686861947018E-2</v>
      </c>
      <c r="G12" s="154">
        <v>141075.40000000002</v>
      </c>
      <c r="H12" s="155">
        <f t="shared" si="1"/>
        <v>7.4648408711565001E-2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254</v>
      </c>
      <c r="F13" s="153">
        <f t="shared" si="0"/>
        <v>8.4740108093681182E-3</v>
      </c>
      <c r="G13" s="154">
        <v>18608.489999999994</v>
      </c>
      <c r="H13" s="155">
        <f t="shared" si="1"/>
        <v>9.846466265734986E-3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1077</v>
      </c>
      <c r="F14" s="153">
        <f t="shared" si="0"/>
        <v>3.5931140321612064E-2</v>
      </c>
      <c r="G14" s="154">
        <v>216048.14999999997</v>
      </c>
      <c r="H14" s="155">
        <f t="shared" si="1"/>
        <v>0.1143193682426383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7867</v>
      </c>
      <c r="F15" s="157">
        <f t="shared" si="0"/>
        <v>0.26246079935944483</v>
      </c>
      <c r="G15" s="158">
        <v>103527.70000000003</v>
      </c>
      <c r="H15" s="159">
        <f t="shared" si="1"/>
        <v>5.4780479534832352E-2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160</v>
      </c>
      <c r="F16" s="161">
        <f>E16/SUM(E$16:E$26)</f>
        <v>2.0597322348094749E-2</v>
      </c>
      <c r="G16" s="162">
        <v>3156.3700000000003</v>
      </c>
      <c r="H16" s="163">
        <f>G16/SUM(G$16:G$26)</f>
        <v>2.1228059343898504E-2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2</v>
      </c>
      <c r="F17" s="153">
        <f t="shared" ref="F17:F26" si="2">E17/SUM(E$16:E$26)</f>
        <v>2.5746652935118434E-4</v>
      </c>
      <c r="G17" s="154">
        <v>88.22999999999999</v>
      </c>
      <c r="H17" s="155">
        <f t="shared" ref="H17:H26" si="3">G17/SUM(G$16:G$26)</f>
        <v>5.9338787148279968E-4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433</v>
      </c>
      <c r="F18" s="153">
        <f t="shared" si="2"/>
        <v>5.5741503604531409E-2</v>
      </c>
      <c r="G18" s="154">
        <v>13754.140000000001</v>
      </c>
      <c r="H18" s="155">
        <f t="shared" si="3"/>
        <v>9.2503001911780985E-2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78</v>
      </c>
      <c r="F19" s="153">
        <f t="shared" si="2"/>
        <v>1.004119464469619E-2</v>
      </c>
      <c r="G19" s="154">
        <v>2618.2500000000009</v>
      </c>
      <c r="H19" s="155">
        <f t="shared" si="3"/>
        <v>1.7608951541537358E-2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316</v>
      </c>
      <c r="F20" s="153">
        <f t="shared" si="2"/>
        <v>4.0679711637487126E-2</v>
      </c>
      <c r="G20" s="154">
        <v>3887.9</v>
      </c>
      <c r="H20" s="155">
        <f t="shared" si="3"/>
        <v>2.6147939539136088E-2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303</v>
      </c>
      <c r="F21" s="153">
        <f t="shared" si="2"/>
        <v>3.9006179196704426E-2</v>
      </c>
      <c r="G21" s="154">
        <v>8464.11</v>
      </c>
      <c r="H21" s="155">
        <f t="shared" si="3"/>
        <v>5.6925084629902305E-2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2165</v>
      </c>
      <c r="F22" s="153">
        <f t="shared" si="2"/>
        <v>0.27870751802265703</v>
      </c>
      <c r="G22" s="154">
        <v>69172.290000000008</v>
      </c>
      <c r="H22" s="155">
        <f t="shared" si="3"/>
        <v>0.46521588947853293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73</v>
      </c>
      <c r="F23" s="153">
        <f t="shared" si="2"/>
        <v>9.3975283213182294E-3</v>
      </c>
      <c r="G23" s="154">
        <v>2385.4399999999996</v>
      </c>
      <c r="H23" s="155">
        <f t="shared" si="3"/>
        <v>1.6043195785446329E-2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13</v>
      </c>
      <c r="F24" s="153">
        <f t="shared" si="2"/>
        <v>1.6735324407826982E-3</v>
      </c>
      <c r="G24" s="154">
        <v>510.63</v>
      </c>
      <c r="H24" s="155">
        <f t="shared" si="3"/>
        <v>3.4342247400573731E-3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253</v>
      </c>
      <c r="F25" s="153">
        <f t="shared" si="2"/>
        <v>3.2569515962924817E-2</v>
      </c>
      <c r="G25" s="154">
        <v>20113.879999999997</v>
      </c>
      <c r="H25" s="155">
        <f t="shared" si="3"/>
        <v>0.13527521750493546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3972</v>
      </c>
      <c r="F26" s="157">
        <f t="shared" si="2"/>
        <v>0.51132852729145206</v>
      </c>
      <c r="G26" s="158">
        <v>24537.340000000004</v>
      </c>
      <c r="H26" s="159">
        <f t="shared" si="3"/>
        <v>0.16502504765328985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103</v>
      </c>
      <c r="F27" s="161">
        <f>E27/SUM(E$27:E$36)</f>
        <v>3.4915254237288133E-2</v>
      </c>
      <c r="G27" s="162">
        <v>13530.880000000001</v>
      </c>
      <c r="H27" s="163">
        <f>G27/SUM(G$27:G$36)</f>
        <v>1.9614422919961585E-2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1.0169491525423729E-3</v>
      </c>
      <c r="G28" s="154">
        <v>399.2</v>
      </c>
      <c r="H28" s="155">
        <f t="shared" ref="H28:H36" si="5">G28/SUM(G$27:G$36)</f>
        <v>5.7868206869388127E-4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169</v>
      </c>
      <c r="F29" s="153">
        <f t="shared" si="4"/>
        <v>5.7288135593220338E-2</v>
      </c>
      <c r="G29" s="154">
        <v>26335.500000000004</v>
      </c>
      <c r="H29" s="155">
        <f t="shared" si="5"/>
        <v>3.8176056162544367E-2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6</v>
      </c>
      <c r="F30" s="153">
        <f t="shared" si="4"/>
        <v>2.0338983050847458E-3</v>
      </c>
      <c r="G30" s="154">
        <v>258.86</v>
      </c>
      <c r="H30" s="155">
        <f t="shared" si="5"/>
        <v>3.7524458993511552E-4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538</v>
      </c>
      <c r="F31" s="153">
        <f t="shared" si="4"/>
        <v>0.18237288135593221</v>
      </c>
      <c r="G31" s="154">
        <v>113112.44000000006</v>
      </c>
      <c r="H31" s="155">
        <f t="shared" si="5"/>
        <v>0.16396828851255651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132</v>
      </c>
      <c r="F32" s="153">
        <f t="shared" si="4"/>
        <v>4.4745762711864409E-2</v>
      </c>
      <c r="G32" s="154">
        <v>8203.8500000000022</v>
      </c>
      <c r="H32" s="155">
        <f t="shared" si="5"/>
        <v>1.1892336896929607E-2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1939</v>
      </c>
      <c r="F33" s="153">
        <f t="shared" si="4"/>
        <v>0.6572881355932203</v>
      </c>
      <c r="G33" s="154">
        <v>514675.89999999997</v>
      </c>
      <c r="H33" s="155">
        <f t="shared" si="5"/>
        <v>0.74607643917556399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20</v>
      </c>
      <c r="F34" s="153">
        <f t="shared" si="4"/>
        <v>6.7796610169491523E-3</v>
      </c>
      <c r="G34" s="154">
        <v>4799.8099999999995</v>
      </c>
      <c r="H34" s="155">
        <f t="shared" si="5"/>
        <v>6.9578256015470387E-3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27</v>
      </c>
      <c r="F35" s="153">
        <f t="shared" si="4"/>
        <v>9.1525423728813556E-3</v>
      </c>
      <c r="G35" s="154">
        <v>5662.5599999999995</v>
      </c>
      <c r="H35" s="155">
        <f t="shared" si="5"/>
        <v>8.208471780819699E-3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13</v>
      </c>
      <c r="F36" s="157">
        <f t="shared" si="4"/>
        <v>4.4067796610169491E-3</v>
      </c>
      <c r="G36" s="158">
        <v>2864.39</v>
      </c>
      <c r="H36" s="159">
        <f t="shared" si="5"/>
        <v>4.1522322914480624E-3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3614</v>
      </c>
      <c r="F37" s="161">
        <f>E37/SUM(E$37:E$39)</f>
        <v>0.5242239628662605</v>
      </c>
      <c r="G37" s="162">
        <v>935478.09999999974</v>
      </c>
      <c r="H37" s="163">
        <f>G37/SUM(G$37:G$39)</f>
        <v>0.48730214548816719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2720</v>
      </c>
      <c r="F38" s="153">
        <f t="shared" ref="F38:F39" si="6">E38/SUM(E$37:E$39)</f>
        <v>0.39454598201334495</v>
      </c>
      <c r="G38" s="154">
        <v>781538.97999999986</v>
      </c>
      <c r="H38" s="155">
        <f t="shared" ref="H38:H39" si="7">G38/SUM(G$37:G$39)</f>
        <v>0.40711334849702396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560</v>
      </c>
      <c r="F39" s="157">
        <f t="shared" si="6"/>
        <v>8.1230055120394551E-2</v>
      </c>
      <c r="G39" s="158">
        <v>202691.47999999998</v>
      </c>
      <c r="H39" s="159">
        <f t="shared" si="7"/>
        <v>0.10558450601480884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47586</v>
      </c>
      <c r="F40" s="164">
        <f>E40/E$40</f>
        <v>1</v>
      </c>
      <c r="G40" s="165">
        <f>SUM(G5:G39)</f>
        <v>4648105.33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3096</v>
      </c>
      <c r="E4" s="65">
        <v>53776.020000000004</v>
      </c>
      <c r="F4" s="65">
        <f>E4*1000/D4</f>
        <v>17369.515503875973</v>
      </c>
      <c r="G4" s="65">
        <v>50030</v>
      </c>
      <c r="H4" s="61">
        <f>F4/G4</f>
        <v>0.34718200087699325</v>
      </c>
      <c r="K4" s="14">
        <f>D4*G4</f>
        <v>154892880</v>
      </c>
      <c r="L4" s="14" t="s">
        <v>27</v>
      </c>
      <c r="M4" s="24">
        <f>G4-F4</f>
        <v>32660.484496124027</v>
      </c>
    </row>
    <row r="5" spans="1:13" s="14" customFormat="1" ht="20.100000000000001" customHeight="1" x14ac:dyDescent="0.15">
      <c r="B5" s="234" t="s">
        <v>28</v>
      </c>
      <c r="C5" s="235"/>
      <c r="D5" s="62">
        <v>3143</v>
      </c>
      <c r="E5" s="66">
        <v>94912.559999999983</v>
      </c>
      <c r="F5" s="66">
        <f t="shared" ref="F5:F13" si="0">E5*1000/D5</f>
        <v>30198.078269169579</v>
      </c>
      <c r="G5" s="66">
        <v>104730</v>
      </c>
      <c r="H5" s="63">
        <f t="shared" ref="H5:H10" si="1">F5/G5</f>
        <v>0.28834219678382106</v>
      </c>
      <c r="K5" s="14">
        <f t="shared" ref="K5:K10" si="2">D5*G5</f>
        <v>329166390</v>
      </c>
      <c r="L5" s="14" t="s">
        <v>28</v>
      </c>
      <c r="M5" s="24">
        <f t="shared" ref="M5:M10" si="3">G5-F5</f>
        <v>74531.921730830421</v>
      </c>
    </row>
    <row r="6" spans="1:13" s="14" customFormat="1" ht="20.100000000000001" customHeight="1" x14ac:dyDescent="0.15">
      <c r="B6" s="234" t="s">
        <v>29</v>
      </c>
      <c r="C6" s="235"/>
      <c r="D6" s="62">
        <v>6213</v>
      </c>
      <c r="E6" s="66">
        <v>575377.29000000015</v>
      </c>
      <c r="F6" s="66">
        <f t="shared" si="0"/>
        <v>92608.609367455356</v>
      </c>
      <c r="G6" s="66">
        <v>166920</v>
      </c>
      <c r="H6" s="63">
        <f t="shared" si="1"/>
        <v>0.55480834751650709</v>
      </c>
      <c r="K6" s="14">
        <f t="shared" si="2"/>
        <v>1037073960</v>
      </c>
      <c r="L6" s="14" t="s">
        <v>29</v>
      </c>
      <c r="M6" s="24">
        <f t="shared" si="3"/>
        <v>74311.390632544644</v>
      </c>
    </row>
    <row r="7" spans="1:13" s="14" customFormat="1" ht="20.100000000000001" customHeight="1" x14ac:dyDescent="0.15">
      <c r="B7" s="234" t="s">
        <v>30</v>
      </c>
      <c r="C7" s="235"/>
      <c r="D7" s="62">
        <v>3557</v>
      </c>
      <c r="E7" s="66">
        <v>413839.68</v>
      </c>
      <c r="F7" s="66">
        <f t="shared" si="0"/>
        <v>116345.14478493112</v>
      </c>
      <c r="G7" s="66">
        <v>196160</v>
      </c>
      <c r="H7" s="63">
        <f t="shared" si="1"/>
        <v>0.59311350318582345</v>
      </c>
      <c r="K7" s="14">
        <f t="shared" si="2"/>
        <v>697741120</v>
      </c>
      <c r="L7" s="14" t="s">
        <v>30</v>
      </c>
      <c r="M7" s="24">
        <f t="shared" si="3"/>
        <v>79814.855215068877</v>
      </c>
    </row>
    <row r="8" spans="1:13" s="14" customFormat="1" ht="20.100000000000001" customHeight="1" x14ac:dyDescent="0.15">
      <c r="B8" s="234" t="s">
        <v>31</v>
      </c>
      <c r="C8" s="235"/>
      <c r="D8" s="62">
        <v>2305</v>
      </c>
      <c r="E8" s="66">
        <v>355756.39</v>
      </c>
      <c r="F8" s="66">
        <f t="shared" si="0"/>
        <v>154341.16702819956</v>
      </c>
      <c r="G8" s="66">
        <v>269310</v>
      </c>
      <c r="H8" s="63">
        <f t="shared" si="1"/>
        <v>0.57309853710667835</v>
      </c>
      <c r="K8" s="14">
        <f t="shared" si="2"/>
        <v>620759550</v>
      </c>
      <c r="L8" s="14" t="s">
        <v>31</v>
      </c>
      <c r="M8" s="24">
        <f t="shared" si="3"/>
        <v>114968.83297180044</v>
      </c>
    </row>
    <row r="9" spans="1:13" s="14" customFormat="1" ht="20.100000000000001" customHeight="1" x14ac:dyDescent="0.15">
      <c r="B9" s="234" t="s">
        <v>32</v>
      </c>
      <c r="C9" s="235"/>
      <c r="D9" s="62">
        <v>1998</v>
      </c>
      <c r="E9" s="66">
        <v>350876.92999999993</v>
      </c>
      <c r="F9" s="66">
        <f t="shared" si="0"/>
        <v>175614.07907907906</v>
      </c>
      <c r="G9" s="66">
        <v>308060</v>
      </c>
      <c r="H9" s="63">
        <f t="shared" si="1"/>
        <v>0.57006452989378387</v>
      </c>
      <c r="K9" s="14">
        <f t="shared" si="2"/>
        <v>615503880</v>
      </c>
      <c r="L9" s="14" t="s">
        <v>32</v>
      </c>
      <c r="M9" s="24">
        <f t="shared" si="3"/>
        <v>132445.92092092094</v>
      </c>
    </row>
    <row r="10" spans="1:13" s="14" customFormat="1" ht="20.100000000000001" customHeight="1" x14ac:dyDescent="0.15">
      <c r="B10" s="240" t="s">
        <v>33</v>
      </c>
      <c r="C10" s="241"/>
      <c r="D10" s="70">
        <v>960</v>
      </c>
      <c r="E10" s="71">
        <v>194014.50999999998</v>
      </c>
      <c r="F10" s="71">
        <f t="shared" si="0"/>
        <v>202098.44791666663</v>
      </c>
      <c r="G10" s="71">
        <v>360650</v>
      </c>
      <c r="H10" s="73">
        <f t="shared" si="1"/>
        <v>0.56037279333610601</v>
      </c>
      <c r="K10" s="14">
        <f t="shared" si="2"/>
        <v>346224000</v>
      </c>
      <c r="L10" s="14" t="s">
        <v>33</v>
      </c>
      <c r="M10" s="24">
        <f t="shared" si="3"/>
        <v>158551.55208333337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6239</v>
      </c>
      <c r="E11" s="65">
        <f>SUM(E4:E5)</f>
        <v>148688.57999999999</v>
      </c>
      <c r="F11" s="65">
        <f t="shared" si="0"/>
        <v>23832.11732649463</v>
      </c>
      <c r="G11" s="80"/>
      <c r="H11" s="61">
        <f>SUM(E4:E5)*1000/SUM(K4:K5)</f>
        <v>0.30717019426154157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15033</v>
      </c>
      <c r="E12" s="76">
        <f>SUM(E6:E10)</f>
        <v>1889864.8000000003</v>
      </c>
      <c r="F12" s="67">
        <f t="shared" si="0"/>
        <v>125714.4149537684</v>
      </c>
      <c r="G12" s="81"/>
      <c r="H12" s="68">
        <f>SUM(E6:E10)*1000/SUM(K6:K10)</f>
        <v>0.56969926447859598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21272</v>
      </c>
      <c r="E13" s="77">
        <f>SUM(E11:E12)</f>
        <v>2038553.3800000004</v>
      </c>
      <c r="F13" s="72">
        <f t="shared" si="0"/>
        <v>95832.708725084623</v>
      </c>
      <c r="G13" s="75"/>
      <c r="H13" s="74">
        <f>SUM(E4:E10)*1000/SUM(K4:K10)</f>
        <v>0.53626923665234516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2018-04-09T07:46:28Z</dcterms:modified>
</cp:coreProperties>
</file>