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71\070-本部-事業推進係-共有フォルダ\⑦R2年度\（05）統計関係\202102\"/>
    </mc:Choice>
  </mc:AlternateContent>
  <bookViews>
    <workbookView xWindow="-915" yWindow="5130" windowWidth="15480" windowHeight="6480"/>
  </bookViews>
  <sheets>
    <sheet name="02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'02月状況（表紙）'!$A$1:$L$45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/>
</workbook>
</file>

<file path=xl/calcChain.xml><?xml version="1.0" encoding="utf-8"?>
<calcChain xmlns="http://schemas.openxmlformats.org/spreadsheetml/2006/main">
  <c r="H40" i="12" l="1"/>
  <c r="H39" i="12"/>
  <c r="H38" i="12"/>
  <c r="H37" i="12"/>
  <c r="H36" i="12"/>
  <c r="H35" i="12"/>
  <c r="H34" i="12"/>
  <c r="H33" i="12"/>
  <c r="H32" i="12"/>
  <c r="H31" i="12"/>
  <c r="H30" i="12"/>
  <c r="H29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<sst xmlns="http://schemas.openxmlformats.org/spreadsheetml/2006/main" count="254" uniqueCount="188">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</sst>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176" fontId="13" fillId="0" borderId="54" xfId="1" applyNumberFormat="1" applyFont="1" applyBorder="1" applyAlignment="1">
      <alignment vertical="center"/>
    </xf>
    <xf numFmtId="176" fontId="13" fillId="0" borderId="92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7454760"/>
        <c:axId val="291589768"/>
      </c:barChart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24622</c:v>
                </c:pt>
                <c:pt idx="1">
                  <c:v>15088</c:v>
                </c:pt>
                <c:pt idx="2">
                  <c:v>9491</c:v>
                </c:pt>
                <c:pt idx="3">
                  <c:v>5231</c:v>
                </c:pt>
                <c:pt idx="4">
                  <c:v>7214</c:v>
                </c:pt>
                <c:pt idx="5">
                  <c:v>15404</c:v>
                </c:pt>
                <c:pt idx="6">
                  <c:v>24943</c:v>
                </c:pt>
                <c:pt idx="7">
                  <c:v>9691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14360</c:v>
                </c:pt>
                <c:pt idx="1">
                  <c:v>10278</c:v>
                </c:pt>
                <c:pt idx="2">
                  <c:v>5743</c:v>
                </c:pt>
                <c:pt idx="3">
                  <c:v>2920</c:v>
                </c:pt>
                <c:pt idx="4">
                  <c:v>4510</c:v>
                </c:pt>
                <c:pt idx="5">
                  <c:v>10366</c:v>
                </c:pt>
                <c:pt idx="6">
                  <c:v>15328</c:v>
                </c:pt>
                <c:pt idx="7">
                  <c:v>6957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6553</c:v>
                </c:pt>
                <c:pt idx="1">
                  <c:v>5300</c:v>
                </c:pt>
                <c:pt idx="2">
                  <c:v>3555</c:v>
                </c:pt>
                <c:pt idx="3">
                  <c:v>1780</c:v>
                </c:pt>
                <c:pt idx="4">
                  <c:v>2772</c:v>
                </c:pt>
                <c:pt idx="5">
                  <c:v>5748</c:v>
                </c:pt>
                <c:pt idx="6">
                  <c:v>9173</c:v>
                </c:pt>
                <c:pt idx="7">
                  <c:v>3837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7454760"/>
        <c:axId val="291589768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0.24247959145636858</c:v>
                </c:pt>
                <c:pt idx="1">
                  <c:v>0.3313308987185859</c:v>
                </c:pt>
                <c:pt idx="2">
                  <c:v>0.37239862052562728</c:v>
                </c:pt>
                <c:pt idx="3">
                  <c:v>0.30925170491701182</c:v>
                </c:pt>
                <c:pt idx="4">
                  <c:v>0.32365089642546163</c:v>
                </c:pt>
                <c:pt idx="5">
                  <c:v>0.31881448513048755</c:v>
                </c:pt>
                <c:pt idx="6">
                  <c:v>0.3635160569344783</c:v>
                </c:pt>
                <c:pt idx="7">
                  <c:v>0.35565471023299422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88200"/>
        <c:axId val="291594080"/>
      </c:lineChart>
      <c:catAx>
        <c:axId val="297454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91589768"/>
        <c:crosses val="autoZero"/>
        <c:auto val="1"/>
        <c:lblAlgn val="ctr"/>
        <c:lblOffset val="100"/>
        <c:noMultiLvlLbl val="0"/>
      </c:catAx>
      <c:valAx>
        <c:axId val="29158976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97454760"/>
        <c:crosses val="autoZero"/>
        <c:crossBetween val="between"/>
      </c:valAx>
      <c:valAx>
        <c:axId val="2915940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91588200"/>
        <c:crosses val="max"/>
        <c:crossBetween val="between"/>
      </c:valAx>
      <c:catAx>
        <c:axId val="291588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9159408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3678</c:v>
                </c:pt>
                <c:pt idx="1">
                  <c:v>2667</c:v>
                </c:pt>
                <c:pt idx="2">
                  <c:v>302</c:v>
                </c:pt>
                <c:pt idx="3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940422.71999999986</c:v>
                </c:pt>
                <c:pt idx="1">
                  <c:v>761991.4700000002</c:v>
                </c:pt>
                <c:pt idx="2">
                  <c:v>108564.59000000003</c:v>
                </c:pt>
                <c:pt idx="3">
                  <c:v>61358.66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26267.570000000007</c:v>
                </c:pt>
                <c:pt idx="1">
                  <c:v>1011.54</c:v>
                </c:pt>
                <c:pt idx="2">
                  <c:v>21393.15</c:v>
                </c:pt>
                <c:pt idx="3">
                  <c:v>320.15000000000003</c:v>
                </c:pt>
                <c:pt idx="4">
                  <c:v>130948.17999999998</c:v>
                </c:pt>
                <c:pt idx="5">
                  <c:v>8093.8699999999981</c:v>
                </c:pt>
                <c:pt idx="6">
                  <c:v>485820.74</c:v>
                </c:pt>
                <c:pt idx="7">
                  <c:v>6864.8499999999995</c:v>
                </c:pt>
                <c:pt idx="8">
                  <c:v>5117.46</c:v>
                </c:pt>
                <c:pt idx="9">
                  <c:v>22447.940000000002</c:v>
                </c:pt>
                <c:pt idx="10">
                  <c:v>12033.740000000003</c:v>
                </c:pt>
                <c:pt idx="11">
                  <c:v>115937.30999999998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72016"/>
        <c:axId val="2925692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169</c:v>
                </c:pt>
                <c:pt idx="1">
                  <c:v>7</c:v>
                </c:pt>
                <c:pt idx="2">
                  <c:v>146</c:v>
                </c:pt>
                <c:pt idx="3">
                  <c:v>8</c:v>
                </c:pt>
                <c:pt idx="4">
                  <c:v>617</c:v>
                </c:pt>
                <c:pt idx="5">
                  <c:v>127</c:v>
                </c:pt>
                <c:pt idx="6">
                  <c:v>1917</c:v>
                </c:pt>
                <c:pt idx="7">
                  <c:v>30</c:v>
                </c:pt>
                <c:pt idx="8">
                  <c:v>27</c:v>
                </c:pt>
                <c:pt idx="9">
                  <c:v>81</c:v>
                </c:pt>
                <c:pt idx="10">
                  <c:v>48</c:v>
                </c:pt>
                <c:pt idx="11">
                  <c:v>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2800"/>
        <c:axId val="292570448"/>
      </c:lineChart>
      <c:catAx>
        <c:axId val="2925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92570448"/>
        <c:crosses val="autoZero"/>
        <c:auto val="1"/>
        <c:lblAlgn val="ctr"/>
        <c:lblOffset val="100"/>
        <c:noMultiLvlLbl val="0"/>
      </c:catAx>
      <c:valAx>
        <c:axId val="2925704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92572800"/>
        <c:crosses val="autoZero"/>
        <c:crossBetween val="between"/>
      </c:valAx>
      <c:valAx>
        <c:axId val="2925692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92572016"/>
        <c:crosses val="max"/>
        <c:crossBetween val="between"/>
      </c:valAx>
      <c:catAx>
        <c:axId val="292572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569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17371.208160663056</c:v>
                </c:pt>
                <c:pt idx="1">
                  <c:v>27955.731559854907</c:v>
                </c:pt>
                <c:pt idx="2">
                  <c:v>86868.004246284516</c:v>
                </c:pt>
                <c:pt idx="3">
                  <c:v>109854.91365353481</c:v>
                </c:pt>
                <c:pt idx="4">
                  <c:v>144135.78782452998</c:v>
                </c:pt>
                <c:pt idx="5">
                  <c:v>172545.54416788675</c:v>
                </c:pt>
                <c:pt idx="6">
                  <c:v>193490.03102378489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68488"/>
        <c:axId val="29256770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3137</c:v>
                </c:pt>
                <c:pt idx="1">
                  <c:v>3308</c:v>
                </c:pt>
                <c:pt idx="2">
                  <c:v>6123</c:v>
                </c:pt>
                <c:pt idx="3">
                  <c:v>3706</c:v>
                </c:pt>
                <c:pt idx="4">
                  <c:v>2234</c:v>
                </c:pt>
                <c:pt idx="5">
                  <c:v>2049</c:v>
                </c:pt>
                <c:pt idx="6">
                  <c:v>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0840"/>
        <c:axId val="292568096"/>
      </c:lineChart>
      <c:catAx>
        <c:axId val="29257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2568096"/>
        <c:crosses val="autoZero"/>
        <c:auto val="1"/>
        <c:lblAlgn val="ctr"/>
        <c:lblOffset val="100"/>
        <c:noMultiLvlLbl val="0"/>
      </c:catAx>
      <c:valAx>
        <c:axId val="2925680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92570840"/>
        <c:crosses val="autoZero"/>
        <c:crossBetween val="between"/>
      </c:valAx>
      <c:valAx>
        <c:axId val="29256770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92568488"/>
        <c:crosses val="max"/>
        <c:crossBetween val="between"/>
      </c:valAx>
      <c:catAx>
        <c:axId val="292568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56770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062800"/>
        <c:axId val="29306240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17371.208160663056</c:v>
                </c:pt>
                <c:pt idx="1">
                  <c:v>27955.731559854907</c:v>
                </c:pt>
                <c:pt idx="2">
                  <c:v>86868.004246284516</c:v>
                </c:pt>
                <c:pt idx="3">
                  <c:v>109854.91365353481</c:v>
                </c:pt>
                <c:pt idx="4">
                  <c:v>144135.78782452998</c:v>
                </c:pt>
                <c:pt idx="5">
                  <c:v>172545.54416788675</c:v>
                </c:pt>
                <c:pt idx="6">
                  <c:v>193490.03102378489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3064760"/>
        <c:axId val="293063976"/>
      </c:barChart>
      <c:catAx>
        <c:axId val="29306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3062408"/>
        <c:crosses val="autoZero"/>
        <c:auto val="1"/>
        <c:lblAlgn val="ctr"/>
        <c:lblOffset val="100"/>
        <c:noMultiLvlLbl val="0"/>
      </c:catAx>
      <c:valAx>
        <c:axId val="293062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93062800"/>
        <c:crosses val="autoZero"/>
        <c:crossBetween val="between"/>
      </c:valAx>
      <c:valAx>
        <c:axId val="29306397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293064760"/>
        <c:crosses val="max"/>
        <c:crossBetween val="between"/>
      </c:valAx>
      <c:catAx>
        <c:axId val="293064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06397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7332</c:v>
                </c:pt>
                <c:pt idx="1">
                  <c:v>5473</c:v>
                </c:pt>
                <c:pt idx="2">
                  <c:v>8757</c:v>
                </c:pt>
                <c:pt idx="3">
                  <c:v>5327</c:v>
                </c:pt>
                <c:pt idx="4">
                  <c:v>4380</c:v>
                </c:pt>
                <c:pt idx="5">
                  <c:v>5343</c:v>
                </c:pt>
                <c:pt idx="6">
                  <c:v>3039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972</c:v>
                </c:pt>
                <c:pt idx="1">
                  <c:v>863</c:v>
                </c:pt>
                <c:pt idx="2">
                  <c:v>765</c:v>
                </c:pt>
                <c:pt idx="3">
                  <c:v>672</c:v>
                </c:pt>
                <c:pt idx="4">
                  <c:v>514</c:v>
                </c:pt>
                <c:pt idx="5">
                  <c:v>529</c:v>
                </c:pt>
                <c:pt idx="6">
                  <c:v>330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'認定者数（2-1.2.3）'!$D$7:$J$7</c:f>
              <c:numCache>
                <c:formatCode>#,##0_);[Red]\(#,##0\)</c:formatCode>
                <c:ptCount val="7"/>
                <c:pt idx="0">
                  <c:v>3352</c:v>
                </c:pt>
                <c:pt idx="1">
                  <c:v>2592</c:v>
                </c:pt>
                <c:pt idx="2">
                  <c:v>5077</c:v>
                </c:pt>
                <c:pt idx="3">
                  <c:v>3066</c:v>
                </c:pt>
                <c:pt idx="4">
                  <c:v>2638</c:v>
                </c:pt>
                <c:pt idx="5">
                  <c:v>3501</c:v>
                </c:pt>
                <c:pt idx="6">
                  <c:v>1907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1261</c:v>
                </c:pt>
                <c:pt idx="1">
                  <c:v>1130</c:v>
                </c:pt>
                <c:pt idx="2">
                  <c:v>777</c:v>
                </c:pt>
                <c:pt idx="3">
                  <c:v>254</c:v>
                </c:pt>
                <c:pt idx="4">
                  <c:v>347</c:v>
                </c:pt>
                <c:pt idx="5">
                  <c:v>781</c:v>
                </c:pt>
                <c:pt idx="6">
                  <c:v>2318</c:v>
                </c:pt>
                <c:pt idx="7">
                  <c:v>464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981</c:v>
                </c:pt>
                <c:pt idx="1">
                  <c:v>1023</c:v>
                </c:pt>
                <c:pt idx="2">
                  <c:v>470</c:v>
                </c:pt>
                <c:pt idx="3">
                  <c:v>171</c:v>
                </c:pt>
                <c:pt idx="4">
                  <c:v>268</c:v>
                </c:pt>
                <c:pt idx="5">
                  <c:v>687</c:v>
                </c:pt>
                <c:pt idx="6">
                  <c:v>1494</c:v>
                </c:pt>
                <c:pt idx="7">
                  <c:v>379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1344</c:v>
                </c:pt>
                <c:pt idx="1">
                  <c:v>1166</c:v>
                </c:pt>
                <c:pt idx="2">
                  <c:v>863</c:v>
                </c:pt>
                <c:pt idx="3">
                  <c:v>341</c:v>
                </c:pt>
                <c:pt idx="4">
                  <c:v>519</c:v>
                </c:pt>
                <c:pt idx="5">
                  <c:v>1436</c:v>
                </c:pt>
                <c:pt idx="6">
                  <c:v>2203</c:v>
                </c:pt>
                <c:pt idx="7">
                  <c:v>885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855</c:v>
                </c:pt>
                <c:pt idx="1">
                  <c:v>751</c:v>
                </c:pt>
                <c:pt idx="2">
                  <c:v>511</c:v>
                </c:pt>
                <c:pt idx="3">
                  <c:v>219</c:v>
                </c:pt>
                <c:pt idx="4">
                  <c:v>321</c:v>
                </c:pt>
                <c:pt idx="5">
                  <c:v>750</c:v>
                </c:pt>
                <c:pt idx="6">
                  <c:v>1442</c:v>
                </c:pt>
                <c:pt idx="7">
                  <c:v>478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670</c:v>
                </c:pt>
                <c:pt idx="1">
                  <c:v>619</c:v>
                </c:pt>
                <c:pt idx="2">
                  <c:v>420</c:v>
                </c:pt>
                <c:pt idx="3">
                  <c:v>194</c:v>
                </c:pt>
                <c:pt idx="4">
                  <c:v>295</c:v>
                </c:pt>
                <c:pt idx="5">
                  <c:v>614</c:v>
                </c:pt>
                <c:pt idx="6">
                  <c:v>1217</c:v>
                </c:pt>
                <c:pt idx="7">
                  <c:v>351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876</c:v>
                </c:pt>
                <c:pt idx="1">
                  <c:v>659</c:v>
                </c:pt>
                <c:pt idx="2">
                  <c:v>494</c:v>
                </c:pt>
                <c:pt idx="3">
                  <c:v>213</c:v>
                </c:pt>
                <c:pt idx="4">
                  <c:v>362</c:v>
                </c:pt>
                <c:pt idx="5">
                  <c:v>755</c:v>
                </c:pt>
                <c:pt idx="6">
                  <c:v>1403</c:v>
                </c:pt>
                <c:pt idx="7">
                  <c:v>581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529</c:v>
                </c:pt>
                <c:pt idx="1">
                  <c:v>401</c:v>
                </c:pt>
                <c:pt idx="2">
                  <c:v>298</c:v>
                </c:pt>
                <c:pt idx="3">
                  <c:v>111</c:v>
                </c:pt>
                <c:pt idx="4">
                  <c:v>197</c:v>
                </c:pt>
                <c:pt idx="5">
                  <c:v>431</c:v>
                </c:pt>
                <c:pt idx="6">
                  <c:v>732</c:v>
                </c:pt>
                <c:pt idx="7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594472"/>
        <c:axId val="291595256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0.14309871527396509</c:v>
                </c:pt>
                <c:pt idx="1">
                  <c:v>0.18747146677101675</c:v>
                </c:pt>
                <c:pt idx="2">
                  <c:v>0.20400234179573154</c:v>
                </c:pt>
                <c:pt idx="3">
                  <c:v>0.15134427550095661</c:v>
                </c:pt>
                <c:pt idx="4">
                  <c:v>0.15928532008830021</c:v>
                </c:pt>
                <c:pt idx="5">
                  <c:v>0.173043974871502</c:v>
                </c:pt>
                <c:pt idx="6">
                  <c:v>0.21861095380632634</c:v>
                </c:pt>
                <c:pt idx="7">
                  <c:v>0.16978276787893581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89376"/>
        <c:axId val="291595648"/>
      </c:lineChart>
      <c:catAx>
        <c:axId val="291594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291595256"/>
        <c:crosses val="autoZero"/>
        <c:auto val="1"/>
        <c:lblAlgn val="ctr"/>
        <c:lblOffset val="100"/>
        <c:noMultiLvlLbl val="0"/>
      </c:catAx>
      <c:valAx>
        <c:axId val="291595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91594472"/>
        <c:crosses val="autoZero"/>
        <c:crossBetween val="between"/>
      </c:valAx>
      <c:valAx>
        <c:axId val="2915956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91589376"/>
        <c:crosses val="max"/>
        <c:crossBetween val="between"/>
      </c:valAx>
      <c:catAx>
        <c:axId val="291589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595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0.62469451879436755</c:v>
                </c:pt>
                <c:pt idx="1">
                  <c:v>0.62114597544338335</c:v>
                </c:pt>
                <c:pt idx="2">
                  <c:v>0.56824683285655908</c:v>
                </c:pt>
                <c:pt idx="3">
                  <c:v>0.58852730281301713</c:v>
                </c:pt>
                <c:pt idx="4">
                  <c:v>0.60409556313993173</c:v>
                </c:pt>
                <c:pt idx="5">
                  <c:v>0.6392054705307717</c:v>
                </c:pt>
                <c:pt idx="6">
                  <c:v>0.62425127830533234</c:v>
                </c:pt>
                <c:pt idx="7">
                  <c:v>0.61983832204500766</c:v>
                </c:pt>
                <c:pt idx="8">
                  <c:v>0.61734275250655402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0.19306412195973466</c:v>
                </c:pt>
                <c:pt idx="1">
                  <c:v>0.19740791268758526</c:v>
                </c:pt>
                <c:pt idx="2">
                  <c:v>0.19084593379648548</c:v>
                </c:pt>
                <c:pt idx="3">
                  <c:v>0.17264202978488694</c:v>
                </c:pt>
                <c:pt idx="4">
                  <c:v>0.1477815699658703</c:v>
                </c:pt>
                <c:pt idx="5">
                  <c:v>0.10680560078150439</c:v>
                </c:pt>
                <c:pt idx="6">
                  <c:v>0.14784514243973704</c:v>
                </c:pt>
                <c:pt idx="7">
                  <c:v>0.13742626174350012</c:v>
                </c:pt>
                <c:pt idx="8">
                  <c:v>0.16200044027296925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6.1096241126498314E-2</c:v>
                </c:pt>
                <c:pt idx="1">
                  <c:v>6.0436562073669847E-2</c:v>
                </c:pt>
                <c:pt idx="2">
                  <c:v>0.10727421332243564</c:v>
                </c:pt>
                <c:pt idx="3">
                  <c:v>4.4125758411472697E-2</c:v>
                </c:pt>
                <c:pt idx="4">
                  <c:v>0.11331058020477816</c:v>
                </c:pt>
                <c:pt idx="5">
                  <c:v>9.5083034842070993E-2</c:v>
                </c:pt>
                <c:pt idx="6">
                  <c:v>0.10087655222790358</c:v>
                </c:pt>
                <c:pt idx="7">
                  <c:v>7.1007209962857767E-2</c:v>
                </c:pt>
                <c:pt idx="8">
                  <c:v>8.395205027116813E-2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0.12114511811939951</c:v>
                </c:pt>
                <c:pt idx="1">
                  <c:v>0.12100954979536153</c:v>
                </c:pt>
                <c:pt idx="2">
                  <c:v>0.13363302002451982</c:v>
                </c:pt>
                <c:pt idx="3">
                  <c:v>0.19470490899062329</c:v>
                </c:pt>
                <c:pt idx="4">
                  <c:v>0.1348122866894198</c:v>
                </c:pt>
                <c:pt idx="5">
                  <c:v>0.15890589384565287</c:v>
                </c:pt>
                <c:pt idx="6">
                  <c:v>0.12702702702702703</c:v>
                </c:pt>
                <c:pt idx="7">
                  <c:v>0.17172820624863447</c:v>
                </c:pt>
                <c:pt idx="8">
                  <c:v>0.13670475694930856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588592"/>
        <c:axId val="291590160"/>
      </c:barChart>
      <c:catAx>
        <c:axId val="29158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91590160"/>
        <c:crosses val="autoZero"/>
        <c:auto val="1"/>
        <c:lblAlgn val="ctr"/>
        <c:lblOffset val="100"/>
        <c:noMultiLvlLbl val="0"/>
      </c:catAx>
      <c:valAx>
        <c:axId val="29159016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9158859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0.39556049030860263</c:v>
                </c:pt>
                <c:pt idx="1">
                  <c:v>0.42774433330891404</c:v>
                </c:pt>
                <c:pt idx="2">
                  <c:v>0.35331887362757475</c:v>
                </c:pt>
                <c:pt idx="3">
                  <c:v>0.34922086640534356</c:v>
                </c:pt>
                <c:pt idx="4">
                  <c:v>0.37893062943535855</c:v>
                </c:pt>
                <c:pt idx="5">
                  <c:v>0.37525322309394915</c:v>
                </c:pt>
                <c:pt idx="6">
                  <c:v>0.39226295321891236</c:v>
                </c:pt>
                <c:pt idx="7">
                  <c:v>0.37379940917784982</c:v>
                </c:pt>
                <c:pt idx="8">
                  <c:v>0.38684609681010584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4.1982244472858123E-2</c:v>
                </c:pt>
                <c:pt idx="1">
                  <c:v>4.1064086546122973E-2</c:v>
                </c:pt>
                <c:pt idx="2">
                  <c:v>3.6983512601322169E-2</c:v>
                </c:pt>
                <c:pt idx="3">
                  <c:v>3.0394138622188486E-2</c:v>
                </c:pt>
                <c:pt idx="4">
                  <c:v>2.9432664802798165E-2</c:v>
                </c:pt>
                <c:pt idx="5">
                  <c:v>1.9888929595441109E-2</c:v>
                </c:pt>
                <c:pt idx="6">
                  <c:v>2.6957018935465864E-2</c:v>
                </c:pt>
                <c:pt idx="7">
                  <c:v>2.7336621911834905E-2</c:v>
                </c:pt>
                <c:pt idx="8">
                  <c:v>3.1564873654052708E-2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0.14141916157374373</c:v>
                </c:pt>
                <c:pt idx="1">
                  <c:v>0.14113461059441876</c:v>
                </c:pt>
                <c:pt idx="2">
                  <c:v>0.22474943563846012</c:v>
                </c:pt>
                <c:pt idx="3">
                  <c:v>8.5316633978510512E-2</c:v>
                </c:pt>
                <c:pt idx="4">
                  <c:v>0.21608036239876971</c:v>
                </c:pt>
                <c:pt idx="5">
                  <c:v>0.18747010950423493</c:v>
                </c:pt>
                <c:pt idx="6">
                  <c:v>0.22340875443307495</c:v>
                </c:pt>
                <c:pt idx="7">
                  <c:v>0.1299051786984908</c:v>
                </c:pt>
                <c:pt idx="8">
                  <c:v>0.17956091501778951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0.42103810364479555</c:v>
                </c:pt>
                <c:pt idx="1">
                  <c:v>0.39005696955054425</c:v>
                </c:pt>
                <c:pt idx="2">
                  <c:v>0.38494817813264293</c:v>
                </c:pt>
                <c:pt idx="3">
                  <c:v>0.53506836099395749</c:v>
                </c:pt>
                <c:pt idx="4">
                  <c:v>0.37555634336307353</c:v>
                </c:pt>
                <c:pt idx="5">
                  <c:v>0.41738773780637484</c:v>
                </c:pt>
                <c:pt idx="6">
                  <c:v>0.35737127341254676</c:v>
                </c:pt>
                <c:pt idx="7">
                  <c:v>0.46895879021182441</c:v>
                </c:pt>
                <c:pt idx="8">
                  <c:v>0.40202811451805193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591336"/>
        <c:axId val="291591728"/>
      </c:barChart>
      <c:catAx>
        <c:axId val="291591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91591728"/>
        <c:crosses val="autoZero"/>
        <c:auto val="1"/>
        <c:lblAlgn val="ctr"/>
        <c:lblOffset val="100"/>
        <c:noMultiLvlLbl val="0"/>
      </c:catAx>
      <c:valAx>
        <c:axId val="29159172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9159133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258371.80999999994</c:v>
                </c:pt>
                <c:pt idx="1">
                  <c:v>16419.549999999992</c:v>
                </c:pt>
                <c:pt idx="2">
                  <c:v>82498.320000000007</c:v>
                </c:pt>
                <c:pt idx="3">
                  <c:v>13574.409999999996</c:v>
                </c:pt>
                <c:pt idx="4">
                  <c:v>46828.919999999991</c:v>
                </c:pt>
                <c:pt idx="5">
                  <c:v>682343.68</c:v>
                </c:pt>
                <c:pt idx="6">
                  <c:v>256498.01</c:v>
                </c:pt>
                <c:pt idx="7">
                  <c:v>123488.12000000002</c:v>
                </c:pt>
                <c:pt idx="8">
                  <c:v>10308.099999999999</c:v>
                </c:pt>
                <c:pt idx="9">
                  <c:v>51.06</c:v>
                </c:pt>
                <c:pt idx="10">
                  <c:v>111488.59999999999</c:v>
                </c:pt>
                <c:pt idx="11">
                  <c:v>199760.71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72408"/>
        <c:axId val="29257123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4729</c:v>
                </c:pt>
                <c:pt idx="1">
                  <c:v>244</c:v>
                </c:pt>
                <c:pt idx="2">
                  <c:v>1854</c:v>
                </c:pt>
                <c:pt idx="3">
                  <c:v>347</c:v>
                </c:pt>
                <c:pt idx="4">
                  <c:v>3689</c:v>
                </c:pt>
                <c:pt idx="5">
                  <c:v>6260</c:v>
                </c:pt>
                <c:pt idx="6">
                  <c:v>3060</c:v>
                </c:pt>
                <c:pt idx="7">
                  <c:v>993</c:v>
                </c:pt>
                <c:pt idx="8">
                  <c:v>121</c:v>
                </c:pt>
                <c:pt idx="9">
                  <c:v>1</c:v>
                </c:pt>
                <c:pt idx="10">
                  <c:v>8521</c:v>
                </c:pt>
                <c:pt idx="11">
                  <c:v>1029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92512"/>
        <c:axId val="291593296"/>
      </c:lineChart>
      <c:catAx>
        <c:axId val="29159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91593296"/>
        <c:crosses val="autoZero"/>
        <c:auto val="1"/>
        <c:lblAlgn val="ctr"/>
        <c:lblOffset val="100"/>
        <c:noMultiLvlLbl val="0"/>
      </c:catAx>
      <c:valAx>
        <c:axId val="2915932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91592512"/>
        <c:crosses val="autoZero"/>
        <c:crossBetween val="between"/>
      </c:valAx>
      <c:valAx>
        <c:axId val="29257123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92572408"/>
        <c:crosses val="max"/>
        <c:crossBetween val="between"/>
      </c:valAx>
      <c:catAx>
        <c:axId val="292572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571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44.5</c:v>
                </c:pt>
                <c:pt idx="2">
                  <c:v>17945.430000000004</c:v>
                </c:pt>
                <c:pt idx="3">
                  <c:v>3715.31</c:v>
                </c:pt>
                <c:pt idx="4">
                  <c:v>4379.9900000000016</c:v>
                </c:pt>
                <c:pt idx="5">
                  <c:v>0</c:v>
                </c:pt>
                <c:pt idx="6">
                  <c:v>75972.28</c:v>
                </c:pt>
                <c:pt idx="7">
                  <c:v>1696.5500000000002</c:v>
                </c:pt>
                <c:pt idx="8">
                  <c:v>158.61000000000001</c:v>
                </c:pt>
                <c:pt idx="9">
                  <c:v>0</c:v>
                </c:pt>
                <c:pt idx="10">
                  <c:v>25426.71</c:v>
                </c:pt>
                <c:pt idx="11">
                  <c:v>17665.499999999996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66136"/>
        <c:axId val="29257358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584</c:v>
                </c:pt>
                <c:pt idx="3">
                  <c:v>99</c:v>
                </c:pt>
                <c:pt idx="4">
                  <c:v>400</c:v>
                </c:pt>
                <c:pt idx="5">
                  <c:v>0</c:v>
                </c:pt>
                <c:pt idx="6">
                  <c:v>2247</c:v>
                </c:pt>
                <c:pt idx="7">
                  <c:v>41</c:v>
                </c:pt>
                <c:pt idx="8">
                  <c:v>4</c:v>
                </c:pt>
                <c:pt idx="9">
                  <c:v>0</c:v>
                </c:pt>
                <c:pt idx="10">
                  <c:v>4487</c:v>
                </c:pt>
                <c:pt idx="11">
                  <c:v>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1624"/>
        <c:axId val="292569664"/>
      </c:lineChart>
      <c:catAx>
        <c:axId val="29257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92569664"/>
        <c:crosses val="autoZero"/>
        <c:auto val="1"/>
        <c:lblAlgn val="ctr"/>
        <c:lblOffset val="100"/>
        <c:noMultiLvlLbl val="0"/>
      </c:catAx>
      <c:valAx>
        <c:axId val="2925696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92571624"/>
        <c:crosses val="autoZero"/>
        <c:crossBetween val="between"/>
      </c:valAx>
      <c:valAx>
        <c:axId val="29257358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92566136"/>
        <c:crosses val="max"/>
        <c:crossBetween val="between"/>
      </c:valAx>
      <c:catAx>
        <c:axId val="292566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573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34.7%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26.7%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52.0%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56.0%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53.5%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56.0%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53.7%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 x14ac:dyDescent="0.2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700173</v>
      </c>
      <c r="D5" s="30">
        <f>SUM(E5:G5)</f>
        <v>220864</v>
      </c>
      <c r="E5" s="31">
        <f>SUM(E6:E13)</f>
        <v>111684</v>
      </c>
      <c r="F5" s="31">
        <f>SUM(F6:F13)</f>
        <v>70462</v>
      </c>
      <c r="G5" s="32">
        <f t="shared" ref="G5:H5" si="0">SUM(G6:G13)</f>
        <v>38718</v>
      </c>
      <c r="H5" s="29">
        <f t="shared" si="0"/>
        <v>217992</v>
      </c>
      <c r="I5" s="33">
        <f>D5/C5</f>
        <v>0.31544204075278537</v>
      </c>
      <c r="J5" s="26"/>
      <c r="K5" s="24">
        <f t="shared" ref="K5:K13" si="1">C5-D5-H5</f>
        <v>261317</v>
      </c>
      <c r="L5" s="58">
        <f>E5/C5</f>
        <v>0.15950914988152928</v>
      </c>
      <c r="M5" s="58">
        <f>G5/C5</f>
        <v>5.5297762124503519E-2</v>
      </c>
    </row>
    <row r="6" spans="1:13" ht="20.100000000000001" customHeight="1" thickTop="1" x14ac:dyDescent="0.15">
      <c r="B6" s="18" t="s">
        <v>17</v>
      </c>
      <c r="C6" s="34">
        <v>187789</v>
      </c>
      <c r="D6" s="35">
        <f t="shared" ref="D6:D13" si="2">SUM(E6:G6)</f>
        <v>45535</v>
      </c>
      <c r="E6" s="36">
        <v>24622</v>
      </c>
      <c r="F6" s="36">
        <v>14360</v>
      </c>
      <c r="G6" s="37">
        <v>6553</v>
      </c>
      <c r="H6" s="34">
        <v>61604</v>
      </c>
      <c r="I6" s="38">
        <f t="shared" ref="I6:I13" si="3">D6/C6</f>
        <v>0.24247959145636858</v>
      </c>
      <c r="J6" s="26"/>
      <c r="K6" s="24">
        <f t="shared" si="1"/>
        <v>80650</v>
      </c>
      <c r="L6" s="58">
        <f t="shared" ref="L6:L13" si="4">E6/C6</f>
        <v>0.13111524104180755</v>
      </c>
      <c r="M6" s="58">
        <f t="shared" ref="M6:M13" si="5">G6/C6</f>
        <v>3.4895547662536143E-2</v>
      </c>
    </row>
    <row r="7" spans="1:13" ht="20.100000000000001" customHeight="1" x14ac:dyDescent="0.15">
      <c r="B7" s="19" t="s">
        <v>18</v>
      </c>
      <c r="C7" s="39">
        <v>92554</v>
      </c>
      <c r="D7" s="40">
        <f t="shared" si="2"/>
        <v>30666</v>
      </c>
      <c r="E7" s="41">
        <v>15088</v>
      </c>
      <c r="F7" s="41">
        <v>10278</v>
      </c>
      <c r="G7" s="42">
        <v>5300</v>
      </c>
      <c r="H7" s="39">
        <v>28672</v>
      </c>
      <c r="I7" s="43">
        <f t="shared" si="3"/>
        <v>0.3313308987185859</v>
      </c>
      <c r="J7" s="26"/>
      <c r="K7" s="24">
        <f t="shared" si="1"/>
        <v>33216</v>
      </c>
      <c r="L7" s="58">
        <f t="shared" si="4"/>
        <v>0.16301834604663223</v>
      </c>
      <c r="M7" s="58">
        <f t="shared" si="5"/>
        <v>5.7263867580007344E-2</v>
      </c>
    </row>
    <row r="8" spans="1:13" ht="20.100000000000001" customHeight="1" x14ac:dyDescent="0.15">
      <c r="B8" s="19" t="s">
        <v>19</v>
      </c>
      <c r="C8" s="39">
        <v>50454</v>
      </c>
      <c r="D8" s="40">
        <f t="shared" si="2"/>
        <v>18789</v>
      </c>
      <c r="E8" s="41">
        <v>9491</v>
      </c>
      <c r="F8" s="41">
        <v>5743</v>
      </c>
      <c r="G8" s="42">
        <v>3555</v>
      </c>
      <c r="H8" s="39">
        <v>14898</v>
      </c>
      <c r="I8" s="43">
        <f t="shared" si="3"/>
        <v>0.37239862052562728</v>
      </c>
      <c r="J8" s="26"/>
      <c r="K8" s="24">
        <f t="shared" si="1"/>
        <v>16767</v>
      </c>
      <c r="L8" s="58">
        <f t="shared" si="4"/>
        <v>0.1881119435525429</v>
      </c>
      <c r="M8" s="58">
        <f t="shared" si="5"/>
        <v>7.0460221191580449E-2</v>
      </c>
    </row>
    <row r="9" spans="1:13" ht="20.100000000000001" customHeight="1" x14ac:dyDescent="0.15">
      <c r="B9" s="19" t="s">
        <v>20</v>
      </c>
      <c r="C9" s="39">
        <v>32113</v>
      </c>
      <c r="D9" s="40">
        <f t="shared" si="2"/>
        <v>9931</v>
      </c>
      <c r="E9" s="41">
        <v>5231</v>
      </c>
      <c r="F9" s="41">
        <v>2920</v>
      </c>
      <c r="G9" s="42">
        <v>1780</v>
      </c>
      <c r="H9" s="39">
        <v>10103</v>
      </c>
      <c r="I9" s="43">
        <f t="shared" si="3"/>
        <v>0.30925170491701182</v>
      </c>
      <c r="J9" s="26"/>
      <c r="K9" s="24">
        <f t="shared" si="1"/>
        <v>12079</v>
      </c>
      <c r="L9" s="58">
        <f t="shared" si="4"/>
        <v>0.162893532214368</v>
      </c>
      <c r="M9" s="58">
        <f t="shared" si="5"/>
        <v>5.5429265406533181E-2</v>
      </c>
    </row>
    <row r="10" spans="1:13" ht="20.100000000000001" customHeight="1" x14ac:dyDescent="0.15">
      <c r="B10" s="19" t="s">
        <v>21</v>
      </c>
      <c r="C10" s="39">
        <v>44789</v>
      </c>
      <c r="D10" s="40">
        <f t="shared" si="2"/>
        <v>14496</v>
      </c>
      <c r="E10" s="41">
        <v>7214</v>
      </c>
      <c r="F10" s="41">
        <v>4510</v>
      </c>
      <c r="G10" s="42">
        <v>2772</v>
      </c>
      <c r="H10" s="39">
        <v>13777</v>
      </c>
      <c r="I10" s="43">
        <f t="shared" si="3"/>
        <v>0.32365089642546163</v>
      </c>
      <c r="J10" s="26"/>
      <c r="K10" s="24">
        <f t="shared" si="1"/>
        <v>16516</v>
      </c>
      <c r="L10" s="58">
        <f t="shared" si="4"/>
        <v>0.16106633325146799</v>
      </c>
      <c r="M10" s="58">
        <f t="shared" si="5"/>
        <v>6.1890196253544395E-2</v>
      </c>
    </row>
    <row r="11" spans="1:13" ht="20.100000000000001" customHeight="1" x14ac:dyDescent="0.15">
      <c r="B11" s="19" t="s">
        <v>22</v>
      </c>
      <c r="C11" s="39">
        <v>98860</v>
      </c>
      <c r="D11" s="40">
        <f t="shared" si="2"/>
        <v>31518</v>
      </c>
      <c r="E11" s="41">
        <v>15404</v>
      </c>
      <c r="F11" s="41">
        <v>10366</v>
      </c>
      <c r="G11" s="42">
        <v>5748</v>
      </c>
      <c r="H11" s="39">
        <v>31607</v>
      </c>
      <c r="I11" s="43">
        <f t="shared" si="3"/>
        <v>0.31881448513048755</v>
      </c>
      <c r="J11" s="26"/>
      <c r="K11" s="24">
        <f t="shared" si="1"/>
        <v>35735</v>
      </c>
      <c r="L11" s="58">
        <f t="shared" si="4"/>
        <v>0.15581630588711309</v>
      </c>
      <c r="M11" s="58">
        <f t="shared" si="5"/>
        <v>5.8142828241958322E-2</v>
      </c>
    </row>
    <row r="12" spans="1:13" ht="20.100000000000001" customHeight="1" x14ac:dyDescent="0.15">
      <c r="B12" s="19" t="s">
        <v>23</v>
      </c>
      <c r="C12" s="39">
        <v>136016</v>
      </c>
      <c r="D12" s="40">
        <f t="shared" si="2"/>
        <v>49444</v>
      </c>
      <c r="E12" s="41">
        <v>24943</v>
      </c>
      <c r="F12" s="41">
        <v>15328</v>
      </c>
      <c r="G12" s="42">
        <v>9173</v>
      </c>
      <c r="H12" s="39">
        <v>40140</v>
      </c>
      <c r="I12" s="43">
        <f t="shared" si="3"/>
        <v>0.3635160569344783</v>
      </c>
      <c r="J12" s="26"/>
      <c r="K12" s="24">
        <f t="shared" si="1"/>
        <v>46432</v>
      </c>
      <c r="L12" s="58">
        <f t="shared" si="4"/>
        <v>0.18338283731325727</v>
      </c>
      <c r="M12" s="58">
        <f t="shared" si="5"/>
        <v>6.7440595224091279E-2</v>
      </c>
    </row>
    <row r="13" spans="1:13" ht="20.100000000000001" customHeight="1" x14ac:dyDescent="0.15">
      <c r="B13" s="19" t="s">
        <v>24</v>
      </c>
      <c r="C13" s="39">
        <v>57598</v>
      </c>
      <c r="D13" s="40">
        <f t="shared" si="2"/>
        <v>20485</v>
      </c>
      <c r="E13" s="41">
        <v>9691</v>
      </c>
      <c r="F13" s="41">
        <v>6957</v>
      </c>
      <c r="G13" s="42">
        <v>3837</v>
      </c>
      <c r="H13" s="39">
        <v>17191</v>
      </c>
      <c r="I13" s="43">
        <f t="shared" si="3"/>
        <v>0.35565471023299422</v>
      </c>
      <c r="J13" s="26"/>
      <c r="K13" s="24">
        <f t="shared" si="1"/>
        <v>19922</v>
      </c>
      <c r="L13" s="58">
        <f t="shared" si="4"/>
        <v>0.16825236987395395</v>
      </c>
      <c r="M13" s="58">
        <f t="shared" si="5"/>
        <v>6.6616896420014587E-2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42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12" ht="20.100000000000001" customHeight="1" x14ac:dyDescent="0.15">
      <c r="B4" s="205" t="s">
        <v>66</v>
      </c>
      <c r="C4" s="206"/>
      <c r="D4" s="45">
        <f>SUM(D5:D7)</f>
        <v>7332</v>
      </c>
      <c r="E4" s="46">
        <f t="shared" ref="E4:K4" si="0">SUM(E5:E7)</f>
        <v>5473</v>
      </c>
      <c r="F4" s="46">
        <f t="shared" si="0"/>
        <v>8757</v>
      </c>
      <c r="G4" s="46">
        <f t="shared" si="0"/>
        <v>5327</v>
      </c>
      <c r="H4" s="46">
        <f t="shared" si="0"/>
        <v>4380</v>
      </c>
      <c r="I4" s="46">
        <f t="shared" si="0"/>
        <v>5343</v>
      </c>
      <c r="J4" s="45">
        <f t="shared" si="0"/>
        <v>3039</v>
      </c>
      <c r="K4" s="47">
        <f t="shared" si="0"/>
        <v>39651</v>
      </c>
      <c r="L4" s="55">
        <f>K4/人口統計!D5</f>
        <v>0.17952676760359315</v>
      </c>
    </row>
    <row r="5" spans="1:12" ht="20.100000000000001" customHeight="1" x14ac:dyDescent="0.15">
      <c r="B5" s="117"/>
      <c r="C5" s="118" t="s">
        <v>15</v>
      </c>
      <c r="D5" s="48">
        <v>972</v>
      </c>
      <c r="E5" s="49">
        <v>863</v>
      </c>
      <c r="F5" s="49">
        <v>765</v>
      </c>
      <c r="G5" s="49">
        <v>672</v>
      </c>
      <c r="H5" s="49">
        <v>514</v>
      </c>
      <c r="I5" s="49">
        <v>529</v>
      </c>
      <c r="J5" s="48">
        <v>330</v>
      </c>
      <c r="K5" s="50">
        <f>SUM(D5:J5)</f>
        <v>4645</v>
      </c>
      <c r="L5" s="56">
        <f>K5/人口統計!D5</f>
        <v>2.103104172703564E-2</v>
      </c>
    </row>
    <row r="6" spans="1:12" ht="20.100000000000001" customHeight="1" x14ac:dyDescent="0.15">
      <c r="B6" s="117"/>
      <c r="C6" s="118" t="s">
        <v>144</v>
      </c>
      <c r="D6" s="48">
        <v>3008</v>
      </c>
      <c r="E6" s="49">
        <v>2018</v>
      </c>
      <c r="F6" s="49">
        <v>2915</v>
      </c>
      <c r="G6" s="49">
        <v>1589</v>
      </c>
      <c r="H6" s="49">
        <v>1228</v>
      </c>
      <c r="I6" s="49">
        <v>1313</v>
      </c>
      <c r="J6" s="48">
        <v>802</v>
      </c>
      <c r="K6" s="50">
        <f>SUM(D6:J6)</f>
        <v>12873</v>
      </c>
      <c r="L6" s="56">
        <f>K6/人口統計!D5</f>
        <v>5.8284736308316432E-2</v>
      </c>
    </row>
    <row r="7" spans="1:12" ht="20.100000000000001" customHeight="1" x14ac:dyDescent="0.15">
      <c r="B7" s="117"/>
      <c r="C7" s="119" t="s">
        <v>143</v>
      </c>
      <c r="D7" s="51">
        <v>3352</v>
      </c>
      <c r="E7" s="52">
        <v>2592</v>
      </c>
      <c r="F7" s="52">
        <v>5077</v>
      </c>
      <c r="G7" s="52">
        <v>3066</v>
      </c>
      <c r="H7" s="52">
        <v>2638</v>
      </c>
      <c r="I7" s="52">
        <v>3501</v>
      </c>
      <c r="J7" s="51">
        <v>1907</v>
      </c>
      <c r="K7" s="53">
        <f>SUM(D7:J7)</f>
        <v>22133</v>
      </c>
      <c r="L7" s="57">
        <f>K7/人口統計!D5</f>
        <v>0.10021098956824109</v>
      </c>
    </row>
    <row r="8" spans="1:12" ht="20.100000000000001" customHeight="1" thickBot="1" x14ac:dyDescent="0.2">
      <c r="B8" s="205" t="s">
        <v>67</v>
      </c>
      <c r="C8" s="206"/>
      <c r="D8" s="45">
        <v>74</v>
      </c>
      <c r="E8" s="46">
        <v>120</v>
      </c>
      <c r="F8" s="46">
        <v>76</v>
      </c>
      <c r="G8" s="46">
        <v>110</v>
      </c>
      <c r="H8" s="46">
        <v>80</v>
      </c>
      <c r="I8" s="46">
        <v>73</v>
      </c>
      <c r="J8" s="45">
        <v>60</v>
      </c>
      <c r="K8" s="47">
        <f>SUM(D8:J8)</f>
        <v>593</v>
      </c>
      <c r="L8" s="80"/>
    </row>
    <row r="9" spans="1:12" ht="20.100000000000001" customHeight="1" thickTop="1" x14ac:dyDescent="0.15">
      <c r="B9" s="207" t="s">
        <v>34</v>
      </c>
      <c r="C9" s="208"/>
      <c r="D9" s="35">
        <f>D4+D8</f>
        <v>7406</v>
      </c>
      <c r="E9" s="34">
        <f t="shared" ref="E9:K9" si="1">E4+E8</f>
        <v>5593</v>
      </c>
      <c r="F9" s="34">
        <f t="shared" si="1"/>
        <v>8833</v>
      </c>
      <c r="G9" s="34">
        <f t="shared" si="1"/>
        <v>5437</v>
      </c>
      <c r="H9" s="34">
        <f t="shared" si="1"/>
        <v>4460</v>
      </c>
      <c r="I9" s="34">
        <f t="shared" si="1"/>
        <v>5416</v>
      </c>
      <c r="J9" s="35">
        <f t="shared" si="1"/>
        <v>3099</v>
      </c>
      <c r="K9" s="54">
        <f t="shared" si="1"/>
        <v>40244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09" t="s">
        <v>17</v>
      </c>
      <c r="C24" s="210"/>
      <c r="D24" s="45">
        <v>1261</v>
      </c>
      <c r="E24" s="46">
        <v>981</v>
      </c>
      <c r="F24" s="46">
        <v>1344</v>
      </c>
      <c r="G24" s="46">
        <v>855</v>
      </c>
      <c r="H24" s="46">
        <v>670</v>
      </c>
      <c r="I24" s="46">
        <v>876</v>
      </c>
      <c r="J24" s="45">
        <v>529</v>
      </c>
      <c r="K24" s="47">
        <f>SUM(D24:J24)</f>
        <v>6516</v>
      </c>
      <c r="L24" s="55">
        <f>K24/人口統計!D6</f>
        <v>0.14309871527396509</v>
      </c>
    </row>
    <row r="25" spans="1:12" ht="20.100000000000001" customHeight="1" x14ac:dyDescent="0.15">
      <c r="B25" s="213" t="s">
        <v>43</v>
      </c>
      <c r="C25" s="214"/>
      <c r="D25" s="45">
        <v>1130</v>
      </c>
      <c r="E25" s="46">
        <v>1023</v>
      </c>
      <c r="F25" s="46">
        <v>1166</v>
      </c>
      <c r="G25" s="46">
        <v>751</v>
      </c>
      <c r="H25" s="46">
        <v>619</v>
      </c>
      <c r="I25" s="46">
        <v>659</v>
      </c>
      <c r="J25" s="45">
        <v>401</v>
      </c>
      <c r="K25" s="47">
        <f t="shared" ref="K25:K31" si="2">SUM(D25:J25)</f>
        <v>5749</v>
      </c>
      <c r="L25" s="55">
        <f>K25/人口統計!D7</f>
        <v>0.18747146677101675</v>
      </c>
    </row>
    <row r="26" spans="1:12" ht="20.100000000000001" customHeight="1" x14ac:dyDescent="0.15">
      <c r="B26" s="213" t="s">
        <v>44</v>
      </c>
      <c r="C26" s="214"/>
      <c r="D26" s="45">
        <v>777</v>
      </c>
      <c r="E26" s="46">
        <v>470</v>
      </c>
      <c r="F26" s="46">
        <v>863</v>
      </c>
      <c r="G26" s="46">
        <v>511</v>
      </c>
      <c r="H26" s="46">
        <v>420</v>
      </c>
      <c r="I26" s="46">
        <v>494</v>
      </c>
      <c r="J26" s="45">
        <v>298</v>
      </c>
      <c r="K26" s="47">
        <f t="shared" si="2"/>
        <v>3833</v>
      </c>
      <c r="L26" s="55">
        <f>K26/人口統計!D8</f>
        <v>0.20400234179573154</v>
      </c>
    </row>
    <row r="27" spans="1:12" ht="20.100000000000001" customHeight="1" x14ac:dyDescent="0.15">
      <c r="B27" s="213" t="s">
        <v>45</v>
      </c>
      <c r="C27" s="214"/>
      <c r="D27" s="45">
        <v>254</v>
      </c>
      <c r="E27" s="46">
        <v>171</v>
      </c>
      <c r="F27" s="46">
        <v>341</v>
      </c>
      <c r="G27" s="46">
        <v>219</v>
      </c>
      <c r="H27" s="46">
        <v>194</v>
      </c>
      <c r="I27" s="46">
        <v>213</v>
      </c>
      <c r="J27" s="45">
        <v>111</v>
      </c>
      <c r="K27" s="47">
        <f t="shared" si="2"/>
        <v>1503</v>
      </c>
      <c r="L27" s="55">
        <f>K27/人口統計!D9</f>
        <v>0.15134427550095661</v>
      </c>
    </row>
    <row r="28" spans="1:12" ht="20.100000000000001" customHeight="1" x14ac:dyDescent="0.15">
      <c r="B28" s="213" t="s">
        <v>46</v>
      </c>
      <c r="C28" s="214"/>
      <c r="D28" s="45">
        <v>347</v>
      </c>
      <c r="E28" s="46">
        <v>268</v>
      </c>
      <c r="F28" s="46">
        <v>519</v>
      </c>
      <c r="G28" s="46">
        <v>321</v>
      </c>
      <c r="H28" s="46">
        <v>295</v>
      </c>
      <c r="I28" s="46">
        <v>362</v>
      </c>
      <c r="J28" s="45">
        <v>197</v>
      </c>
      <c r="K28" s="47">
        <f t="shared" si="2"/>
        <v>2309</v>
      </c>
      <c r="L28" s="55">
        <f>K28/人口統計!D10</f>
        <v>0.15928532008830021</v>
      </c>
    </row>
    <row r="29" spans="1:12" ht="20.100000000000001" customHeight="1" x14ac:dyDescent="0.15">
      <c r="B29" s="213" t="s">
        <v>47</v>
      </c>
      <c r="C29" s="214"/>
      <c r="D29" s="45">
        <v>781</v>
      </c>
      <c r="E29" s="46">
        <v>687</v>
      </c>
      <c r="F29" s="46">
        <v>1436</v>
      </c>
      <c r="G29" s="46">
        <v>750</v>
      </c>
      <c r="H29" s="46">
        <v>614</v>
      </c>
      <c r="I29" s="46">
        <v>755</v>
      </c>
      <c r="J29" s="45">
        <v>431</v>
      </c>
      <c r="K29" s="47">
        <f t="shared" si="2"/>
        <v>5454</v>
      </c>
      <c r="L29" s="55">
        <f>K29/人口統計!D11</f>
        <v>0.173043974871502</v>
      </c>
    </row>
    <row r="30" spans="1:12" ht="20.100000000000001" customHeight="1" x14ac:dyDescent="0.15">
      <c r="B30" s="213" t="s">
        <v>48</v>
      </c>
      <c r="C30" s="214"/>
      <c r="D30" s="45">
        <v>2318</v>
      </c>
      <c r="E30" s="46">
        <v>1494</v>
      </c>
      <c r="F30" s="46">
        <v>2203</v>
      </c>
      <c r="G30" s="46">
        <v>1442</v>
      </c>
      <c r="H30" s="46">
        <v>1217</v>
      </c>
      <c r="I30" s="46">
        <v>1403</v>
      </c>
      <c r="J30" s="45">
        <v>732</v>
      </c>
      <c r="K30" s="47">
        <f t="shared" si="2"/>
        <v>10809</v>
      </c>
      <c r="L30" s="55">
        <f>K30/人口統計!D12</f>
        <v>0.21861095380632634</v>
      </c>
    </row>
    <row r="31" spans="1:12" ht="20.100000000000001" customHeight="1" thickBot="1" x14ac:dyDescent="0.2">
      <c r="B31" s="209" t="s">
        <v>24</v>
      </c>
      <c r="C31" s="210"/>
      <c r="D31" s="45">
        <v>464</v>
      </c>
      <c r="E31" s="46">
        <v>379</v>
      </c>
      <c r="F31" s="46">
        <v>885</v>
      </c>
      <c r="G31" s="46">
        <v>478</v>
      </c>
      <c r="H31" s="46">
        <v>351</v>
      </c>
      <c r="I31" s="46">
        <v>581</v>
      </c>
      <c r="J31" s="45">
        <v>340</v>
      </c>
      <c r="K31" s="47">
        <f t="shared" si="2"/>
        <v>3478</v>
      </c>
      <c r="L31" s="59">
        <f>K31/人口統計!D13</f>
        <v>0.16978276787893581</v>
      </c>
    </row>
    <row r="32" spans="1:12" ht="20.100000000000001" customHeight="1" thickTop="1" x14ac:dyDescent="0.15">
      <c r="B32" s="211" t="s">
        <v>49</v>
      </c>
      <c r="C32" s="212"/>
      <c r="D32" s="35">
        <f>SUM(D24:D31)</f>
        <v>7332</v>
      </c>
      <c r="E32" s="34">
        <f t="shared" ref="E32:J32" si="3">SUM(E24:E31)</f>
        <v>5473</v>
      </c>
      <c r="F32" s="34">
        <f t="shared" si="3"/>
        <v>8757</v>
      </c>
      <c r="G32" s="34">
        <f t="shared" si="3"/>
        <v>5327</v>
      </c>
      <c r="H32" s="34">
        <f t="shared" si="3"/>
        <v>4380</v>
      </c>
      <c r="I32" s="34">
        <f t="shared" si="3"/>
        <v>5343</v>
      </c>
      <c r="J32" s="35">
        <f t="shared" si="3"/>
        <v>3039</v>
      </c>
      <c r="K32" s="54">
        <f>SUM(K24:K31)</f>
        <v>39651</v>
      </c>
      <c r="L32" s="60">
        <f>K32/人口統計!D5</f>
        <v>0.17952676760359315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5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5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03" t="s">
        <v>154</v>
      </c>
      <c r="C50" s="204"/>
      <c r="D50" s="190">
        <v>266</v>
      </c>
      <c r="E50" s="191">
        <v>243</v>
      </c>
      <c r="F50" s="191">
        <v>286</v>
      </c>
      <c r="G50" s="191">
        <v>215</v>
      </c>
      <c r="H50" s="191">
        <v>141</v>
      </c>
      <c r="I50" s="191">
        <v>213</v>
      </c>
      <c r="J50" s="190">
        <v>119</v>
      </c>
      <c r="K50" s="192">
        <f t="shared" ref="K50:K82" si="4">SUM(D50:J50)</f>
        <v>1483</v>
      </c>
      <c r="L50" s="193">
        <f>K50/N50</f>
        <v>0.14234977922825878</v>
      </c>
      <c r="N50" s="14">
        <v>10418</v>
      </c>
    </row>
    <row r="51" spans="2:14" ht="20.100000000000001" customHeight="1" x14ac:dyDescent="0.15">
      <c r="B51" s="203" t="s">
        <v>155</v>
      </c>
      <c r="C51" s="204"/>
      <c r="D51" s="190">
        <v>250</v>
      </c>
      <c r="E51" s="191">
        <v>152</v>
      </c>
      <c r="F51" s="191">
        <v>269</v>
      </c>
      <c r="G51" s="191">
        <v>145</v>
      </c>
      <c r="H51" s="191">
        <v>121</v>
      </c>
      <c r="I51" s="191">
        <v>159</v>
      </c>
      <c r="J51" s="190">
        <v>89</v>
      </c>
      <c r="K51" s="192">
        <f t="shared" si="4"/>
        <v>1185</v>
      </c>
      <c r="L51" s="193">
        <f t="shared" ref="L51:L82" si="5">K51/N51</f>
        <v>0.15323936376567956</v>
      </c>
      <c r="N51" s="14">
        <v>7733</v>
      </c>
    </row>
    <row r="52" spans="2:14" ht="20.100000000000001" customHeight="1" x14ac:dyDescent="0.15">
      <c r="B52" s="203" t="s">
        <v>156</v>
      </c>
      <c r="C52" s="204"/>
      <c r="D52" s="190">
        <v>324</v>
      </c>
      <c r="E52" s="191">
        <v>254</v>
      </c>
      <c r="F52" s="191">
        <v>318</v>
      </c>
      <c r="G52" s="191">
        <v>212</v>
      </c>
      <c r="H52" s="191">
        <v>175</v>
      </c>
      <c r="I52" s="191">
        <v>208</v>
      </c>
      <c r="J52" s="190">
        <v>136</v>
      </c>
      <c r="K52" s="192">
        <f t="shared" si="4"/>
        <v>1627</v>
      </c>
      <c r="L52" s="193">
        <f t="shared" si="5"/>
        <v>0.14772108225894318</v>
      </c>
      <c r="N52" s="14">
        <v>11014</v>
      </c>
    </row>
    <row r="53" spans="2:14" ht="20.100000000000001" customHeight="1" x14ac:dyDescent="0.15">
      <c r="B53" s="203" t="s">
        <v>157</v>
      </c>
      <c r="C53" s="204"/>
      <c r="D53" s="190">
        <v>213</v>
      </c>
      <c r="E53" s="191">
        <v>157</v>
      </c>
      <c r="F53" s="191">
        <v>209</v>
      </c>
      <c r="G53" s="191">
        <v>157</v>
      </c>
      <c r="H53" s="191">
        <v>113</v>
      </c>
      <c r="I53" s="191">
        <v>153</v>
      </c>
      <c r="J53" s="190">
        <v>86</v>
      </c>
      <c r="K53" s="192">
        <f t="shared" si="4"/>
        <v>1088</v>
      </c>
      <c r="L53" s="193">
        <f t="shared" si="5"/>
        <v>0.14304496450170917</v>
      </c>
      <c r="N53" s="14">
        <v>7606</v>
      </c>
    </row>
    <row r="54" spans="2:14" ht="20.100000000000001" customHeight="1" x14ac:dyDescent="0.15">
      <c r="B54" s="203" t="s">
        <v>158</v>
      </c>
      <c r="C54" s="204"/>
      <c r="D54" s="190">
        <v>166</v>
      </c>
      <c r="E54" s="191">
        <v>153</v>
      </c>
      <c r="F54" s="191">
        <v>191</v>
      </c>
      <c r="G54" s="191">
        <v>111</v>
      </c>
      <c r="H54" s="191">
        <v>92</v>
      </c>
      <c r="I54" s="191">
        <v>120</v>
      </c>
      <c r="J54" s="190">
        <v>82</v>
      </c>
      <c r="K54" s="192">
        <f t="shared" si="4"/>
        <v>915</v>
      </c>
      <c r="L54" s="193">
        <f t="shared" si="5"/>
        <v>0.1457238413760153</v>
      </c>
      <c r="N54" s="14">
        <v>6279</v>
      </c>
    </row>
    <row r="55" spans="2:14" ht="20.100000000000001" customHeight="1" x14ac:dyDescent="0.15">
      <c r="B55" s="203" t="s">
        <v>159</v>
      </c>
      <c r="C55" s="204"/>
      <c r="D55" s="190">
        <v>65</v>
      </c>
      <c r="E55" s="191">
        <v>56</v>
      </c>
      <c r="F55" s="191">
        <v>86</v>
      </c>
      <c r="G55" s="191">
        <v>45</v>
      </c>
      <c r="H55" s="191">
        <v>46</v>
      </c>
      <c r="I55" s="191">
        <v>40</v>
      </c>
      <c r="J55" s="190">
        <v>30</v>
      </c>
      <c r="K55" s="192">
        <f t="shared" si="4"/>
        <v>368</v>
      </c>
      <c r="L55" s="193">
        <f t="shared" si="5"/>
        <v>0.14808853118712273</v>
      </c>
      <c r="N55" s="14">
        <v>2485</v>
      </c>
    </row>
    <row r="56" spans="2:14" ht="20.100000000000001" customHeight="1" x14ac:dyDescent="0.15">
      <c r="B56" s="203" t="s">
        <v>160</v>
      </c>
      <c r="C56" s="204"/>
      <c r="D56" s="190">
        <v>177</v>
      </c>
      <c r="E56" s="191">
        <v>142</v>
      </c>
      <c r="F56" s="191">
        <v>186</v>
      </c>
      <c r="G56" s="191">
        <v>128</v>
      </c>
      <c r="H56" s="191">
        <v>92</v>
      </c>
      <c r="I56" s="191">
        <v>98</v>
      </c>
      <c r="J56" s="190">
        <v>64</v>
      </c>
      <c r="K56" s="192">
        <f t="shared" si="4"/>
        <v>887</v>
      </c>
      <c r="L56" s="193">
        <f t="shared" si="5"/>
        <v>0.20241898676403469</v>
      </c>
      <c r="N56" s="14">
        <v>4382</v>
      </c>
    </row>
    <row r="57" spans="2:14" ht="20.100000000000001" customHeight="1" x14ac:dyDescent="0.15">
      <c r="B57" s="203" t="s">
        <v>161</v>
      </c>
      <c r="C57" s="204"/>
      <c r="D57" s="190">
        <v>380</v>
      </c>
      <c r="E57" s="191">
        <v>388</v>
      </c>
      <c r="F57" s="191">
        <v>377</v>
      </c>
      <c r="G57" s="191">
        <v>237</v>
      </c>
      <c r="H57" s="191">
        <v>189</v>
      </c>
      <c r="I57" s="191">
        <v>216</v>
      </c>
      <c r="J57" s="190">
        <v>127</v>
      </c>
      <c r="K57" s="192">
        <f t="shared" si="4"/>
        <v>1914</v>
      </c>
      <c r="L57" s="193">
        <f t="shared" si="5"/>
        <v>0.20797566011083343</v>
      </c>
      <c r="N57" s="14">
        <v>9203</v>
      </c>
    </row>
    <row r="58" spans="2:14" ht="20.100000000000001" customHeight="1" x14ac:dyDescent="0.15">
      <c r="B58" s="203" t="s">
        <v>162</v>
      </c>
      <c r="C58" s="204"/>
      <c r="D58" s="190">
        <v>398</v>
      </c>
      <c r="E58" s="191">
        <v>333</v>
      </c>
      <c r="F58" s="191">
        <v>415</v>
      </c>
      <c r="G58" s="191">
        <v>256</v>
      </c>
      <c r="H58" s="191">
        <v>218</v>
      </c>
      <c r="I58" s="191">
        <v>236</v>
      </c>
      <c r="J58" s="190">
        <v>151</v>
      </c>
      <c r="K58" s="192">
        <f t="shared" si="4"/>
        <v>2007</v>
      </c>
      <c r="L58" s="193">
        <f t="shared" si="5"/>
        <v>0.19043552519214346</v>
      </c>
      <c r="N58" s="14">
        <v>10539</v>
      </c>
    </row>
    <row r="59" spans="2:14" ht="20.100000000000001" customHeight="1" x14ac:dyDescent="0.15">
      <c r="B59" s="203" t="s">
        <v>163</v>
      </c>
      <c r="C59" s="204"/>
      <c r="D59" s="190">
        <v>184</v>
      </c>
      <c r="E59" s="191">
        <v>183</v>
      </c>
      <c r="F59" s="191">
        <v>198</v>
      </c>
      <c r="G59" s="191">
        <v>151</v>
      </c>
      <c r="H59" s="191">
        <v>131</v>
      </c>
      <c r="I59" s="191">
        <v>121</v>
      </c>
      <c r="J59" s="190">
        <v>71</v>
      </c>
      <c r="K59" s="192">
        <f t="shared" si="4"/>
        <v>1039</v>
      </c>
      <c r="L59" s="193">
        <f t="shared" si="5"/>
        <v>0.15881993274228065</v>
      </c>
      <c r="N59" s="14">
        <v>6542</v>
      </c>
    </row>
    <row r="60" spans="2:14" ht="20.100000000000001" customHeight="1" x14ac:dyDescent="0.15">
      <c r="B60" s="203" t="s">
        <v>164</v>
      </c>
      <c r="C60" s="204"/>
      <c r="D60" s="190">
        <v>402</v>
      </c>
      <c r="E60" s="191">
        <v>267</v>
      </c>
      <c r="F60" s="191">
        <v>458</v>
      </c>
      <c r="G60" s="191">
        <v>256</v>
      </c>
      <c r="H60" s="191">
        <v>225</v>
      </c>
      <c r="I60" s="191">
        <v>288</v>
      </c>
      <c r="J60" s="190">
        <v>168</v>
      </c>
      <c r="K60" s="192">
        <f t="shared" si="4"/>
        <v>2064</v>
      </c>
      <c r="L60" s="193">
        <f t="shared" si="5"/>
        <v>0.21375310687655344</v>
      </c>
      <c r="N60" s="14">
        <v>9656</v>
      </c>
    </row>
    <row r="61" spans="2:14" ht="20.100000000000001" customHeight="1" x14ac:dyDescent="0.15">
      <c r="B61" s="203" t="s">
        <v>165</v>
      </c>
      <c r="C61" s="204"/>
      <c r="D61" s="190">
        <v>108</v>
      </c>
      <c r="E61" s="191">
        <v>78</v>
      </c>
      <c r="F61" s="191">
        <v>150</v>
      </c>
      <c r="G61" s="191">
        <v>102</v>
      </c>
      <c r="H61" s="191">
        <v>76</v>
      </c>
      <c r="I61" s="191">
        <v>91</v>
      </c>
      <c r="J61" s="190">
        <v>49</v>
      </c>
      <c r="K61" s="192">
        <f t="shared" si="4"/>
        <v>654</v>
      </c>
      <c r="L61" s="193">
        <f t="shared" si="5"/>
        <v>0.2118561710398445</v>
      </c>
      <c r="N61" s="14">
        <v>3087</v>
      </c>
    </row>
    <row r="62" spans="2:14" ht="20.100000000000001" customHeight="1" x14ac:dyDescent="0.15">
      <c r="B62" s="203" t="s">
        <v>166</v>
      </c>
      <c r="C62" s="204"/>
      <c r="D62" s="190">
        <v>272</v>
      </c>
      <c r="E62" s="191">
        <v>138</v>
      </c>
      <c r="F62" s="191">
        <v>263</v>
      </c>
      <c r="G62" s="191">
        <v>159</v>
      </c>
      <c r="H62" s="191">
        <v>128</v>
      </c>
      <c r="I62" s="191">
        <v>124</v>
      </c>
      <c r="J62" s="190">
        <v>87</v>
      </c>
      <c r="K62" s="192">
        <f t="shared" si="4"/>
        <v>1171</v>
      </c>
      <c r="L62" s="193">
        <f t="shared" si="5"/>
        <v>0.19368177307310619</v>
      </c>
      <c r="N62" s="14">
        <v>6046</v>
      </c>
    </row>
    <row r="63" spans="2:14" ht="20.100000000000001" customHeight="1" x14ac:dyDescent="0.15">
      <c r="B63" s="203" t="s">
        <v>167</v>
      </c>
      <c r="C63" s="204"/>
      <c r="D63" s="190">
        <v>229</v>
      </c>
      <c r="E63" s="191">
        <v>156</v>
      </c>
      <c r="F63" s="191">
        <v>307</v>
      </c>
      <c r="G63" s="191">
        <v>198</v>
      </c>
      <c r="H63" s="191">
        <v>166</v>
      </c>
      <c r="I63" s="191">
        <v>196</v>
      </c>
      <c r="J63" s="190">
        <v>92</v>
      </c>
      <c r="K63" s="192">
        <f t="shared" si="4"/>
        <v>1344</v>
      </c>
      <c r="L63" s="193">
        <f t="shared" si="5"/>
        <v>0.14882072860148376</v>
      </c>
      <c r="N63" s="14">
        <v>9031</v>
      </c>
    </row>
    <row r="64" spans="2:14" ht="20.100000000000001" customHeight="1" x14ac:dyDescent="0.15">
      <c r="B64" s="203" t="s">
        <v>168</v>
      </c>
      <c r="C64" s="204"/>
      <c r="D64" s="190">
        <v>32</v>
      </c>
      <c r="E64" s="191">
        <v>21</v>
      </c>
      <c r="F64" s="191">
        <v>40</v>
      </c>
      <c r="G64" s="191">
        <v>26</v>
      </c>
      <c r="H64" s="191">
        <v>31</v>
      </c>
      <c r="I64" s="191">
        <v>23</v>
      </c>
      <c r="J64" s="190">
        <v>20</v>
      </c>
      <c r="K64" s="192">
        <f t="shared" si="4"/>
        <v>193</v>
      </c>
      <c r="L64" s="193">
        <f t="shared" si="5"/>
        <v>0.21444444444444444</v>
      </c>
      <c r="N64" s="14">
        <v>900</v>
      </c>
    </row>
    <row r="65" spans="2:14" ht="20.100000000000001" customHeight="1" x14ac:dyDescent="0.15">
      <c r="B65" s="203" t="s">
        <v>169</v>
      </c>
      <c r="C65" s="204"/>
      <c r="D65" s="190">
        <v>240</v>
      </c>
      <c r="E65" s="191">
        <v>191</v>
      </c>
      <c r="F65" s="191">
        <v>365</v>
      </c>
      <c r="G65" s="191">
        <v>235</v>
      </c>
      <c r="H65" s="191">
        <v>210</v>
      </c>
      <c r="I65" s="191">
        <v>242</v>
      </c>
      <c r="J65" s="190">
        <v>133</v>
      </c>
      <c r="K65" s="192">
        <f t="shared" si="4"/>
        <v>1616</v>
      </c>
      <c r="L65" s="193">
        <f t="shared" si="5"/>
        <v>0.1606361829025845</v>
      </c>
      <c r="N65" s="14">
        <v>10060</v>
      </c>
    </row>
    <row r="66" spans="2:14" ht="20.100000000000001" customHeight="1" x14ac:dyDescent="0.15">
      <c r="B66" s="203" t="s">
        <v>170</v>
      </c>
      <c r="C66" s="204"/>
      <c r="D66" s="190">
        <v>115</v>
      </c>
      <c r="E66" s="191">
        <v>81</v>
      </c>
      <c r="F66" s="191">
        <v>155</v>
      </c>
      <c r="G66" s="191">
        <v>94</v>
      </c>
      <c r="H66" s="191">
        <v>90</v>
      </c>
      <c r="I66" s="191">
        <v>121</v>
      </c>
      <c r="J66" s="190">
        <v>67</v>
      </c>
      <c r="K66" s="192">
        <f t="shared" si="4"/>
        <v>723</v>
      </c>
      <c r="L66" s="193">
        <f t="shared" si="5"/>
        <v>0.16298467087466187</v>
      </c>
      <c r="N66" s="14">
        <v>4436</v>
      </c>
    </row>
    <row r="67" spans="2:14" ht="20.100000000000001" customHeight="1" x14ac:dyDescent="0.15">
      <c r="B67" s="203" t="s">
        <v>171</v>
      </c>
      <c r="C67" s="204"/>
      <c r="D67" s="186">
        <v>598</v>
      </c>
      <c r="E67" s="187">
        <v>512</v>
      </c>
      <c r="F67" s="187">
        <v>1050</v>
      </c>
      <c r="G67" s="187">
        <v>541</v>
      </c>
      <c r="H67" s="187">
        <v>433</v>
      </c>
      <c r="I67" s="187">
        <v>580</v>
      </c>
      <c r="J67" s="186">
        <v>300</v>
      </c>
      <c r="K67" s="188">
        <f t="shared" si="4"/>
        <v>4014</v>
      </c>
      <c r="L67" s="194">
        <f t="shared" si="5"/>
        <v>0.18364825913894861</v>
      </c>
      <c r="N67" s="14">
        <v>21857</v>
      </c>
    </row>
    <row r="68" spans="2:14" ht="20.100000000000001" customHeight="1" x14ac:dyDescent="0.15">
      <c r="B68" s="203" t="s">
        <v>172</v>
      </c>
      <c r="C68" s="204"/>
      <c r="D68" s="186">
        <v>101</v>
      </c>
      <c r="E68" s="187">
        <v>89</v>
      </c>
      <c r="F68" s="187">
        <v>150</v>
      </c>
      <c r="G68" s="187">
        <v>86</v>
      </c>
      <c r="H68" s="187">
        <v>89</v>
      </c>
      <c r="I68" s="187">
        <v>74</v>
      </c>
      <c r="J68" s="186">
        <v>56</v>
      </c>
      <c r="K68" s="188">
        <f t="shared" si="4"/>
        <v>645</v>
      </c>
      <c r="L68" s="194">
        <f t="shared" si="5"/>
        <v>0.16116941529235382</v>
      </c>
      <c r="N68" s="14">
        <v>4002</v>
      </c>
    </row>
    <row r="69" spans="2:14" ht="20.100000000000001" customHeight="1" x14ac:dyDescent="0.15">
      <c r="B69" s="203" t="s">
        <v>173</v>
      </c>
      <c r="C69" s="204"/>
      <c r="D69" s="186">
        <v>88</v>
      </c>
      <c r="E69" s="187">
        <v>99</v>
      </c>
      <c r="F69" s="187">
        <v>254</v>
      </c>
      <c r="G69" s="187">
        <v>133</v>
      </c>
      <c r="H69" s="187">
        <v>100</v>
      </c>
      <c r="I69" s="187">
        <v>113</v>
      </c>
      <c r="J69" s="186">
        <v>84</v>
      </c>
      <c r="K69" s="188">
        <f t="shared" si="4"/>
        <v>871</v>
      </c>
      <c r="L69" s="194">
        <f t="shared" si="5"/>
        <v>0.15391411910231489</v>
      </c>
      <c r="N69" s="14">
        <v>5659</v>
      </c>
    </row>
    <row r="70" spans="2:14" ht="20.100000000000001" customHeight="1" x14ac:dyDescent="0.15">
      <c r="B70" s="203" t="s">
        <v>174</v>
      </c>
      <c r="C70" s="204"/>
      <c r="D70" s="186">
        <v>849</v>
      </c>
      <c r="E70" s="187">
        <v>526</v>
      </c>
      <c r="F70" s="187">
        <v>687</v>
      </c>
      <c r="G70" s="187">
        <v>461</v>
      </c>
      <c r="H70" s="187">
        <v>372</v>
      </c>
      <c r="I70" s="187">
        <v>461</v>
      </c>
      <c r="J70" s="186">
        <v>230</v>
      </c>
      <c r="K70" s="188">
        <f t="shared" si="4"/>
        <v>3586</v>
      </c>
      <c r="L70" s="194">
        <f t="shared" si="5"/>
        <v>0.22550622563199599</v>
      </c>
      <c r="N70" s="14">
        <v>15902</v>
      </c>
    </row>
    <row r="71" spans="2:14" ht="20.100000000000001" customHeight="1" x14ac:dyDescent="0.15">
      <c r="B71" s="203" t="s">
        <v>175</v>
      </c>
      <c r="C71" s="204"/>
      <c r="D71" s="186">
        <v>110</v>
      </c>
      <c r="E71" s="187">
        <v>105</v>
      </c>
      <c r="F71" s="187">
        <v>198</v>
      </c>
      <c r="G71" s="187">
        <v>146</v>
      </c>
      <c r="H71" s="187">
        <v>129</v>
      </c>
      <c r="I71" s="187">
        <v>138</v>
      </c>
      <c r="J71" s="186">
        <v>80</v>
      </c>
      <c r="K71" s="188">
        <f t="shared" si="4"/>
        <v>906</v>
      </c>
      <c r="L71" s="194">
        <f t="shared" si="5"/>
        <v>0.19589189189189188</v>
      </c>
      <c r="N71" s="14">
        <v>4625</v>
      </c>
    </row>
    <row r="72" spans="2:14" ht="20.100000000000001" customHeight="1" x14ac:dyDescent="0.15">
      <c r="B72" s="203" t="s">
        <v>176</v>
      </c>
      <c r="C72" s="204"/>
      <c r="D72" s="186">
        <v>200</v>
      </c>
      <c r="E72" s="187">
        <v>129</v>
      </c>
      <c r="F72" s="187">
        <v>208</v>
      </c>
      <c r="G72" s="187">
        <v>103</v>
      </c>
      <c r="H72" s="187">
        <v>104</v>
      </c>
      <c r="I72" s="187">
        <v>126</v>
      </c>
      <c r="J72" s="186">
        <v>61</v>
      </c>
      <c r="K72" s="188">
        <f t="shared" si="4"/>
        <v>931</v>
      </c>
      <c r="L72" s="194">
        <f t="shared" si="5"/>
        <v>0.21082427536231885</v>
      </c>
      <c r="N72" s="14">
        <v>4416</v>
      </c>
    </row>
    <row r="73" spans="2:14" ht="20.100000000000001" customHeight="1" x14ac:dyDescent="0.15">
      <c r="B73" s="203" t="s">
        <v>177</v>
      </c>
      <c r="C73" s="204"/>
      <c r="D73" s="186">
        <v>194</v>
      </c>
      <c r="E73" s="187">
        <v>120</v>
      </c>
      <c r="F73" s="187">
        <v>185</v>
      </c>
      <c r="G73" s="187">
        <v>110</v>
      </c>
      <c r="H73" s="187">
        <v>101</v>
      </c>
      <c r="I73" s="187">
        <v>100</v>
      </c>
      <c r="J73" s="186">
        <v>53</v>
      </c>
      <c r="K73" s="188">
        <f t="shared" si="4"/>
        <v>863</v>
      </c>
      <c r="L73" s="194">
        <f t="shared" si="5"/>
        <v>0.21250923417877371</v>
      </c>
      <c r="N73" s="14">
        <v>4061</v>
      </c>
    </row>
    <row r="74" spans="2:14" ht="20.100000000000001" customHeight="1" x14ac:dyDescent="0.15">
      <c r="B74" s="203" t="s">
        <v>178</v>
      </c>
      <c r="C74" s="204"/>
      <c r="D74" s="186">
        <v>168</v>
      </c>
      <c r="E74" s="187">
        <v>118</v>
      </c>
      <c r="F74" s="187">
        <v>148</v>
      </c>
      <c r="G74" s="187">
        <v>115</v>
      </c>
      <c r="H74" s="187">
        <v>73</v>
      </c>
      <c r="I74" s="187">
        <v>85</v>
      </c>
      <c r="J74" s="186">
        <v>44</v>
      </c>
      <c r="K74" s="188">
        <f t="shared" si="4"/>
        <v>751</v>
      </c>
      <c r="L74" s="195">
        <f t="shared" si="5"/>
        <v>0.22994488671157379</v>
      </c>
      <c r="N74" s="14">
        <v>3266</v>
      </c>
    </row>
    <row r="75" spans="2:14" ht="20.100000000000001" customHeight="1" x14ac:dyDescent="0.15">
      <c r="B75" s="203" t="s">
        <v>179</v>
      </c>
      <c r="C75" s="204"/>
      <c r="D75" s="186">
        <v>339</v>
      </c>
      <c r="E75" s="187">
        <v>225</v>
      </c>
      <c r="F75" s="187">
        <v>271</v>
      </c>
      <c r="G75" s="187">
        <v>195</v>
      </c>
      <c r="H75" s="187">
        <v>180</v>
      </c>
      <c r="I75" s="187">
        <v>192</v>
      </c>
      <c r="J75" s="186">
        <v>97</v>
      </c>
      <c r="K75" s="188">
        <f t="shared" si="4"/>
        <v>1499</v>
      </c>
      <c r="L75" s="196">
        <f t="shared" si="5"/>
        <v>0.2453756752332624</v>
      </c>
      <c r="N75" s="14">
        <v>6109</v>
      </c>
    </row>
    <row r="76" spans="2:14" ht="20.100000000000001" customHeight="1" x14ac:dyDescent="0.15">
      <c r="B76" s="203" t="s">
        <v>180</v>
      </c>
      <c r="C76" s="204"/>
      <c r="D76" s="186">
        <v>85</v>
      </c>
      <c r="E76" s="187">
        <v>59</v>
      </c>
      <c r="F76" s="187">
        <v>83</v>
      </c>
      <c r="G76" s="187">
        <v>60</v>
      </c>
      <c r="H76" s="187">
        <v>47</v>
      </c>
      <c r="I76" s="187">
        <v>68</v>
      </c>
      <c r="J76" s="186">
        <v>32</v>
      </c>
      <c r="K76" s="188">
        <f t="shared" si="4"/>
        <v>434</v>
      </c>
      <c r="L76" s="194">
        <f t="shared" si="5"/>
        <v>0.22142857142857142</v>
      </c>
      <c r="N76" s="14">
        <v>1960</v>
      </c>
    </row>
    <row r="77" spans="2:14" ht="20.100000000000001" customHeight="1" x14ac:dyDescent="0.15">
      <c r="B77" s="203" t="s">
        <v>181</v>
      </c>
      <c r="C77" s="204"/>
      <c r="D77" s="186">
        <v>330</v>
      </c>
      <c r="E77" s="187">
        <v>201</v>
      </c>
      <c r="F77" s="187">
        <v>368</v>
      </c>
      <c r="G77" s="187">
        <v>245</v>
      </c>
      <c r="H77" s="187">
        <v>202</v>
      </c>
      <c r="I77" s="187">
        <v>206</v>
      </c>
      <c r="J77" s="186">
        <v>118</v>
      </c>
      <c r="K77" s="188">
        <f t="shared" si="4"/>
        <v>1670</v>
      </c>
      <c r="L77" s="194">
        <f t="shared" si="5"/>
        <v>0.21203656678517013</v>
      </c>
      <c r="N77" s="14">
        <v>7876</v>
      </c>
    </row>
    <row r="78" spans="2:14" ht="20.100000000000001" customHeight="1" x14ac:dyDescent="0.15">
      <c r="B78" s="203" t="s">
        <v>182</v>
      </c>
      <c r="C78" s="204"/>
      <c r="D78" s="186">
        <v>54</v>
      </c>
      <c r="E78" s="187">
        <v>30</v>
      </c>
      <c r="F78" s="187">
        <v>66</v>
      </c>
      <c r="G78" s="187">
        <v>31</v>
      </c>
      <c r="H78" s="187">
        <v>27</v>
      </c>
      <c r="I78" s="187">
        <v>39</v>
      </c>
      <c r="J78" s="186">
        <v>27</v>
      </c>
      <c r="K78" s="188">
        <f t="shared" si="4"/>
        <v>274</v>
      </c>
      <c r="L78" s="194">
        <f t="shared" si="5"/>
        <v>0.22294548413344181</v>
      </c>
      <c r="N78" s="14">
        <v>1229</v>
      </c>
    </row>
    <row r="79" spans="2:14" ht="20.100000000000001" customHeight="1" x14ac:dyDescent="0.15">
      <c r="B79" s="203" t="s">
        <v>183</v>
      </c>
      <c r="C79" s="204"/>
      <c r="D79" s="186">
        <v>196</v>
      </c>
      <c r="E79" s="187">
        <v>147</v>
      </c>
      <c r="F79" s="187">
        <v>398</v>
      </c>
      <c r="G79" s="187">
        <v>214</v>
      </c>
      <c r="H79" s="187">
        <v>164</v>
      </c>
      <c r="I79" s="187">
        <v>269</v>
      </c>
      <c r="J79" s="186">
        <v>149</v>
      </c>
      <c r="K79" s="188">
        <f t="shared" si="4"/>
        <v>1537</v>
      </c>
      <c r="L79" s="194">
        <f t="shared" si="5"/>
        <v>0.16934773027765535</v>
      </c>
      <c r="N79" s="14">
        <v>9076</v>
      </c>
    </row>
    <row r="80" spans="2:14" ht="20.100000000000001" customHeight="1" x14ac:dyDescent="0.15">
      <c r="B80" s="203" t="s">
        <v>184</v>
      </c>
      <c r="C80" s="204"/>
      <c r="D80" s="45">
        <v>31</v>
      </c>
      <c r="E80" s="46">
        <v>36</v>
      </c>
      <c r="F80" s="46">
        <v>97</v>
      </c>
      <c r="G80" s="46">
        <v>47</v>
      </c>
      <c r="H80" s="46">
        <v>33</v>
      </c>
      <c r="I80" s="46">
        <v>70</v>
      </c>
      <c r="J80" s="45">
        <v>44</v>
      </c>
      <c r="K80" s="47">
        <f t="shared" si="4"/>
        <v>358</v>
      </c>
      <c r="L80" s="194">
        <f t="shared" si="5"/>
        <v>0.16902738432483475</v>
      </c>
      <c r="N80" s="14">
        <v>2118</v>
      </c>
    </row>
    <row r="81" spans="2:14" ht="20.100000000000001" customHeight="1" x14ac:dyDescent="0.15">
      <c r="B81" s="203" t="s">
        <v>185</v>
      </c>
      <c r="C81" s="204"/>
      <c r="D81" s="45">
        <v>37</v>
      </c>
      <c r="E81" s="46">
        <v>53</v>
      </c>
      <c r="F81" s="46">
        <v>120</v>
      </c>
      <c r="G81" s="46">
        <v>61</v>
      </c>
      <c r="H81" s="46">
        <v>48</v>
      </c>
      <c r="I81" s="46">
        <v>76</v>
      </c>
      <c r="J81" s="45">
        <v>42</v>
      </c>
      <c r="K81" s="47">
        <f t="shared" si="4"/>
        <v>437</v>
      </c>
      <c r="L81" s="194">
        <f t="shared" si="5"/>
        <v>0.16215213358070502</v>
      </c>
      <c r="N81" s="14">
        <v>2695</v>
      </c>
    </row>
    <row r="82" spans="2:14" ht="20.100000000000001" customHeight="1" x14ac:dyDescent="0.15">
      <c r="B82" s="203" t="s">
        <v>186</v>
      </c>
      <c r="C82" s="204"/>
      <c r="D82" s="40">
        <v>205</v>
      </c>
      <c r="E82" s="39">
        <v>151</v>
      </c>
      <c r="F82" s="39">
        <v>277</v>
      </c>
      <c r="G82" s="39">
        <v>162</v>
      </c>
      <c r="H82" s="39">
        <v>114</v>
      </c>
      <c r="I82" s="39">
        <v>170</v>
      </c>
      <c r="J82" s="40">
        <v>111</v>
      </c>
      <c r="K82" s="189">
        <f t="shared" si="4"/>
        <v>1190</v>
      </c>
      <c r="L82" s="196">
        <f t="shared" si="5"/>
        <v>0.18041237113402062</v>
      </c>
      <c r="N82" s="14">
        <v>6596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9" t="s">
        <v>113</v>
      </c>
      <c r="C5" s="219"/>
      <c r="D5" s="150">
        <v>5368</v>
      </c>
      <c r="E5" s="149">
        <v>287265.30000000005</v>
      </c>
      <c r="F5" s="151">
        <v>1659</v>
      </c>
      <c r="G5" s="152">
        <v>30488.490000000013</v>
      </c>
      <c r="H5" s="150">
        <v>525</v>
      </c>
      <c r="I5" s="149">
        <v>102701.90999999999</v>
      </c>
      <c r="J5" s="151">
        <v>1041</v>
      </c>
      <c r="K5" s="152">
        <v>305767.73999999993</v>
      </c>
      <c r="M5" s="162">
        <f>Q5+Q7</f>
        <v>38943</v>
      </c>
      <c r="N5" s="121" t="s">
        <v>107</v>
      </c>
      <c r="O5" s="122"/>
      <c r="P5" s="134"/>
      <c r="Q5" s="123">
        <v>30848</v>
      </c>
      <c r="R5" s="124">
        <v>1801631.2899999996</v>
      </c>
      <c r="S5" s="124">
        <f>R5/Q5*100</f>
        <v>5840.3503954875505</v>
      </c>
    </row>
    <row r="6" spans="1:19" ht="20.100000000000001" customHeight="1" x14ac:dyDescent="0.15">
      <c r="B6" s="217" t="s">
        <v>114</v>
      </c>
      <c r="C6" s="217"/>
      <c r="D6" s="153">
        <v>4553</v>
      </c>
      <c r="E6" s="154">
        <v>268471.19000000006</v>
      </c>
      <c r="F6" s="155">
        <v>1447</v>
      </c>
      <c r="G6" s="156">
        <v>25773.63</v>
      </c>
      <c r="H6" s="153">
        <v>443</v>
      </c>
      <c r="I6" s="154">
        <v>88582.3</v>
      </c>
      <c r="J6" s="155">
        <v>887</v>
      </c>
      <c r="K6" s="156">
        <v>244816.94</v>
      </c>
      <c r="M6" s="58"/>
      <c r="N6" s="125"/>
      <c r="O6" s="94" t="s">
        <v>104</v>
      </c>
      <c r="P6" s="107"/>
      <c r="Q6" s="98">
        <f>Q5/Q$13</f>
        <v>0.61734275250655402</v>
      </c>
      <c r="R6" s="99">
        <f>R5/R$13</f>
        <v>0.38684609681010584</v>
      </c>
      <c r="S6" s="100" t="s">
        <v>106</v>
      </c>
    </row>
    <row r="7" spans="1:19" ht="20.100000000000001" customHeight="1" x14ac:dyDescent="0.15">
      <c r="B7" s="217" t="s">
        <v>115</v>
      </c>
      <c r="C7" s="217"/>
      <c r="D7" s="153">
        <v>2781</v>
      </c>
      <c r="E7" s="154">
        <v>168493.69000000003</v>
      </c>
      <c r="F7" s="155">
        <v>934</v>
      </c>
      <c r="G7" s="156">
        <v>17637.009999999998</v>
      </c>
      <c r="H7" s="153">
        <v>525</v>
      </c>
      <c r="I7" s="154">
        <v>107180.41000000002</v>
      </c>
      <c r="J7" s="155">
        <v>654</v>
      </c>
      <c r="K7" s="156">
        <v>183577.34</v>
      </c>
      <c r="M7" s="58"/>
      <c r="N7" s="126" t="s">
        <v>108</v>
      </c>
      <c r="O7" s="127"/>
      <c r="P7" s="135"/>
      <c r="Q7" s="128">
        <v>8095</v>
      </c>
      <c r="R7" s="129">
        <v>147004.87999999998</v>
      </c>
      <c r="S7" s="129">
        <f>R7/Q7*100</f>
        <v>1815.9960469425566</v>
      </c>
    </row>
    <row r="8" spans="1:19" ht="20.100000000000001" customHeight="1" x14ac:dyDescent="0.15">
      <c r="B8" s="217" t="s">
        <v>116</v>
      </c>
      <c r="C8" s="217"/>
      <c r="D8" s="153">
        <v>1067</v>
      </c>
      <c r="E8" s="154">
        <v>63911.700000000004</v>
      </c>
      <c r="F8" s="155">
        <v>313</v>
      </c>
      <c r="G8" s="156">
        <v>5562.5000000000009</v>
      </c>
      <c r="H8" s="153">
        <v>80</v>
      </c>
      <c r="I8" s="154">
        <v>15613.990000000002</v>
      </c>
      <c r="J8" s="155">
        <v>353</v>
      </c>
      <c r="K8" s="156">
        <v>97924.07</v>
      </c>
      <c r="L8" s="89"/>
      <c r="M8" s="88"/>
      <c r="N8" s="130"/>
      <c r="O8" s="94" t="s">
        <v>104</v>
      </c>
      <c r="P8" s="107"/>
      <c r="Q8" s="98">
        <f>Q7/Q$13</f>
        <v>0.16200044027296925</v>
      </c>
      <c r="R8" s="99">
        <f>R7/R$13</f>
        <v>3.1564873654052708E-2</v>
      </c>
      <c r="S8" s="100" t="s">
        <v>105</v>
      </c>
    </row>
    <row r="9" spans="1:19" ht="20.100000000000001" customHeight="1" x14ac:dyDescent="0.15">
      <c r="B9" s="217" t="s">
        <v>117</v>
      </c>
      <c r="C9" s="217"/>
      <c r="D9" s="153">
        <v>1770</v>
      </c>
      <c r="E9" s="154">
        <v>110564.46999999997</v>
      </c>
      <c r="F9" s="155">
        <v>433</v>
      </c>
      <c r="G9" s="156">
        <v>8587.8700000000008</v>
      </c>
      <c r="H9" s="153">
        <v>332</v>
      </c>
      <c r="I9" s="154">
        <v>63047.98</v>
      </c>
      <c r="J9" s="155">
        <v>395</v>
      </c>
      <c r="K9" s="156">
        <v>109579.92</v>
      </c>
      <c r="L9" s="89"/>
      <c r="M9" s="88"/>
      <c r="N9" s="126" t="s">
        <v>109</v>
      </c>
      <c r="O9" s="127"/>
      <c r="P9" s="135"/>
      <c r="Q9" s="128">
        <v>4195</v>
      </c>
      <c r="R9" s="129">
        <v>836256.50000000035</v>
      </c>
      <c r="S9" s="129">
        <f>R9/Q9*100</f>
        <v>19934.600715137076</v>
      </c>
    </row>
    <row r="10" spans="1:19" ht="20.100000000000001" customHeight="1" x14ac:dyDescent="0.15">
      <c r="B10" s="217" t="s">
        <v>118</v>
      </c>
      <c r="C10" s="217"/>
      <c r="D10" s="153">
        <v>3926</v>
      </c>
      <c r="E10" s="154">
        <v>244894.48999999993</v>
      </c>
      <c r="F10" s="155">
        <v>656</v>
      </c>
      <c r="G10" s="156">
        <v>12979.74</v>
      </c>
      <c r="H10" s="153">
        <v>584</v>
      </c>
      <c r="I10" s="154">
        <v>122345.11</v>
      </c>
      <c r="J10" s="155">
        <v>976</v>
      </c>
      <c r="K10" s="156">
        <v>272391.95</v>
      </c>
      <c r="L10" s="89"/>
      <c r="M10" s="88"/>
      <c r="N10" s="95"/>
      <c r="O10" s="94" t="s">
        <v>104</v>
      </c>
      <c r="P10" s="107"/>
      <c r="Q10" s="98">
        <f>Q9/Q$13</f>
        <v>8.395205027116813E-2</v>
      </c>
      <c r="R10" s="99">
        <f>R9/R$13</f>
        <v>0.17956091501778951</v>
      </c>
      <c r="S10" s="100" t="s">
        <v>105</v>
      </c>
    </row>
    <row r="11" spans="1:19" ht="20.100000000000001" customHeight="1" x14ac:dyDescent="0.15">
      <c r="B11" s="217" t="s">
        <v>119</v>
      </c>
      <c r="C11" s="217"/>
      <c r="D11" s="153">
        <v>8546</v>
      </c>
      <c r="E11" s="154">
        <v>486919.24000000017</v>
      </c>
      <c r="F11" s="155">
        <v>2024</v>
      </c>
      <c r="G11" s="156">
        <v>33461.970000000008</v>
      </c>
      <c r="H11" s="153">
        <v>1381</v>
      </c>
      <c r="I11" s="154">
        <v>277319.13000000012</v>
      </c>
      <c r="J11" s="155">
        <v>1739</v>
      </c>
      <c r="K11" s="156">
        <v>443607.91000000009</v>
      </c>
      <c r="L11" s="89"/>
      <c r="M11" s="88"/>
      <c r="N11" s="126" t="s">
        <v>110</v>
      </c>
      <c r="O11" s="127"/>
      <c r="P11" s="135"/>
      <c r="Q11" s="101">
        <v>6831</v>
      </c>
      <c r="R11" s="102">
        <v>1872337.4399999992</v>
      </c>
      <c r="S11" s="102">
        <f>R11/Q11*100</f>
        <v>27409.419411506355</v>
      </c>
    </row>
    <row r="12" spans="1:19" ht="20.100000000000001" customHeight="1" thickBot="1" x14ac:dyDescent="0.2">
      <c r="B12" s="218" t="s">
        <v>120</v>
      </c>
      <c r="C12" s="218"/>
      <c r="D12" s="157">
        <v>2837</v>
      </c>
      <c r="E12" s="158">
        <v>171111.21000000002</v>
      </c>
      <c r="F12" s="159">
        <v>629</v>
      </c>
      <c r="G12" s="160">
        <v>12513.67</v>
      </c>
      <c r="H12" s="157">
        <v>325</v>
      </c>
      <c r="I12" s="158">
        <v>59465.67</v>
      </c>
      <c r="J12" s="159">
        <v>786</v>
      </c>
      <c r="K12" s="160">
        <v>214671.57</v>
      </c>
      <c r="L12" s="89"/>
      <c r="M12" s="88"/>
      <c r="N12" s="125"/>
      <c r="O12" s="84" t="s">
        <v>104</v>
      </c>
      <c r="P12" s="108"/>
      <c r="Q12" s="103">
        <f>Q11/Q$13</f>
        <v>0.13670475694930856</v>
      </c>
      <c r="R12" s="104">
        <f>R11/R$13</f>
        <v>0.40202811451805193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30848</v>
      </c>
      <c r="E13" s="149">
        <v>1801631.2899999996</v>
      </c>
      <c r="F13" s="151">
        <v>8095</v>
      </c>
      <c r="G13" s="152">
        <v>147004.87999999998</v>
      </c>
      <c r="H13" s="150">
        <v>4195</v>
      </c>
      <c r="I13" s="149">
        <v>836256.50000000035</v>
      </c>
      <c r="J13" s="151">
        <v>6831</v>
      </c>
      <c r="K13" s="152">
        <v>1872337.4399999992</v>
      </c>
      <c r="M13" s="58"/>
      <c r="N13" s="131" t="s">
        <v>111</v>
      </c>
      <c r="O13" s="132"/>
      <c r="P13" s="133"/>
      <c r="Q13" s="96">
        <f>Q5+Q7+Q9+Q11</f>
        <v>49969</v>
      </c>
      <c r="R13" s="97">
        <f>R5+R7+R9+R11</f>
        <v>4657230.1099999994</v>
      </c>
      <c r="S13" s="97">
        <f>R13/Q13*100</f>
        <v>9320.2387680361808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0.62469451879436755</v>
      </c>
      <c r="O16" s="58">
        <f>F5/(D5+F5+H5+J5)</f>
        <v>0.19306412195973466</v>
      </c>
      <c r="P16" s="58">
        <f>H5/(D5+F5+H5+J5)</f>
        <v>6.1096241126498314E-2</v>
      </c>
      <c r="Q16" s="58">
        <f>J5/(D5+F5+H5+J5)</f>
        <v>0.12114511811939951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0.62114597544338335</v>
      </c>
      <c r="O17" s="58">
        <f t="shared" ref="O17:O23" si="1">F6/(D6+F6+H6+J6)</f>
        <v>0.19740791268758526</v>
      </c>
      <c r="P17" s="58">
        <f t="shared" ref="P17:P23" si="2">H6/(D6+F6+H6+J6)</f>
        <v>6.0436562073669847E-2</v>
      </c>
      <c r="Q17" s="58">
        <f t="shared" ref="Q17:Q23" si="3">J6/(D6+F6+H6+J6)</f>
        <v>0.12100954979536153</v>
      </c>
    </row>
    <row r="18" spans="13:17" ht="20.100000000000001" customHeight="1" x14ac:dyDescent="0.15">
      <c r="M18" s="14" t="s">
        <v>134</v>
      </c>
      <c r="N18" s="58">
        <f t="shared" si="0"/>
        <v>0.56824683285655908</v>
      </c>
      <c r="O18" s="58">
        <f t="shared" si="1"/>
        <v>0.19084593379648548</v>
      </c>
      <c r="P18" s="58">
        <f t="shared" si="2"/>
        <v>0.10727421332243564</v>
      </c>
      <c r="Q18" s="58">
        <f t="shared" si="3"/>
        <v>0.13363302002451982</v>
      </c>
    </row>
    <row r="19" spans="13:17" ht="20.100000000000001" customHeight="1" x14ac:dyDescent="0.15">
      <c r="M19" s="14" t="s">
        <v>135</v>
      </c>
      <c r="N19" s="58">
        <f t="shared" si="0"/>
        <v>0.58852730281301713</v>
      </c>
      <c r="O19" s="58">
        <f t="shared" si="1"/>
        <v>0.17264202978488694</v>
      </c>
      <c r="P19" s="58">
        <f t="shared" si="2"/>
        <v>4.4125758411472697E-2</v>
      </c>
      <c r="Q19" s="58">
        <f t="shared" si="3"/>
        <v>0.19470490899062329</v>
      </c>
    </row>
    <row r="20" spans="13:17" ht="20.100000000000001" customHeight="1" x14ac:dyDescent="0.15">
      <c r="M20" s="14" t="s">
        <v>136</v>
      </c>
      <c r="N20" s="58">
        <f t="shared" si="0"/>
        <v>0.60409556313993173</v>
      </c>
      <c r="O20" s="58">
        <f t="shared" si="1"/>
        <v>0.1477815699658703</v>
      </c>
      <c r="P20" s="58">
        <f t="shared" si="2"/>
        <v>0.11331058020477816</v>
      </c>
      <c r="Q20" s="58">
        <f t="shared" si="3"/>
        <v>0.1348122866894198</v>
      </c>
    </row>
    <row r="21" spans="13:17" ht="20.100000000000001" customHeight="1" x14ac:dyDescent="0.15">
      <c r="M21" s="14" t="s">
        <v>137</v>
      </c>
      <c r="N21" s="58">
        <f t="shared" si="0"/>
        <v>0.6392054705307717</v>
      </c>
      <c r="O21" s="58">
        <f t="shared" si="1"/>
        <v>0.10680560078150439</v>
      </c>
      <c r="P21" s="58">
        <f t="shared" si="2"/>
        <v>9.5083034842070993E-2</v>
      </c>
      <c r="Q21" s="58">
        <f t="shared" si="3"/>
        <v>0.15890589384565287</v>
      </c>
    </row>
    <row r="22" spans="13:17" ht="20.100000000000001" customHeight="1" x14ac:dyDescent="0.15">
      <c r="M22" s="14" t="s">
        <v>138</v>
      </c>
      <c r="N22" s="58">
        <f t="shared" si="0"/>
        <v>0.62425127830533234</v>
      </c>
      <c r="O22" s="58">
        <f t="shared" si="1"/>
        <v>0.14784514243973704</v>
      </c>
      <c r="P22" s="58">
        <f t="shared" si="2"/>
        <v>0.10087655222790358</v>
      </c>
      <c r="Q22" s="58">
        <f t="shared" si="3"/>
        <v>0.12702702702702703</v>
      </c>
    </row>
    <row r="23" spans="13:17" ht="20.100000000000001" customHeight="1" x14ac:dyDescent="0.15">
      <c r="M23" s="14" t="s">
        <v>139</v>
      </c>
      <c r="N23" s="58">
        <f t="shared" si="0"/>
        <v>0.61983832204500766</v>
      </c>
      <c r="O23" s="58">
        <f t="shared" si="1"/>
        <v>0.13742626174350012</v>
      </c>
      <c r="P23" s="58">
        <f t="shared" si="2"/>
        <v>7.1007209962857767E-2</v>
      </c>
      <c r="Q23" s="58">
        <f t="shared" si="3"/>
        <v>0.17172820624863447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0.61734275250655402</v>
      </c>
      <c r="O24" s="58">
        <f t="shared" ref="O24" si="5">F13/(D13+F13+H13+J13)</f>
        <v>0.16200044027296925</v>
      </c>
      <c r="P24" s="58">
        <f t="shared" ref="P24" si="6">H13/(D13+F13+H13+J13)</f>
        <v>8.395205027116813E-2</v>
      </c>
      <c r="Q24" s="58">
        <f t="shared" ref="Q24" si="7">J13/(D13+F13+H13+J13)</f>
        <v>0.13670475694930856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0.39556049030860263</v>
      </c>
      <c r="O29" s="58">
        <f>G5/(E5+G5+I5+K5)</f>
        <v>4.1982244472858123E-2</v>
      </c>
      <c r="P29" s="58">
        <f>I5/(E5+G5+I5+K5)</f>
        <v>0.14141916157374373</v>
      </c>
      <c r="Q29" s="58">
        <f>K5/(E5+G5+I5+K5)</f>
        <v>0.42103810364479555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0.42774433330891404</v>
      </c>
      <c r="O30" s="58">
        <f t="shared" ref="O30:O37" si="9">G6/(E6+G6+I6+K6)</f>
        <v>4.1064086546122973E-2</v>
      </c>
      <c r="P30" s="58">
        <f t="shared" ref="P30:P37" si="10">I6/(E6+G6+I6+K6)</f>
        <v>0.14113461059441876</v>
      </c>
      <c r="Q30" s="58">
        <f t="shared" ref="Q30:Q37" si="11">K6/(E6+G6+I6+K6)</f>
        <v>0.39005696955054425</v>
      </c>
    </row>
    <row r="31" spans="13:17" ht="20.100000000000001" customHeight="1" x14ac:dyDescent="0.15">
      <c r="M31" s="14" t="s">
        <v>134</v>
      </c>
      <c r="N31" s="58">
        <f t="shared" si="8"/>
        <v>0.35331887362757475</v>
      </c>
      <c r="O31" s="58">
        <f t="shared" si="9"/>
        <v>3.6983512601322169E-2</v>
      </c>
      <c r="P31" s="58">
        <f t="shared" si="10"/>
        <v>0.22474943563846012</v>
      </c>
      <c r="Q31" s="58">
        <f t="shared" si="11"/>
        <v>0.38494817813264293</v>
      </c>
    </row>
    <row r="32" spans="13:17" ht="20.100000000000001" customHeight="1" x14ac:dyDescent="0.15">
      <c r="M32" s="14" t="s">
        <v>135</v>
      </c>
      <c r="N32" s="58">
        <f t="shared" si="8"/>
        <v>0.34922086640534356</v>
      </c>
      <c r="O32" s="58">
        <f t="shared" si="9"/>
        <v>3.0394138622188486E-2</v>
      </c>
      <c r="P32" s="58">
        <f t="shared" si="10"/>
        <v>8.5316633978510512E-2</v>
      </c>
      <c r="Q32" s="58">
        <f t="shared" si="11"/>
        <v>0.53506836099395749</v>
      </c>
    </row>
    <row r="33" spans="13:17" ht="20.100000000000001" customHeight="1" x14ac:dyDescent="0.15">
      <c r="M33" s="14" t="s">
        <v>136</v>
      </c>
      <c r="N33" s="58">
        <f t="shared" si="8"/>
        <v>0.37893062943535855</v>
      </c>
      <c r="O33" s="58">
        <f t="shared" si="9"/>
        <v>2.9432664802798165E-2</v>
      </c>
      <c r="P33" s="58">
        <f t="shared" si="10"/>
        <v>0.21608036239876971</v>
      </c>
      <c r="Q33" s="58">
        <f t="shared" si="11"/>
        <v>0.37555634336307353</v>
      </c>
    </row>
    <row r="34" spans="13:17" ht="20.100000000000001" customHeight="1" x14ac:dyDescent="0.15">
      <c r="M34" s="14" t="s">
        <v>137</v>
      </c>
      <c r="N34" s="58">
        <f t="shared" si="8"/>
        <v>0.37525322309394915</v>
      </c>
      <c r="O34" s="58">
        <f t="shared" si="9"/>
        <v>1.9888929595441109E-2</v>
      </c>
      <c r="P34" s="58">
        <f t="shared" si="10"/>
        <v>0.18747010950423493</v>
      </c>
      <c r="Q34" s="58">
        <f t="shared" si="11"/>
        <v>0.41738773780637484</v>
      </c>
    </row>
    <row r="35" spans="13:17" ht="20.100000000000001" customHeight="1" x14ac:dyDescent="0.15">
      <c r="M35" s="14" t="s">
        <v>138</v>
      </c>
      <c r="N35" s="58">
        <f t="shared" si="8"/>
        <v>0.39226295321891236</v>
      </c>
      <c r="O35" s="58">
        <f t="shared" si="9"/>
        <v>2.6957018935465864E-2</v>
      </c>
      <c r="P35" s="58">
        <f t="shared" si="10"/>
        <v>0.22340875443307495</v>
      </c>
      <c r="Q35" s="58">
        <f t="shared" si="11"/>
        <v>0.35737127341254676</v>
      </c>
    </row>
    <row r="36" spans="13:17" ht="20.100000000000001" customHeight="1" x14ac:dyDescent="0.15">
      <c r="M36" s="14" t="s">
        <v>139</v>
      </c>
      <c r="N36" s="58">
        <f t="shared" si="8"/>
        <v>0.37379940917784982</v>
      </c>
      <c r="O36" s="58">
        <f t="shared" si="9"/>
        <v>2.7336621911834905E-2</v>
      </c>
      <c r="P36" s="58">
        <f t="shared" si="10"/>
        <v>0.1299051786984908</v>
      </c>
      <c r="Q36" s="58">
        <f t="shared" si="11"/>
        <v>0.46895879021182441</v>
      </c>
    </row>
    <row r="37" spans="13:17" ht="20.100000000000001" customHeight="1" x14ac:dyDescent="0.15">
      <c r="M37" s="14" t="s">
        <v>140</v>
      </c>
      <c r="N37" s="58">
        <f t="shared" si="8"/>
        <v>0.38684609681010584</v>
      </c>
      <c r="O37" s="58">
        <f t="shared" si="9"/>
        <v>3.1564873654052708E-2</v>
      </c>
      <c r="P37" s="58">
        <f t="shared" si="10"/>
        <v>0.17956091501778951</v>
      </c>
      <c r="Q37" s="58">
        <f t="shared" si="11"/>
        <v>0.40202811451805193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topLeftCell="A28" zoomScaleNormal="100" workbookViewId="0">
      <selection activeCell="K31" sqref="K31"/>
    </sheetView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 x14ac:dyDescent="0.2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 x14ac:dyDescent="0.15">
      <c r="B5" s="242" t="s">
        <v>68</v>
      </c>
      <c r="C5" s="243" t="s">
        <v>3</v>
      </c>
      <c r="D5" s="244"/>
      <c r="E5" s="163">
        <v>4729</v>
      </c>
      <c r="F5" s="164">
        <f t="shared" ref="F5:F16" si="0">E5/SUM(E$5:E$16)</f>
        <v>0.15330005186721993</v>
      </c>
      <c r="G5" s="165">
        <v>258371.80999999994</v>
      </c>
      <c r="H5" s="166">
        <f t="shared" ref="H5:H16" si="1">G5/SUM(G$5:G$16)</f>
        <v>0.14340992601210867</v>
      </c>
      <c r="N5" s="24"/>
    </row>
    <row r="6" spans="1:14" s="14" customFormat="1" ht="20.100000000000001" customHeight="1" x14ac:dyDescent="0.15">
      <c r="B6" s="238"/>
      <c r="C6" s="245" t="s">
        <v>8</v>
      </c>
      <c r="D6" s="246"/>
      <c r="E6" s="167">
        <v>244</v>
      </c>
      <c r="F6" s="168">
        <f t="shared" si="0"/>
        <v>7.909751037344398E-3</v>
      </c>
      <c r="G6" s="169">
        <v>16419.549999999992</v>
      </c>
      <c r="H6" s="170">
        <f t="shared" si="1"/>
        <v>9.1137127175449917E-3</v>
      </c>
      <c r="N6" s="24"/>
    </row>
    <row r="7" spans="1:14" s="14" customFormat="1" ht="20.100000000000001" customHeight="1" x14ac:dyDescent="0.15">
      <c r="B7" s="238"/>
      <c r="C7" s="245" t="s">
        <v>9</v>
      </c>
      <c r="D7" s="246"/>
      <c r="E7" s="167">
        <v>1854</v>
      </c>
      <c r="F7" s="168">
        <f t="shared" si="0"/>
        <v>6.0101141078838176E-2</v>
      </c>
      <c r="G7" s="169">
        <v>82498.320000000007</v>
      </c>
      <c r="H7" s="170">
        <f t="shared" si="1"/>
        <v>4.5790900978412735E-2</v>
      </c>
      <c r="N7" s="24"/>
    </row>
    <row r="8" spans="1:14" s="14" customFormat="1" ht="20.100000000000001" customHeight="1" x14ac:dyDescent="0.15">
      <c r="B8" s="238"/>
      <c r="C8" s="245" t="s">
        <v>10</v>
      </c>
      <c r="D8" s="246"/>
      <c r="E8" s="167">
        <v>347</v>
      </c>
      <c r="F8" s="168">
        <f t="shared" si="0"/>
        <v>1.1248703319502075E-2</v>
      </c>
      <c r="G8" s="169">
        <v>13574.409999999996</v>
      </c>
      <c r="H8" s="170">
        <f t="shared" si="1"/>
        <v>7.5345105712501222E-3</v>
      </c>
      <c r="N8" s="24"/>
    </row>
    <row r="9" spans="1:14" s="14" customFormat="1" ht="20.100000000000001" customHeight="1" x14ac:dyDescent="0.15">
      <c r="B9" s="238"/>
      <c r="C9" s="223" t="s">
        <v>70</v>
      </c>
      <c r="D9" s="224"/>
      <c r="E9" s="167">
        <v>3689</v>
      </c>
      <c r="F9" s="168">
        <f t="shared" si="0"/>
        <v>0.11958635892116183</v>
      </c>
      <c r="G9" s="169">
        <v>46828.919999999991</v>
      </c>
      <c r="H9" s="170">
        <f t="shared" si="1"/>
        <v>2.5992510376526588E-2</v>
      </c>
      <c r="N9" s="24"/>
    </row>
    <row r="10" spans="1:14" s="14" customFormat="1" ht="20.100000000000001" customHeight="1" x14ac:dyDescent="0.15">
      <c r="B10" s="238"/>
      <c r="C10" s="245" t="s">
        <v>54</v>
      </c>
      <c r="D10" s="246"/>
      <c r="E10" s="167">
        <v>6260</v>
      </c>
      <c r="F10" s="168">
        <f t="shared" si="0"/>
        <v>0.2029304979253112</v>
      </c>
      <c r="G10" s="169">
        <v>682343.68</v>
      </c>
      <c r="H10" s="170">
        <f t="shared" si="1"/>
        <v>0.37873658377680591</v>
      </c>
      <c r="N10" s="24"/>
    </row>
    <row r="11" spans="1:14" s="14" customFormat="1" ht="20.100000000000001" customHeight="1" x14ac:dyDescent="0.15">
      <c r="B11" s="238"/>
      <c r="C11" s="245" t="s">
        <v>55</v>
      </c>
      <c r="D11" s="246"/>
      <c r="E11" s="167">
        <v>3060</v>
      </c>
      <c r="F11" s="168">
        <f t="shared" si="0"/>
        <v>9.9196058091286302E-2</v>
      </c>
      <c r="G11" s="169">
        <v>256498.01</v>
      </c>
      <c r="H11" s="170">
        <f t="shared" si="1"/>
        <v>0.14236986858726236</v>
      </c>
      <c r="N11" s="24"/>
    </row>
    <row r="12" spans="1:14" s="14" customFormat="1" ht="20.100000000000001" customHeight="1" x14ac:dyDescent="0.15">
      <c r="B12" s="238"/>
      <c r="C12" s="223" t="s">
        <v>152</v>
      </c>
      <c r="D12" s="224"/>
      <c r="E12" s="167">
        <v>993</v>
      </c>
      <c r="F12" s="168">
        <f t="shared" si="0"/>
        <v>3.2190093360995847E-2</v>
      </c>
      <c r="G12" s="169">
        <v>123488.12000000002</v>
      </c>
      <c r="H12" s="170">
        <f t="shared" si="1"/>
        <v>6.8542393044250471E-2</v>
      </c>
      <c r="N12" s="24"/>
    </row>
    <row r="13" spans="1:14" s="14" customFormat="1" ht="20.100000000000001" customHeight="1" x14ac:dyDescent="0.15">
      <c r="B13" s="238"/>
      <c r="C13" s="223" t="s">
        <v>150</v>
      </c>
      <c r="D13" s="224"/>
      <c r="E13" s="167">
        <v>121</v>
      </c>
      <c r="F13" s="168">
        <f t="shared" si="0"/>
        <v>3.9224585062240663E-3</v>
      </c>
      <c r="G13" s="169">
        <v>10308.099999999999</v>
      </c>
      <c r="H13" s="170">
        <f t="shared" si="1"/>
        <v>5.7215369522140109E-3</v>
      </c>
      <c r="N13" s="24"/>
    </row>
    <row r="14" spans="1:14" s="14" customFormat="1" ht="20.100000000000001" customHeight="1" x14ac:dyDescent="0.15">
      <c r="B14" s="238"/>
      <c r="C14" s="223" t="s">
        <v>151</v>
      </c>
      <c r="D14" s="224"/>
      <c r="E14" s="167">
        <v>1</v>
      </c>
      <c r="F14" s="168">
        <f t="shared" si="0"/>
        <v>3.241701244813278E-5</v>
      </c>
      <c r="G14" s="169">
        <v>51.06</v>
      </c>
      <c r="H14" s="170">
        <f t="shared" si="1"/>
        <v>2.8340982021909706E-5</v>
      </c>
      <c r="N14" s="24"/>
    </row>
    <row r="15" spans="1:14" s="14" customFormat="1" ht="20.100000000000001" customHeight="1" x14ac:dyDescent="0.15">
      <c r="B15" s="238"/>
      <c r="C15" s="223" t="s">
        <v>72</v>
      </c>
      <c r="D15" s="224"/>
      <c r="E15" s="167">
        <v>8521</v>
      </c>
      <c r="F15" s="168">
        <f t="shared" si="0"/>
        <v>0.27622536307053941</v>
      </c>
      <c r="G15" s="169">
        <v>111488.59999999999</v>
      </c>
      <c r="H15" s="170">
        <f t="shared" si="1"/>
        <v>6.1882029147040385E-2</v>
      </c>
      <c r="N15" s="24"/>
    </row>
    <row r="16" spans="1:14" s="14" customFormat="1" ht="20.100000000000001" customHeight="1" x14ac:dyDescent="0.15">
      <c r="B16" s="239"/>
      <c r="C16" s="233" t="s">
        <v>71</v>
      </c>
      <c r="D16" s="234"/>
      <c r="E16" s="171">
        <v>1029</v>
      </c>
      <c r="F16" s="172">
        <f t="shared" si="0"/>
        <v>3.335710580912863E-2</v>
      </c>
      <c r="G16" s="173">
        <v>199760.71</v>
      </c>
      <c r="H16" s="174">
        <f t="shared" si="1"/>
        <v>0.11087768685456166</v>
      </c>
      <c r="N16" s="24"/>
    </row>
    <row r="17" spans="2:8" s="14" customFormat="1" ht="20.100000000000001" customHeight="1" x14ac:dyDescent="0.15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38"/>
      <c r="C18" s="223" t="s">
        <v>84</v>
      </c>
      <c r="D18" s="224"/>
      <c r="E18" s="167">
        <v>2</v>
      </c>
      <c r="F18" s="168">
        <f t="shared" si="2"/>
        <v>2.470660901791229E-4</v>
      </c>
      <c r="G18" s="169">
        <v>44.5</v>
      </c>
      <c r="H18" s="170">
        <f t="shared" si="3"/>
        <v>3.0271103925257444E-4</v>
      </c>
    </row>
    <row r="19" spans="2:8" s="14" customFormat="1" ht="20.100000000000001" customHeight="1" x14ac:dyDescent="0.15">
      <c r="B19" s="238"/>
      <c r="C19" s="223" t="s">
        <v>85</v>
      </c>
      <c r="D19" s="224"/>
      <c r="E19" s="167">
        <v>584</v>
      </c>
      <c r="F19" s="168">
        <f t="shared" si="2"/>
        <v>7.2143298332303887E-2</v>
      </c>
      <c r="G19" s="169">
        <v>17945.430000000004</v>
      </c>
      <c r="H19" s="170">
        <f t="shared" si="3"/>
        <v>0.12207370258728828</v>
      </c>
    </row>
    <row r="20" spans="2:8" s="14" customFormat="1" ht="20.100000000000001" customHeight="1" x14ac:dyDescent="0.15">
      <c r="B20" s="238"/>
      <c r="C20" s="223" t="s">
        <v>86</v>
      </c>
      <c r="D20" s="224"/>
      <c r="E20" s="167">
        <v>99</v>
      </c>
      <c r="F20" s="168">
        <f t="shared" si="2"/>
        <v>1.2229771463866584E-2</v>
      </c>
      <c r="G20" s="169">
        <v>3715.31</v>
      </c>
      <c r="H20" s="170">
        <f t="shared" si="3"/>
        <v>2.5273378679673761E-2</v>
      </c>
    </row>
    <row r="21" spans="2:8" s="14" customFormat="1" ht="20.100000000000001" customHeight="1" x14ac:dyDescent="0.15">
      <c r="B21" s="238"/>
      <c r="C21" s="223" t="s">
        <v>87</v>
      </c>
      <c r="D21" s="224"/>
      <c r="E21" s="167">
        <v>400</v>
      </c>
      <c r="F21" s="168">
        <f t="shared" si="2"/>
        <v>4.9413218035824581E-2</v>
      </c>
      <c r="G21" s="169">
        <v>4379.9900000000016</v>
      </c>
      <c r="H21" s="170">
        <f t="shared" si="3"/>
        <v>2.979486123181762E-2</v>
      </c>
    </row>
    <row r="22" spans="2:8" s="14" customFormat="1" ht="20.100000000000001" customHeight="1" x14ac:dyDescent="0.15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38"/>
      <c r="C23" s="223" t="s">
        <v>89</v>
      </c>
      <c r="D23" s="224"/>
      <c r="E23" s="167">
        <v>2247</v>
      </c>
      <c r="F23" s="168">
        <f t="shared" si="2"/>
        <v>0.27757875231624457</v>
      </c>
      <c r="G23" s="169">
        <v>75972.28</v>
      </c>
      <c r="H23" s="170">
        <f t="shared" si="3"/>
        <v>0.51680107490309157</v>
      </c>
    </row>
    <row r="24" spans="2:8" s="14" customFormat="1" ht="20.100000000000001" customHeight="1" x14ac:dyDescent="0.15">
      <c r="B24" s="238"/>
      <c r="C24" s="223" t="s">
        <v>90</v>
      </c>
      <c r="D24" s="224"/>
      <c r="E24" s="167">
        <v>41</v>
      </c>
      <c r="F24" s="168">
        <f t="shared" si="2"/>
        <v>5.0648548486720195E-3</v>
      </c>
      <c r="G24" s="169">
        <v>1696.5500000000002</v>
      </c>
      <c r="H24" s="170">
        <f t="shared" si="3"/>
        <v>1.1540773340313601E-2</v>
      </c>
    </row>
    <row r="25" spans="2:8" s="14" customFormat="1" ht="20.100000000000001" customHeight="1" x14ac:dyDescent="0.15">
      <c r="B25" s="238"/>
      <c r="C25" s="223" t="s">
        <v>145</v>
      </c>
      <c r="D25" s="224"/>
      <c r="E25" s="167">
        <v>4</v>
      </c>
      <c r="F25" s="168">
        <f t="shared" si="2"/>
        <v>4.941321803582458E-4</v>
      </c>
      <c r="G25" s="169">
        <v>158.61000000000001</v>
      </c>
      <c r="H25" s="170">
        <f t="shared" si="3"/>
        <v>1.0789437738393448E-3</v>
      </c>
    </row>
    <row r="26" spans="2:8" s="14" customFormat="1" ht="20.100000000000001" customHeight="1" x14ac:dyDescent="0.15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38"/>
      <c r="C27" s="223" t="s">
        <v>92</v>
      </c>
      <c r="D27" s="224"/>
      <c r="E27" s="167">
        <v>4487</v>
      </c>
      <c r="F27" s="168">
        <f t="shared" si="2"/>
        <v>0.55429277331686222</v>
      </c>
      <c r="G27" s="169">
        <v>25426.71</v>
      </c>
      <c r="H27" s="170">
        <f t="shared" si="3"/>
        <v>0.17296507435671521</v>
      </c>
    </row>
    <row r="28" spans="2:8" s="14" customFormat="1" ht="20.100000000000001" customHeight="1" x14ac:dyDescent="0.15">
      <c r="B28" s="239"/>
      <c r="C28" s="223" t="s">
        <v>91</v>
      </c>
      <c r="D28" s="224"/>
      <c r="E28" s="171">
        <v>231</v>
      </c>
      <c r="F28" s="172">
        <f t="shared" si="2"/>
        <v>2.8536133415688697E-2</v>
      </c>
      <c r="G28" s="173">
        <v>17665.499999999996</v>
      </c>
      <c r="H28" s="174">
        <f t="shared" si="3"/>
        <v>0.12016948008800793</v>
      </c>
    </row>
    <row r="29" spans="2:8" s="14" customFormat="1" ht="20.100000000000001" customHeight="1" x14ac:dyDescent="0.15">
      <c r="B29" s="235" t="s">
        <v>82</v>
      </c>
      <c r="C29" s="231" t="s">
        <v>73</v>
      </c>
      <c r="D29" s="232"/>
      <c r="E29" s="175">
        <v>169</v>
      </c>
      <c r="F29" s="197">
        <f>E29/SUM(E$29:E$40)</f>
        <v>4.0286054827175212E-2</v>
      </c>
      <c r="G29" s="177">
        <v>26267.570000000007</v>
      </c>
      <c r="H29" s="178">
        <f>G29/SUM(G$29:G$40)</f>
        <v>3.141090084202635E-2</v>
      </c>
    </row>
    <row r="30" spans="2:8" s="14" customFormat="1" ht="20.100000000000001" customHeight="1" x14ac:dyDescent="0.15">
      <c r="B30" s="236"/>
      <c r="C30" s="223" t="s">
        <v>74</v>
      </c>
      <c r="D30" s="224"/>
      <c r="E30" s="167">
        <v>7</v>
      </c>
      <c r="F30" s="168">
        <f t="shared" ref="F30:F40" si="4">E30/SUM(E$29:E$40)</f>
        <v>1.6686531585220501E-3</v>
      </c>
      <c r="G30" s="169">
        <v>1011.54</v>
      </c>
      <c r="H30" s="170">
        <f t="shared" ref="H30:H40" si="5">G30/SUM(G$29:G$40)</f>
        <v>1.2096049477642327E-3</v>
      </c>
    </row>
    <row r="31" spans="2:8" s="14" customFormat="1" ht="20.100000000000001" customHeight="1" x14ac:dyDescent="0.15">
      <c r="B31" s="236"/>
      <c r="C31" s="223" t="s">
        <v>75</v>
      </c>
      <c r="D31" s="224"/>
      <c r="E31" s="167">
        <v>146</v>
      </c>
      <c r="F31" s="168">
        <f t="shared" si="4"/>
        <v>3.4803337306317045E-2</v>
      </c>
      <c r="G31" s="169">
        <v>21393.15</v>
      </c>
      <c r="H31" s="170">
        <f t="shared" si="5"/>
        <v>2.5582043308482509E-2</v>
      </c>
    </row>
    <row r="32" spans="2:8" s="14" customFormat="1" ht="20.100000000000001" customHeight="1" x14ac:dyDescent="0.15">
      <c r="B32" s="236"/>
      <c r="C32" s="223" t="s">
        <v>76</v>
      </c>
      <c r="D32" s="224"/>
      <c r="E32" s="167">
        <v>8</v>
      </c>
      <c r="F32" s="168">
        <f t="shared" si="4"/>
        <v>1.9070321811680572E-3</v>
      </c>
      <c r="G32" s="169">
        <v>320.15000000000003</v>
      </c>
      <c r="H32" s="170">
        <f t="shared" si="5"/>
        <v>3.8283708407647665E-4</v>
      </c>
    </row>
    <row r="33" spans="2:8" s="14" customFormat="1" ht="20.100000000000001" customHeight="1" x14ac:dyDescent="0.15">
      <c r="B33" s="236"/>
      <c r="C33" s="223" t="s">
        <v>77</v>
      </c>
      <c r="D33" s="224"/>
      <c r="E33" s="167">
        <v>617</v>
      </c>
      <c r="F33" s="168">
        <f t="shared" si="4"/>
        <v>0.14707985697258641</v>
      </c>
      <c r="G33" s="169">
        <v>130948.17999999998</v>
      </c>
      <c r="H33" s="170">
        <f t="shared" si="5"/>
        <v>0.15658853473784659</v>
      </c>
    </row>
    <row r="34" spans="2:8" s="14" customFormat="1" ht="20.100000000000001" customHeight="1" x14ac:dyDescent="0.15">
      <c r="B34" s="236"/>
      <c r="C34" s="223" t="s">
        <v>78</v>
      </c>
      <c r="D34" s="224"/>
      <c r="E34" s="167">
        <v>127</v>
      </c>
      <c r="F34" s="168">
        <f t="shared" si="4"/>
        <v>3.0274135876042909E-2</v>
      </c>
      <c r="G34" s="169">
        <v>8093.8699999999981</v>
      </c>
      <c r="H34" s="170">
        <f t="shared" si="5"/>
        <v>9.6786930804125277E-3</v>
      </c>
    </row>
    <row r="35" spans="2:8" s="14" customFormat="1" ht="20.100000000000001" customHeight="1" x14ac:dyDescent="0.15">
      <c r="B35" s="236"/>
      <c r="C35" s="223" t="s">
        <v>79</v>
      </c>
      <c r="D35" s="224"/>
      <c r="E35" s="167">
        <v>1917</v>
      </c>
      <c r="F35" s="168">
        <f t="shared" si="4"/>
        <v>0.45697258641239569</v>
      </c>
      <c r="G35" s="169">
        <v>485820.74</v>
      </c>
      <c r="H35" s="170">
        <f t="shared" si="5"/>
        <v>0.58094704196619107</v>
      </c>
    </row>
    <row r="36" spans="2:8" s="14" customFormat="1" ht="20.100000000000001" customHeight="1" x14ac:dyDescent="0.15">
      <c r="B36" s="236"/>
      <c r="C36" s="223" t="s">
        <v>80</v>
      </c>
      <c r="D36" s="224"/>
      <c r="E36" s="167">
        <v>30</v>
      </c>
      <c r="F36" s="168">
        <f t="shared" si="4"/>
        <v>7.1513706793802142E-3</v>
      </c>
      <c r="G36" s="169">
        <v>6864.8499999999995</v>
      </c>
      <c r="H36" s="170">
        <f t="shared" si="5"/>
        <v>8.2090243842648757E-3</v>
      </c>
    </row>
    <row r="37" spans="2:8" s="14" customFormat="1" ht="20.100000000000001" customHeight="1" x14ac:dyDescent="0.15">
      <c r="B37" s="236"/>
      <c r="C37" s="223" t="s">
        <v>81</v>
      </c>
      <c r="D37" s="224"/>
      <c r="E37" s="167">
        <v>27</v>
      </c>
      <c r="F37" s="168">
        <f t="shared" si="4"/>
        <v>6.4362336114421933E-3</v>
      </c>
      <c r="G37" s="169">
        <v>5117.46</v>
      </c>
      <c r="H37" s="170">
        <f t="shared" si="5"/>
        <v>6.1194860667749679E-3</v>
      </c>
    </row>
    <row r="38" spans="2:8" s="14" customFormat="1" ht="20.100000000000001" customHeight="1" x14ac:dyDescent="0.15">
      <c r="B38" s="236"/>
      <c r="C38" s="223" t="s">
        <v>147</v>
      </c>
      <c r="D38" s="224"/>
      <c r="E38" s="167">
        <v>81</v>
      </c>
      <c r="F38" s="168">
        <f t="shared" si="4"/>
        <v>1.9308700834326578E-2</v>
      </c>
      <c r="G38" s="169">
        <v>22447.940000000002</v>
      </c>
      <c r="H38" s="170">
        <f t="shared" si="5"/>
        <v>2.6843366837806349E-2</v>
      </c>
    </row>
    <row r="39" spans="2:8" s="14" customFormat="1" ht="20.100000000000001" customHeight="1" x14ac:dyDescent="0.15">
      <c r="B39" s="236"/>
      <c r="C39" s="225" t="s">
        <v>93</v>
      </c>
      <c r="D39" s="226"/>
      <c r="E39" s="167">
        <v>48</v>
      </c>
      <c r="F39" s="168">
        <f t="shared" si="4"/>
        <v>1.1442193087008343E-2</v>
      </c>
      <c r="G39" s="169">
        <v>12033.740000000003</v>
      </c>
      <c r="H39" s="184">
        <f t="shared" si="5"/>
        <v>1.4390010720395004E-2</v>
      </c>
    </row>
    <row r="40" spans="2:8" s="14" customFormat="1" ht="20.100000000000001" customHeight="1" x14ac:dyDescent="0.15">
      <c r="B40" s="182"/>
      <c r="C40" s="233" t="s">
        <v>148</v>
      </c>
      <c r="D40" s="234"/>
      <c r="E40" s="167">
        <v>1018</v>
      </c>
      <c r="F40" s="198">
        <f t="shared" si="4"/>
        <v>0.24266984505363529</v>
      </c>
      <c r="G40" s="169">
        <v>115937.30999999998</v>
      </c>
      <c r="H40" s="172">
        <f t="shared" si="5"/>
        <v>0.13863845602395916</v>
      </c>
    </row>
    <row r="41" spans="2:8" s="14" customFormat="1" ht="20.100000000000001" customHeight="1" x14ac:dyDescent="0.15">
      <c r="B41" s="227" t="s">
        <v>94</v>
      </c>
      <c r="C41" s="231" t="s">
        <v>95</v>
      </c>
      <c r="D41" s="232"/>
      <c r="E41" s="175">
        <v>3678</v>
      </c>
      <c r="F41" s="176">
        <f>E41/SUM(E$41:E$44)</f>
        <v>0.53842775581906022</v>
      </c>
      <c r="G41" s="177">
        <v>940422.71999999986</v>
      </c>
      <c r="H41" s="178">
        <f>G41/SUM(G$41:G$44)</f>
        <v>0.50227202635012191</v>
      </c>
    </row>
    <row r="42" spans="2:8" s="14" customFormat="1" ht="20.100000000000001" customHeight="1" x14ac:dyDescent="0.15">
      <c r="B42" s="228"/>
      <c r="C42" s="223" t="s">
        <v>96</v>
      </c>
      <c r="D42" s="224"/>
      <c r="E42" s="167">
        <v>2667</v>
      </c>
      <c r="F42" s="168">
        <f t="shared" ref="F42:F44" si="6">E42/SUM(E$41:E$44)</f>
        <v>0.39042599912165127</v>
      </c>
      <c r="G42" s="169">
        <v>761991.4700000002</v>
      </c>
      <c r="H42" s="170">
        <f t="shared" ref="H42:H44" si="7">G42/SUM(G$41:G$44)</f>
        <v>0.40697336586934896</v>
      </c>
    </row>
    <row r="43" spans="2:8" s="14" customFormat="1" ht="20.100000000000001" customHeight="1" x14ac:dyDescent="0.15">
      <c r="B43" s="229"/>
      <c r="C43" s="223" t="s">
        <v>149</v>
      </c>
      <c r="D43" s="224"/>
      <c r="E43" s="183">
        <v>302</v>
      </c>
      <c r="F43" s="168">
        <f t="shared" si="6"/>
        <v>4.4210218123261605E-2</v>
      </c>
      <c r="G43" s="169">
        <v>108564.59000000003</v>
      </c>
      <c r="H43" s="170">
        <f t="shared" si="7"/>
        <v>5.7983453025433292E-2</v>
      </c>
    </row>
    <row r="44" spans="2:8" s="14" customFormat="1" ht="20.100000000000001" customHeight="1" x14ac:dyDescent="0.15">
      <c r="B44" s="230"/>
      <c r="C44" s="233" t="s">
        <v>97</v>
      </c>
      <c r="D44" s="234"/>
      <c r="E44" s="171">
        <v>184</v>
      </c>
      <c r="F44" s="172">
        <f t="shared" si="6"/>
        <v>2.6936026936026935E-2</v>
      </c>
      <c r="G44" s="173">
        <v>61358.66</v>
      </c>
      <c r="H44" s="174">
        <f t="shared" si="7"/>
        <v>3.2771154755095858E-2</v>
      </c>
    </row>
    <row r="45" spans="2:8" s="14" customFormat="1" ht="20.100000000000001" customHeight="1" x14ac:dyDescent="0.15">
      <c r="B45" s="220" t="s">
        <v>112</v>
      </c>
      <c r="C45" s="221"/>
      <c r="D45" s="222"/>
      <c r="E45" s="144">
        <f>SUM(E5:E44)</f>
        <v>49969</v>
      </c>
      <c r="F45" s="179">
        <f>E45/E$45</f>
        <v>1</v>
      </c>
      <c r="G45" s="180">
        <f>SUM(G5:G44)</f>
        <v>4657230.1100000003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7" t="s">
        <v>26</v>
      </c>
      <c r="C4" s="258"/>
      <c r="D4" s="62">
        <v>3137</v>
      </c>
      <c r="E4" s="67">
        <v>54493.48000000001</v>
      </c>
      <c r="F4" s="67">
        <f>E4*1000/D4</f>
        <v>17371.208160663056</v>
      </c>
      <c r="G4" s="67">
        <v>50030</v>
      </c>
      <c r="H4" s="63">
        <f>F4/G4</f>
        <v>0.34721583371303333</v>
      </c>
      <c r="K4" s="14">
        <f>D4*G4</f>
        <v>156944110</v>
      </c>
      <c r="L4" s="14" t="s">
        <v>26</v>
      </c>
      <c r="M4" s="24">
        <f>G4-F4</f>
        <v>32658.791839336944</v>
      </c>
    </row>
    <row r="5" spans="1:13" s="14" customFormat="1" ht="20.100000000000001" customHeight="1" x14ac:dyDescent="0.15">
      <c r="B5" s="253" t="s">
        <v>27</v>
      </c>
      <c r="C5" s="254"/>
      <c r="D5" s="64">
        <v>3308</v>
      </c>
      <c r="E5" s="68">
        <v>92477.560000000027</v>
      </c>
      <c r="F5" s="68">
        <f t="shared" ref="F5:F13" si="0">E5*1000/D5</f>
        <v>27955.731559854907</v>
      </c>
      <c r="G5" s="68">
        <v>104730</v>
      </c>
      <c r="H5" s="65">
        <f t="shared" ref="H5:H10" si="1">F5/G5</f>
        <v>0.26693145765162712</v>
      </c>
      <c r="K5" s="14">
        <f t="shared" ref="K5:K10" si="2">D5*G5</f>
        <v>346446840</v>
      </c>
      <c r="L5" s="14" t="s">
        <v>27</v>
      </c>
      <c r="M5" s="24">
        <f t="shared" ref="M5:M10" si="3">G5-F5</f>
        <v>76774.268440145097</v>
      </c>
    </row>
    <row r="6" spans="1:13" s="14" customFormat="1" ht="20.100000000000001" customHeight="1" x14ac:dyDescent="0.15">
      <c r="B6" s="253" t="s">
        <v>28</v>
      </c>
      <c r="C6" s="254"/>
      <c r="D6" s="64">
        <v>6123</v>
      </c>
      <c r="E6" s="68">
        <v>531892.79</v>
      </c>
      <c r="F6" s="68">
        <f t="shared" si="0"/>
        <v>86868.004246284516</v>
      </c>
      <c r="G6" s="68">
        <v>166920</v>
      </c>
      <c r="H6" s="65">
        <f t="shared" si="1"/>
        <v>0.52041699165039845</v>
      </c>
      <c r="K6" s="14">
        <f t="shared" si="2"/>
        <v>1022051160</v>
      </c>
      <c r="L6" s="14" t="s">
        <v>28</v>
      </c>
      <c r="M6" s="24">
        <f t="shared" si="3"/>
        <v>80051.995753715484</v>
      </c>
    </row>
    <row r="7" spans="1:13" s="14" customFormat="1" ht="20.100000000000001" customHeight="1" x14ac:dyDescent="0.15">
      <c r="B7" s="253" t="s">
        <v>29</v>
      </c>
      <c r="C7" s="254"/>
      <c r="D7" s="64">
        <v>3706</v>
      </c>
      <c r="E7" s="68">
        <v>407122.31</v>
      </c>
      <c r="F7" s="68">
        <f t="shared" si="0"/>
        <v>109854.91365353481</v>
      </c>
      <c r="G7" s="68">
        <v>196160</v>
      </c>
      <c r="H7" s="65">
        <f t="shared" si="1"/>
        <v>0.56002708836426796</v>
      </c>
      <c r="K7" s="14">
        <f t="shared" si="2"/>
        <v>726968960</v>
      </c>
      <c r="L7" s="14" t="s">
        <v>29</v>
      </c>
      <c r="M7" s="24">
        <f t="shared" si="3"/>
        <v>86305.086346465192</v>
      </c>
    </row>
    <row r="8" spans="1:13" s="14" customFormat="1" ht="20.100000000000001" customHeight="1" x14ac:dyDescent="0.15">
      <c r="B8" s="253" t="s">
        <v>30</v>
      </c>
      <c r="C8" s="254"/>
      <c r="D8" s="64">
        <v>2234</v>
      </c>
      <c r="E8" s="68">
        <v>321999.34999999998</v>
      </c>
      <c r="F8" s="68">
        <f t="shared" si="0"/>
        <v>144135.78782452998</v>
      </c>
      <c r="G8" s="68">
        <v>269310</v>
      </c>
      <c r="H8" s="65">
        <f t="shared" si="1"/>
        <v>0.53520399474408664</v>
      </c>
      <c r="K8" s="14">
        <f t="shared" si="2"/>
        <v>601638540</v>
      </c>
      <c r="L8" s="14" t="s">
        <v>30</v>
      </c>
      <c r="M8" s="24">
        <f t="shared" si="3"/>
        <v>125174.21217547002</v>
      </c>
    </row>
    <row r="9" spans="1:13" s="14" customFormat="1" ht="20.100000000000001" customHeight="1" x14ac:dyDescent="0.15">
      <c r="B9" s="253" t="s">
        <v>31</v>
      </c>
      <c r="C9" s="254"/>
      <c r="D9" s="64">
        <v>2049</v>
      </c>
      <c r="E9" s="68">
        <v>353545.81999999995</v>
      </c>
      <c r="F9" s="68">
        <f t="shared" si="0"/>
        <v>172545.54416788675</v>
      </c>
      <c r="G9" s="68">
        <v>308060</v>
      </c>
      <c r="H9" s="65">
        <f t="shared" si="1"/>
        <v>0.56010369463054843</v>
      </c>
      <c r="K9" s="14">
        <f t="shared" si="2"/>
        <v>631214940</v>
      </c>
      <c r="L9" s="14" t="s">
        <v>31</v>
      </c>
      <c r="M9" s="24">
        <f t="shared" si="3"/>
        <v>135514.45583211325</v>
      </c>
    </row>
    <row r="10" spans="1:13" s="14" customFormat="1" ht="20.100000000000001" customHeight="1" x14ac:dyDescent="0.15">
      <c r="B10" s="255" t="s">
        <v>32</v>
      </c>
      <c r="C10" s="256"/>
      <c r="D10" s="72">
        <v>967</v>
      </c>
      <c r="E10" s="73">
        <v>187104.86</v>
      </c>
      <c r="F10" s="73">
        <f t="shared" si="0"/>
        <v>193490.03102378489</v>
      </c>
      <c r="G10" s="73">
        <v>360650</v>
      </c>
      <c r="H10" s="75">
        <f t="shared" si="1"/>
        <v>0.53650362130537887</v>
      </c>
      <c r="K10" s="14">
        <f t="shared" si="2"/>
        <v>348748550</v>
      </c>
      <c r="L10" s="14" t="s">
        <v>32</v>
      </c>
      <c r="M10" s="24">
        <f t="shared" si="3"/>
        <v>167159.96897621511</v>
      </c>
    </row>
    <row r="11" spans="1:13" s="14" customFormat="1" ht="20.100000000000001" customHeight="1" x14ac:dyDescent="0.15">
      <c r="B11" s="257" t="s">
        <v>64</v>
      </c>
      <c r="C11" s="258"/>
      <c r="D11" s="62">
        <f>SUM(D4:D5)</f>
        <v>6445</v>
      </c>
      <c r="E11" s="67">
        <f>SUM(E4:E5)</f>
        <v>146971.04000000004</v>
      </c>
      <c r="F11" s="67">
        <f t="shared" si="0"/>
        <v>22803.885182311875</v>
      </c>
      <c r="G11" s="82"/>
      <c r="H11" s="63">
        <f>SUM(E4:E5)*1000/SUM(K4:K5)</f>
        <v>0.29196202275785854</v>
      </c>
    </row>
    <row r="12" spans="1:13" s="14" customFormat="1" ht="20.100000000000001" customHeight="1" x14ac:dyDescent="0.15">
      <c r="B12" s="255" t="s">
        <v>58</v>
      </c>
      <c r="C12" s="256"/>
      <c r="D12" s="66">
        <f>SUM(D6:D10)</f>
        <v>15079</v>
      </c>
      <c r="E12" s="78">
        <f>SUM(E6:E10)</f>
        <v>1801665.13</v>
      </c>
      <c r="F12" s="69">
        <f t="shared" si="0"/>
        <v>119481.73817892434</v>
      </c>
      <c r="G12" s="83"/>
      <c r="H12" s="70">
        <f>SUM(E6:E10)*1000/SUM(K6:K10)</f>
        <v>0.54093951485910818</v>
      </c>
    </row>
    <row r="13" spans="1:13" s="14" customFormat="1" ht="20.100000000000001" customHeight="1" x14ac:dyDescent="0.15">
      <c r="B13" s="259" t="s">
        <v>65</v>
      </c>
      <c r="C13" s="260"/>
      <c r="D13" s="71">
        <f>SUM(D11:D12)</f>
        <v>21524</v>
      </c>
      <c r="E13" s="79">
        <f>SUM(E11:E12)</f>
        <v>1948636.17</v>
      </c>
      <c r="F13" s="74">
        <f t="shared" si="0"/>
        <v>90533.180170971944</v>
      </c>
      <c r="G13" s="77"/>
      <c r="H13" s="76">
        <f>SUM(E4:E10)*1000/SUM(K4:K10)</f>
        <v>0.5082497422870047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02月状況（表紙）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'02月状況（表紙）'!Print_Area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2021-05-23T23:45:50Z</cp:lastPrinted>
  <dcterms:created xsi:type="dcterms:W3CDTF">2003-07-11T02:30:35Z</dcterms:created>
  <dcterms:modified xsi:type="dcterms:W3CDTF">2021-05-24T02:15:02Z</dcterms:modified>
</cp:coreProperties>
</file>