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3月報告書\"/>
    </mc:Choice>
  </mc:AlternateContent>
  <bookViews>
    <workbookView xWindow="-915" yWindow="5130" windowWidth="15480" windowHeight="6480"/>
  </bookViews>
  <sheets>
    <sheet name="03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'03月状況（表紙）'!$A$1:$L$45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/>
</workbook>
</file>

<file path=xl/calcChain.xml><?xml version="1.0" encoding="utf-8"?>
<calcChain xmlns="http://schemas.openxmlformats.org/spreadsheetml/2006/main"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<sst xmlns="http://schemas.openxmlformats.org/spreadsheetml/2006/main" count="254" uniqueCount="188">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</sst>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9044856"/>
        <c:axId val="350933752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24673</c:v>
                </c:pt>
                <c:pt idx="1">
                  <c:v>15102</c:v>
                </c:pt>
                <c:pt idx="2">
                  <c:v>9488</c:v>
                </c:pt>
                <c:pt idx="3">
                  <c:v>5244</c:v>
                </c:pt>
                <c:pt idx="4">
                  <c:v>7228</c:v>
                </c:pt>
                <c:pt idx="5">
                  <c:v>15423</c:v>
                </c:pt>
                <c:pt idx="6">
                  <c:v>24935</c:v>
                </c:pt>
                <c:pt idx="7">
                  <c:v>9708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14306</c:v>
                </c:pt>
                <c:pt idx="1">
                  <c:v>10231</c:v>
                </c:pt>
                <c:pt idx="2">
                  <c:v>5724</c:v>
                </c:pt>
                <c:pt idx="3">
                  <c:v>2921</c:v>
                </c:pt>
                <c:pt idx="4">
                  <c:v>4457</c:v>
                </c:pt>
                <c:pt idx="5">
                  <c:v>10298</c:v>
                </c:pt>
                <c:pt idx="6">
                  <c:v>15230</c:v>
                </c:pt>
                <c:pt idx="7">
                  <c:v>6905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6598</c:v>
                </c:pt>
                <c:pt idx="1">
                  <c:v>5324</c:v>
                </c:pt>
                <c:pt idx="2">
                  <c:v>3574</c:v>
                </c:pt>
                <c:pt idx="3">
                  <c:v>1776</c:v>
                </c:pt>
                <c:pt idx="4">
                  <c:v>2788</c:v>
                </c:pt>
                <c:pt idx="5">
                  <c:v>5790</c:v>
                </c:pt>
                <c:pt idx="6">
                  <c:v>9248</c:v>
                </c:pt>
                <c:pt idx="7">
                  <c:v>3866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044856"/>
        <c:axId val="3509337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0.24276788520232875</c:v>
                </c:pt>
                <c:pt idx="1">
                  <c:v>0.33127302983477952</c:v>
                </c:pt>
                <c:pt idx="2">
                  <c:v>0.37305637746490061</c:v>
                </c:pt>
                <c:pt idx="3">
                  <c:v>0.30923569850996985</c:v>
                </c:pt>
                <c:pt idx="4">
                  <c:v>0.32323119528318744</c:v>
                </c:pt>
                <c:pt idx="5">
                  <c:v>0.31964577352633877</c:v>
                </c:pt>
                <c:pt idx="6">
                  <c:v>0.36390349520569132</c:v>
                </c:pt>
                <c:pt idx="7">
                  <c:v>0.35705070088569635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37672"/>
        <c:axId val="350932576"/>
      </c:lineChart>
      <c:catAx>
        <c:axId val="349044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0933752"/>
        <c:crosses val="autoZero"/>
        <c:auto val="1"/>
        <c:lblAlgn val="ctr"/>
        <c:lblOffset val="100"/>
        <c:noMultiLvlLbl val="0"/>
      </c:catAx>
      <c:valAx>
        <c:axId val="3509337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49044856"/>
        <c:crosses val="autoZero"/>
        <c:crossBetween val="between"/>
      </c:valAx>
      <c:valAx>
        <c:axId val="3509325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0937672"/>
        <c:crosses val="max"/>
        <c:crossBetween val="between"/>
      </c:valAx>
      <c:catAx>
        <c:axId val="350937672"/>
        <c:scaling>
          <c:orientation val="minMax"/>
        </c:scaling>
        <c:delete val="1"/>
        <c:axPos val="b"/>
        <c:majorTickMark val="out"/>
        <c:minorTickMark val="none"/>
        <c:tickLblPos val="nextTo"/>
        <c:crossAx val="35093257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3697</c:v>
                </c:pt>
                <c:pt idx="1">
                  <c:v>2683</c:v>
                </c:pt>
                <c:pt idx="2">
                  <c:v>304</c:v>
                </c:pt>
                <c:pt idx="3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1043190.1799999997</c:v>
                </c:pt>
                <c:pt idx="1">
                  <c:v>838354.1399999999</c:v>
                </c:pt>
                <c:pt idx="2">
                  <c:v>123704.84</c:v>
                </c:pt>
                <c:pt idx="3">
                  <c:v>68142.700000000012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27812.3</c:v>
                </c:pt>
                <c:pt idx="1">
                  <c:v>974.78</c:v>
                </c:pt>
                <c:pt idx="2">
                  <c:v>23358.58</c:v>
                </c:pt>
                <c:pt idx="3">
                  <c:v>387.16</c:v>
                </c:pt>
                <c:pt idx="4">
                  <c:v>133814.46</c:v>
                </c:pt>
                <c:pt idx="5">
                  <c:v>7771.2699999999986</c:v>
                </c:pt>
                <c:pt idx="6">
                  <c:v>536225.05000000005</c:v>
                </c:pt>
                <c:pt idx="7">
                  <c:v>8035.4</c:v>
                </c:pt>
                <c:pt idx="8">
                  <c:v>5195.08</c:v>
                </c:pt>
                <c:pt idx="9">
                  <c:v>24950.25</c:v>
                </c:pt>
                <c:pt idx="10">
                  <c:v>12109.710000000001</c:v>
                </c:pt>
                <c:pt idx="11">
                  <c:v>128939.73000000003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50064"/>
        <c:axId val="3516469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177</c:v>
                </c:pt>
                <c:pt idx="1">
                  <c:v>7</c:v>
                </c:pt>
                <c:pt idx="2">
                  <c:v>144</c:v>
                </c:pt>
                <c:pt idx="3">
                  <c:v>9</c:v>
                </c:pt>
                <c:pt idx="4">
                  <c:v>624</c:v>
                </c:pt>
                <c:pt idx="5">
                  <c:v>123</c:v>
                </c:pt>
                <c:pt idx="6">
                  <c:v>1912</c:v>
                </c:pt>
                <c:pt idx="7">
                  <c:v>32</c:v>
                </c:pt>
                <c:pt idx="8">
                  <c:v>25</c:v>
                </c:pt>
                <c:pt idx="9">
                  <c:v>81</c:v>
                </c:pt>
                <c:pt idx="10">
                  <c:v>48</c:v>
                </c:pt>
                <c:pt idx="11">
                  <c:v>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50848"/>
        <c:axId val="351646144"/>
      </c:lineChart>
      <c:catAx>
        <c:axId val="3516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1646144"/>
        <c:crosses val="autoZero"/>
        <c:auto val="1"/>
        <c:lblAlgn val="ctr"/>
        <c:lblOffset val="100"/>
        <c:noMultiLvlLbl val="0"/>
      </c:catAx>
      <c:valAx>
        <c:axId val="351646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1650848"/>
        <c:crosses val="autoZero"/>
        <c:crossBetween val="between"/>
      </c:valAx>
      <c:valAx>
        <c:axId val="3516469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1650064"/>
        <c:crosses val="max"/>
        <c:crossBetween val="between"/>
      </c:valAx>
      <c:catAx>
        <c:axId val="35165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646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18201.221705426353</c:v>
                </c:pt>
                <c:pt idx="1">
                  <c:v>29590.901809552051</c:v>
                </c:pt>
                <c:pt idx="2">
                  <c:v>96394.688158107892</c:v>
                </c:pt>
                <c:pt idx="3">
                  <c:v>122195.60296846012</c:v>
                </c:pt>
                <c:pt idx="4">
                  <c:v>159040.18197573657</c:v>
                </c:pt>
                <c:pt idx="5">
                  <c:v>188644.27825261161</c:v>
                </c:pt>
                <c:pt idx="6">
                  <c:v>210001.68377823406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44184"/>
        <c:axId val="35164457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3225</c:v>
                </c:pt>
                <c:pt idx="1">
                  <c:v>3371</c:v>
                </c:pt>
                <c:pt idx="2">
                  <c:v>6173</c:v>
                </c:pt>
                <c:pt idx="3">
                  <c:v>3773</c:v>
                </c:pt>
                <c:pt idx="4">
                  <c:v>2308</c:v>
                </c:pt>
                <c:pt idx="5">
                  <c:v>2106</c:v>
                </c:pt>
                <c:pt idx="6">
                  <c:v>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43400"/>
        <c:axId val="351643792"/>
      </c:lineChart>
      <c:catAx>
        <c:axId val="35164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1643792"/>
        <c:crosses val="autoZero"/>
        <c:auto val="1"/>
        <c:lblAlgn val="ctr"/>
        <c:lblOffset val="100"/>
        <c:noMultiLvlLbl val="0"/>
      </c:catAx>
      <c:valAx>
        <c:axId val="351643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1643400"/>
        <c:crosses val="autoZero"/>
        <c:crossBetween val="between"/>
      </c:valAx>
      <c:valAx>
        <c:axId val="35164457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1644184"/>
        <c:crosses val="max"/>
        <c:crossBetween val="between"/>
      </c:valAx>
      <c:catAx>
        <c:axId val="351644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64457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49776"/>
        <c:axId val="3525540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18201.221705426353</c:v>
                </c:pt>
                <c:pt idx="1">
                  <c:v>29590.901809552051</c:v>
                </c:pt>
                <c:pt idx="2">
                  <c:v>96394.688158107892</c:v>
                </c:pt>
                <c:pt idx="3">
                  <c:v>122195.60296846012</c:v>
                </c:pt>
                <c:pt idx="4">
                  <c:v>159040.18197573657</c:v>
                </c:pt>
                <c:pt idx="5">
                  <c:v>188644.27825261161</c:v>
                </c:pt>
                <c:pt idx="6">
                  <c:v>210001.68377823406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550168"/>
        <c:axId val="352548600"/>
      </c:barChart>
      <c:catAx>
        <c:axId val="35254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554088"/>
        <c:crosses val="autoZero"/>
        <c:auto val="1"/>
        <c:lblAlgn val="ctr"/>
        <c:lblOffset val="100"/>
        <c:noMultiLvlLbl val="0"/>
      </c:catAx>
      <c:valAx>
        <c:axId val="3525540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2549776"/>
        <c:crosses val="autoZero"/>
        <c:crossBetween val="between"/>
      </c:valAx>
      <c:valAx>
        <c:axId val="35254860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52550168"/>
        <c:crosses val="max"/>
        <c:crossBetween val="between"/>
      </c:valAx>
      <c:catAx>
        <c:axId val="352550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25486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7326</c:v>
                </c:pt>
                <c:pt idx="1">
                  <c:v>5490</c:v>
                </c:pt>
                <c:pt idx="2">
                  <c:v>8747</c:v>
                </c:pt>
                <c:pt idx="3">
                  <c:v>5363</c:v>
                </c:pt>
                <c:pt idx="4">
                  <c:v>4386</c:v>
                </c:pt>
                <c:pt idx="5">
                  <c:v>5362</c:v>
                </c:pt>
                <c:pt idx="6">
                  <c:v>3029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968</c:v>
                </c:pt>
                <c:pt idx="1">
                  <c:v>866</c:v>
                </c:pt>
                <c:pt idx="2">
                  <c:v>774</c:v>
                </c:pt>
                <c:pt idx="3">
                  <c:v>679</c:v>
                </c:pt>
                <c:pt idx="4">
                  <c:v>514</c:v>
                </c:pt>
                <c:pt idx="5">
                  <c:v>529</c:v>
                </c:pt>
                <c:pt idx="6">
                  <c:v>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'認定者数（2-1.2.3）'!$D$7:$J$7</c:f>
              <c:numCache>
                <c:formatCode>#,##0_);[Red]\(#,##0\)</c:formatCode>
                <c:ptCount val="7"/>
                <c:pt idx="0">
                  <c:v>3368</c:v>
                </c:pt>
                <c:pt idx="1">
                  <c:v>2642</c:v>
                </c:pt>
                <c:pt idx="2">
                  <c:v>5099</c:v>
                </c:pt>
                <c:pt idx="3">
                  <c:v>3088</c:v>
                </c:pt>
                <c:pt idx="4">
                  <c:v>2645</c:v>
                </c:pt>
                <c:pt idx="5">
                  <c:v>3525</c:v>
                </c:pt>
                <c:pt idx="6">
                  <c:v>1899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1258</c:v>
                </c:pt>
                <c:pt idx="1">
                  <c:v>1126</c:v>
                </c:pt>
                <c:pt idx="2">
                  <c:v>789</c:v>
                </c:pt>
                <c:pt idx="3">
                  <c:v>243</c:v>
                </c:pt>
                <c:pt idx="4">
                  <c:v>348</c:v>
                </c:pt>
                <c:pt idx="5">
                  <c:v>790</c:v>
                </c:pt>
                <c:pt idx="6">
                  <c:v>2311</c:v>
                </c:pt>
                <c:pt idx="7">
                  <c:v>461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990</c:v>
                </c:pt>
                <c:pt idx="1">
                  <c:v>1016</c:v>
                </c:pt>
                <c:pt idx="2">
                  <c:v>476</c:v>
                </c:pt>
                <c:pt idx="3">
                  <c:v>179</c:v>
                </c:pt>
                <c:pt idx="4">
                  <c:v>271</c:v>
                </c:pt>
                <c:pt idx="5">
                  <c:v>695</c:v>
                </c:pt>
                <c:pt idx="6">
                  <c:v>1494</c:v>
                </c:pt>
                <c:pt idx="7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1340</c:v>
                </c:pt>
                <c:pt idx="1">
                  <c:v>1167</c:v>
                </c:pt>
                <c:pt idx="2">
                  <c:v>853</c:v>
                </c:pt>
                <c:pt idx="3">
                  <c:v>335</c:v>
                </c:pt>
                <c:pt idx="4">
                  <c:v>511</c:v>
                </c:pt>
                <c:pt idx="5">
                  <c:v>1427</c:v>
                </c:pt>
                <c:pt idx="6">
                  <c:v>2226</c:v>
                </c:pt>
                <c:pt idx="7">
                  <c:v>888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870</c:v>
                </c:pt>
                <c:pt idx="1">
                  <c:v>756</c:v>
                </c:pt>
                <c:pt idx="2">
                  <c:v>507</c:v>
                </c:pt>
                <c:pt idx="3">
                  <c:v>224</c:v>
                </c:pt>
                <c:pt idx="4">
                  <c:v>327</c:v>
                </c:pt>
                <c:pt idx="5">
                  <c:v>757</c:v>
                </c:pt>
                <c:pt idx="6">
                  <c:v>1434</c:v>
                </c:pt>
                <c:pt idx="7">
                  <c:v>488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665</c:v>
                </c:pt>
                <c:pt idx="1">
                  <c:v>629</c:v>
                </c:pt>
                <c:pt idx="2">
                  <c:v>424</c:v>
                </c:pt>
                <c:pt idx="3">
                  <c:v>190</c:v>
                </c:pt>
                <c:pt idx="4">
                  <c:v>290</c:v>
                </c:pt>
                <c:pt idx="5">
                  <c:v>616</c:v>
                </c:pt>
                <c:pt idx="6">
                  <c:v>1214</c:v>
                </c:pt>
                <c:pt idx="7">
                  <c:v>358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873</c:v>
                </c:pt>
                <c:pt idx="1">
                  <c:v>651</c:v>
                </c:pt>
                <c:pt idx="2">
                  <c:v>509</c:v>
                </c:pt>
                <c:pt idx="3">
                  <c:v>207</c:v>
                </c:pt>
                <c:pt idx="4">
                  <c:v>361</c:v>
                </c:pt>
                <c:pt idx="5">
                  <c:v>767</c:v>
                </c:pt>
                <c:pt idx="6">
                  <c:v>1415</c:v>
                </c:pt>
                <c:pt idx="7">
                  <c:v>579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538</c:v>
                </c:pt>
                <c:pt idx="1">
                  <c:v>381</c:v>
                </c:pt>
                <c:pt idx="2">
                  <c:v>297</c:v>
                </c:pt>
                <c:pt idx="3">
                  <c:v>108</c:v>
                </c:pt>
                <c:pt idx="4">
                  <c:v>191</c:v>
                </c:pt>
                <c:pt idx="5">
                  <c:v>438</c:v>
                </c:pt>
                <c:pt idx="6">
                  <c:v>736</c:v>
                </c:pt>
                <c:pt idx="7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934536"/>
        <c:axId val="350936104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0.1433617833556399</c:v>
                </c:pt>
                <c:pt idx="1">
                  <c:v>0.18677626643181003</c:v>
                </c:pt>
                <c:pt idx="2">
                  <c:v>0.20520600447141488</c:v>
                </c:pt>
                <c:pt idx="3">
                  <c:v>0.14948194346645208</c:v>
                </c:pt>
                <c:pt idx="4">
                  <c:v>0.15884750915497822</c:v>
                </c:pt>
                <c:pt idx="5">
                  <c:v>0.17422487385357494</c:v>
                </c:pt>
                <c:pt idx="6">
                  <c:v>0.2191730921012689</c:v>
                </c:pt>
                <c:pt idx="7">
                  <c:v>0.17007666389960446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35712"/>
        <c:axId val="350939632"/>
      </c:lineChart>
      <c:catAx>
        <c:axId val="350934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0936104"/>
        <c:crosses val="autoZero"/>
        <c:auto val="1"/>
        <c:lblAlgn val="ctr"/>
        <c:lblOffset val="100"/>
        <c:noMultiLvlLbl val="0"/>
      </c:catAx>
      <c:valAx>
        <c:axId val="3509361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0934536"/>
        <c:crosses val="autoZero"/>
        <c:crossBetween val="between"/>
      </c:valAx>
      <c:valAx>
        <c:axId val="35093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0935712"/>
        <c:crosses val="max"/>
        <c:crossBetween val="between"/>
      </c:valAx>
      <c:catAx>
        <c:axId val="35093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0939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0.62645958508105659</c:v>
                </c:pt>
                <c:pt idx="1">
                  <c:v>0.62186666666666668</c:v>
                </c:pt>
                <c:pt idx="2">
                  <c:v>0.57426143261837315</c:v>
                </c:pt>
                <c:pt idx="3">
                  <c:v>0.59317443120260027</c:v>
                </c:pt>
                <c:pt idx="4">
                  <c:v>0.60804521276595747</c:v>
                </c:pt>
                <c:pt idx="5">
                  <c:v>0.63796909492273735</c:v>
                </c:pt>
                <c:pt idx="6">
                  <c:v>0.62767792954708845</c:v>
                </c:pt>
                <c:pt idx="7">
                  <c:v>0.62163326869209223</c:v>
                </c:pt>
                <c:pt idx="8">
                  <c:v>0.61976083120956671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0.19442240108831199</c:v>
                </c:pt>
                <c:pt idx="1">
                  <c:v>0.19786666666666666</c:v>
                </c:pt>
                <c:pt idx="2">
                  <c:v>0.18919465803318494</c:v>
                </c:pt>
                <c:pt idx="3">
                  <c:v>0.17009750812567714</c:v>
                </c:pt>
                <c:pt idx="4">
                  <c:v>0.14926861702127658</c:v>
                </c:pt>
                <c:pt idx="5">
                  <c:v>0.11368653421633554</c:v>
                </c:pt>
                <c:pt idx="6">
                  <c:v>0.14694464414090583</c:v>
                </c:pt>
                <c:pt idx="7">
                  <c:v>0.1394096099978453</c:v>
                </c:pt>
                <c:pt idx="8">
                  <c:v>0.16288962948441482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6.0650719873030272E-2</c:v>
                </c:pt>
                <c:pt idx="1">
                  <c:v>6.1199999999999997E-2</c:v>
                </c:pt>
                <c:pt idx="2">
                  <c:v>0.10400647511129098</c:v>
                </c:pt>
                <c:pt idx="3">
                  <c:v>4.3336944745395449E-2</c:v>
                </c:pt>
                <c:pt idx="4">
                  <c:v>0.109375</c:v>
                </c:pt>
                <c:pt idx="5">
                  <c:v>9.1769157994323558E-2</c:v>
                </c:pt>
                <c:pt idx="6">
                  <c:v>0.100215672178289</c:v>
                </c:pt>
                <c:pt idx="7">
                  <c:v>6.8950657185951308E-2</c:v>
                </c:pt>
                <c:pt idx="8">
                  <c:v>8.259164869633405E-2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0.11846729395760118</c:v>
                </c:pt>
                <c:pt idx="1">
                  <c:v>0.11906666666666667</c:v>
                </c:pt>
                <c:pt idx="2">
                  <c:v>0.13253743423715095</c:v>
                </c:pt>
                <c:pt idx="3">
                  <c:v>0.19339111592632718</c:v>
                </c:pt>
                <c:pt idx="4">
                  <c:v>0.13331117021276595</c:v>
                </c:pt>
                <c:pt idx="5">
                  <c:v>0.15657521286660359</c:v>
                </c:pt>
                <c:pt idx="6">
                  <c:v>0.12516175413371675</c:v>
                </c:pt>
                <c:pt idx="7">
                  <c:v>0.17000646412411119</c:v>
                </c:pt>
                <c:pt idx="8">
                  <c:v>0.13475789060968438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934144"/>
        <c:axId val="350936888"/>
      </c:barChart>
      <c:catAx>
        <c:axId val="350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0936888"/>
        <c:crosses val="autoZero"/>
        <c:auto val="1"/>
        <c:lblAlgn val="ctr"/>
        <c:lblOffset val="100"/>
        <c:noMultiLvlLbl val="0"/>
      </c:catAx>
      <c:valAx>
        <c:axId val="35093688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09341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0.39962697730650498</c:v>
                </c:pt>
                <c:pt idx="1">
                  <c:v>0.43283596908646588</c:v>
                </c:pt>
                <c:pt idx="2">
                  <c:v>0.35434325539819345</c:v>
                </c:pt>
                <c:pt idx="3">
                  <c:v>0.35875490764103046</c:v>
                </c:pt>
                <c:pt idx="4">
                  <c:v>0.38982368252085636</c:v>
                </c:pt>
                <c:pt idx="5">
                  <c:v>0.38105542946725202</c:v>
                </c:pt>
                <c:pt idx="6">
                  <c:v>0.39698740575962371</c:v>
                </c:pt>
                <c:pt idx="7">
                  <c:v>0.37887051308812358</c:v>
                </c:pt>
                <c:pt idx="8">
                  <c:v>0.3919727646074459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4.166970280783653E-2</c:v>
                </c:pt>
                <c:pt idx="1">
                  <c:v>3.9802425897891715E-2</c:v>
                </c:pt>
                <c:pt idx="2">
                  <c:v>3.4974074755701592E-2</c:v>
                </c:pt>
                <c:pt idx="3">
                  <c:v>2.8040095941189308E-2</c:v>
                </c:pt>
                <c:pt idx="4">
                  <c:v>2.8063663515225018E-2</c:v>
                </c:pt>
                <c:pt idx="5">
                  <c:v>2.0866320996901843E-2</c:v>
                </c:pt>
                <c:pt idx="6">
                  <c:v>2.5487240532796381E-2</c:v>
                </c:pt>
                <c:pt idx="7">
                  <c:v>2.6675970091310498E-2</c:v>
                </c:pt>
                <c:pt idx="8">
                  <c:v>3.0648706768006344E-2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0.13896792193678151</c:v>
                </c:pt>
                <c:pt idx="1">
                  <c:v>0.14120795618126983</c:v>
                </c:pt>
                <c:pt idx="2">
                  <c:v>0.22371388297531383</c:v>
                </c:pt>
                <c:pt idx="3">
                  <c:v>8.2774619194467811E-2</c:v>
                </c:pt>
                <c:pt idx="4">
                  <c:v>0.20416064822191876</c:v>
                </c:pt>
                <c:pt idx="5">
                  <c:v>0.18079250274909758</c:v>
                </c:pt>
                <c:pt idx="6">
                  <c:v>0.21989831248521646</c:v>
                </c:pt>
                <c:pt idx="7">
                  <c:v>0.12631624656839435</c:v>
                </c:pt>
                <c:pt idx="8">
                  <c:v>0.17605578814466022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0.41973539794887693</c:v>
                </c:pt>
                <c:pt idx="1">
                  <c:v>0.38615364883437253</c:v>
                </c:pt>
                <c:pt idx="2">
                  <c:v>0.38696878687079111</c:v>
                </c:pt>
                <c:pt idx="3">
                  <c:v>0.53043037722331243</c:v>
                </c:pt>
                <c:pt idx="4">
                  <c:v>0.37795200574199983</c:v>
                </c:pt>
                <c:pt idx="5">
                  <c:v>0.41728574678674851</c:v>
                </c:pt>
                <c:pt idx="6">
                  <c:v>0.3576270412223635</c:v>
                </c:pt>
                <c:pt idx="7">
                  <c:v>0.46813727025217161</c:v>
                </c:pt>
                <c:pt idx="8">
                  <c:v>0.4013227404798877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937280"/>
        <c:axId val="350938064"/>
      </c:barChart>
      <c:catAx>
        <c:axId val="35093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0938064"/>
        <c:crosses val="autoZero"/>
        <c:auto val="1"/>
        <c:lblAlgn val="ctr"/>
        <c:lblOffset val="100"/>
        <c:noMultiLvlLbl val="0"/>
      </c:catAx>
      <c:valAx>
        <c:axId val="3509380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09372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287079.64000000007</c:v>
                </c:pt>
                <c:pt idx="1">
                  <c:v>17944.93</c:v>
                </c:pt>
                <c:pt idx="2">
                  <c:v>94569.279999999984</c:v>
                </c:pt>
                <c:pt idx="3">
                  <c:v>16830.789999999997</c:v>
                </c:pt>
                <c:pt idx="4">
                  <c:v>51129.390000000007</c:v>
                </c:pt>
                <c:pt idx="5">
                  <c:v>772627.98999999987</c:v>
                </c:pt>
                <c:pt idx="6">
                  <c:v>296554.68000000005</c:v>
                </c:pt>
                <c:pt idx="7">
                  <c:v>139989.27000000005</c:v>
                </c:pt>
                <c:pt idx="8">
                  <c:v>11704.95</c:v>
                </c:pt>
                <c:pt idx="9">
                  <c:v>0</c:v>
                </c:pt>
                <c:pt idx="10">
                  <c:v>113032.49</c:v>
                </c:pt>
                <c:pt idx="11">
                  <c:v>223622.77999999994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48104"/>
        <c:axId val="3516449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4807</c:v>
                </c:pt>
                <c:pt idx="1">
                  <c:v>248</c:v>
                </c:pt>
                <c:pt idx="2">
                  <c:v>1901</c:v>
                </c:pt>
                <c:pt idx="3">
                  <c:v>367</c:v>
                </c:pt>
                <c:pt idx="4">
                  <c:v>3814</c:v>
                </c:pt>
                <c:pt idx="5">
                  <c:v>6423</c:v>
                </c:pt>
                <c:pt idx="6">
                  <c:v>3134</c:v>
                </c:pt>
                <c:pt idx="7">
                  <c:v>1073</c:v>
                </c:pt>
                <c:pt idx="8">
                  <c:v>155</c:v>
                </c:pt>
                <c:pt idx="9">
                  <c:v>0</c:v>
                </c:pt>
                <c:pt idx="10">
                  <c:v>8645</c:v>
                </c:pt>
                <c:pt idx="11">
                  <c:v>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40024"/>
        <c:axId val="350933360"/>
      </c:lineChart>
      <c:catAx>
        <c:axId val="35094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0933360"/>
        <c:crosses val="autoZero"/>
        <c:auto val="1"/>
        <c:lblAlgn val="ctr"/>
        <c:lblOffset val="100"/>
        <c:noMultiLvlLbl val="0"/>
      </c:catAx>
      <c:valAx>
        <c:axId val="3509333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0940024"/>
        <c:crosses val="autoZero"/>
        <c:crossBetween val="between"/>
      </c:valAx>
      <c:valAx>
        <c:axId val="3516449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1648104"/>
        <c:crosses val="max"/>
        <c:crossBetween val="between"/>
      </c:valAx>
      <c:catAx>
        <c:axId val="351648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644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44.23</c:v>
                </c:pt>
                <c:pt idx="2">
                  <c:v>20044.52</c:v>
                </c:pt>
                <c:pt idx="3">
                  <c:v>4900.4300000000012</c:v>
                </c:pt>
                <c:pt idx="4">
                  <c:v>4970.92</c:v>
                </c:pt>
                <c:pt idx="5">
                  <c:v>0</c:v>
                </c:pt>
                <c:pt idx="6">
                  <c:v>80074.780000000013</c:v>
                </c:pt>
                <c:pt idx="7">
                  <c:v>2227.88</c:v>
                </c:pt>
                <c:pt idx="8">
                  <c:v>346.43</c:v>
                </c:pt>
                <c:pt idx="9">
                  <c:v>0</c:v>
                </c:pt>
                <c:pt idx="10">
                  <c:v>25730.36</c:v>
                </c:pt>
                <c:pt idx="11">
                  <c:v>20003.779999999995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45360"/>
        <c:axId val="3516473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581</c:v>
                </c:pt>
                <c:pt idx="3">
                  <c:v>112</c:v>
                </c:pt>
                <c:pt idx="4">
                  <c:v>421</c:v>
                </c:pt>
                <c:pt idx="5">
                  <c:v>0</c:v>
                </c:pt>
                <c:pt idx="6">
                  <c:v>2364</c:v>
                </c:pt>
                <c:pt idx="7">
                  <c:v>48</c:v>
                </c:pt>
                <c:pt idx="8">
                  <c:v>8</c:v>
                </c:pt>
                <c:pt idx="9">
                  <c:v>0</c:v>
                </c:pt>
                <c:pt idx="10">
                  <c:v>4539</c:v>
                </c:pt>
                <c:pt idx="11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48496"/>
        <c:axId val="351648888"/>
      </c:lineChart>
      <c:catAx>
        <c:axId val="35164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1648888"/>
        <c:crosses val="autoZero"/>
        <c:auto val="1"/>
        <c:lblAlgn val="ctr"/>
        <c:lblOffset val="100"/>
        <c:noMultiLvlLbl val="0"/>
      </c:catAx>
      <c:valAx>
        <c:axId val="3516488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1648496"/>
        <c:crosses val="autoZero"/>
        <c:crossBetween val="between"/>
      </c:valAx>
      <c:valAx>
        <c:axId val="3516473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1645360"/>
        <c:crosses val="max"/>
        <c:crossBetween val="between"/>
      </c:valAx>
      <c:catAx>
        <c:axId val="35164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647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36.4%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28.3%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57.7%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62.3%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58.2%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699285</v>
      </c>
      <c r="D5" s="30">
        <f>SUM(E5:G5)</f>
        <v>220837</v>
      </c>
      <c r="E5" s="31">
        <f>SUM(E6:E13)</f>
        <v>111801</v>
      </c>
      <c r="F5" s="31">
        <f>SUM(F6:F13)</f>
        <v>70072</v>
      </c>
      <c r="G5" s="32">
        <f t="shared" ref="G5:H5" si="0">SUM(G6:G13)</f>
        <v>38964</v>
      </c>
      <c r="H5" s="29">
        <f t="shared" si="0"/>
        <v>217948</v>
      </c>
      <c r="I5" s="33">
        <f>D5/C5</f>
        <v>0.31580399979979551</v>
      </c>
      <c r="J5" s="26"/>
      <c r="K5" s="24">
        <f t="shared" ref="K5:K13" si="1">C5-D5-H5</f>
        <v>260500</v>
      </c>
      <c r="L5" s="58">
        <f>E5/C5</f>
        <v>0.15987901928398293</v>
      </c>
      <c r="M5" s="58">
        <f>G5/C5</f>
        <v>5.5719770908856901E-2</v>
      </c>
    </row>
    <row r="6" spans="1:13" ht="20.100000000000001" customHeight="1" thickTop="1" x14ac:dyDescent="0.15">
      <c r="B6" s="18" t="s">
        <v>17</v>
      </c>
      <c r="C6" s="34">
        <v>187739</v>
      </c>
      <c r="D6" s="35">
        <f t="shared" ref="D6:D13" si="2">SUM(E6:G6)</f>
        <v>45577</v>
      </c>
      <c r="E6" s="36">
        <v>24673</v>
      </c>
      <c r="F6" s="36">
        <v>14306</v>
      </c>
      <c r="G6" s="37">
        <v>6598</v>
      </c>
      <c r="H6" s="34">
        <v>61625</v>
      </c>
      <c r="I6" s="38">
        <f t="shared" ref="I6:I13" si="3">D6/C6</f>
        <v>0.24276788520232875</v>
      </c>
      <c r="J6" s="26"/>
      <c r="K6" s="24">
        <f t="shared" si="1"/>
        <v>80537</v>
      </c>
      <c r="L6" s="58">
        <f t="shared" ref="L6:L13" si="4">E6/C6</f>
        <v>0.13142181432733743</v>
      </c>
      <c r="M6" s="58">
        <f t="shared" ref="M6:M13" si="5">G6/C6</f>
        <v>3.5144535765078116E-2</v>
      </c>
    </row>
    <row r="7" spans="1:13" ht="20.100000000000001" customHeight="1" x14ac:dyDescent="0.15">
      <c r="B7" s="19" t="s">
        <v>18</v>
      </c>
      <c r="C7" s="39">
        <v>92543</v>
      </c>
      <c r="D7" s="40">
        <f t="shared" si="2"/>
        <v>30657</v>
      </c>
      <c r="E7" s="41">
        <v>15102</v>
      </c>
      <c r="F7" s="41">
        <v>10231</v>
      </c>
      <c r="G7" s="42">
        <v>5324</v>
      </c>
      <c r="H7" s="39">
        <v>28690</v>
      </c>
      <c r="I7" s="43">
        <f t="shared" si="3"/>
        <v>0.33127302983477952</v>
      </c>
      <c r="J7" s="26"/>
      <c r="K7" s="24">
        <f t="shared" si="1"/>
        <v>33196</v>
      </c>
      <c r="L7" s="58">
        <f t="shared" si="4"/>
        <v>0.16318900403055878</v>
      </c>
      <c r="M7" s="58">
        <f t="shared" si="5"/>
        <v>5.7530013075002974E-2</v>
      </c>
    </row>
    <row r="8" spans="1:13" ht="20.100000000000001" customHeight="1" x14ac:dyDescent="0.15">
      <c r="B8" s="19" t="s">
        <v>19</v>
      </c>
      <c r="C8" s="39">
        <v>50357</v>
      </c>
      <c r="D8" s="40">
        <f t="shared" si="2"/>
        <v>18786</v>
      </c>
      <c r="E8" s="41">
        <v>9488</v>
      </c>
      <c r="F8" s="41">
        <v>5724</v>
      </c>
      <c r="G8" s="42">
        <v>3574</v>
      </c>
      <c r="H8" s="39">
        <v>14886</v>
      </c>
      <c r="I8" s="43">
        <f t="shared" si="3"/>
        <v>0.37305637746490061</v>
      </c>
      <c r="J8" s="26"/>
      <c r="K8" s="24">
        <f t="shared" si="1"/>
        <v>16685</v>
      </c>
      <c r="L8" s="58">
        <f t="shared" si="4"/>
        <v>0.18841471890700398</v>
      </c>
      <c r="M8" s="58">
        <f t="shared" si="5"/>
        <v>7.097325098794606E-2</v>
      </c>
    </row>
    <row r="9" spans="1:13" ht="20.100000000000001" customHeight="1" x14ac:dyDescent="0.15">
      <c r="B9" s="19" t="s">
        <v>20</v>
      </c>
      <c r="C9" s="39">
        <v>32147</v>
      </c>
      <c r="D9" s="40">
        <f t="shared" si="2"/>
        <v>9941</v>
      </c>
      <c r="E9" s="41">
        <v>5244</v>
      </c>
      <c r="F9" s="41">
        <v>2921</v>
      </c>
      <c r="G9" s="42">
        <v>1776</v>
      </c>
      <c r="H9" s="39">
        <v>10105</v>
      </c>
      <c r="I9" s="43">
        <f t="shared" si="3"/>
        <v>0.30923569850996985</v>
      </c>
      <c r="J9" s="26"/>
      <c r="K9" s="24">
        <f t="shared" si="1"/>
        <v>12101</v>
      </c>
      <c r="L9" s="58">
        <f t="shared" si="4"/>
        <v>0.16312564158397361</v>
      </c>
      <c r="M9" s="58">
        <f t="shared" si="5"/>
        <v>5.5246212710361772E-2</v>
      </c>
    </row>
    <row r="10" spans="1:13" ht="20.100000000000001" customHeight="1" x14ac:dyDescent="0.15">
      <c r="B10" s="19" t="s">
        <v>21</v>
      </c>
      <c r="C10" s="39">
        <v>44776</v>
      </c>
      <c r="D10" s="40">
        <f t="shared" si="2"/>
        <v>14473</v>
      </c>
      <c r="E10" s="41">
        <v>7228</v>
      </c>
      <c r="F10" s="41">
        <v>4457</v>
      </c>
      <c r="G10" s="42">
        <v>2788</v>
      </c>
      <c r="H10" s="39">
        <v>13776</v>
      </c>
      <c r="I10" s="43">
        <f t="shared" si="3"/>
        <v>0.32323119528318744</v>
      </c>
      <c r="J10" s="26"/>
      <c r="K10" s="24">
        <f t="shared" si="1"/>
        <v>16527</v>
      </c>
      <c r="L10" s="58">
        <f t="shared" si="4"/>
        <v>0.1614257638020368</v>
      </c>
      <c r="M10" s="58">
        <f t="shared" si="5"/>
        <v>6.2265499374665002E-2</v>
      </c>
    </row>
    <row r="11" spans="1:13" ht="20.100000000000001" customHeight="1" x14ac:dyDescent="0.15">
      <c r="B11" s="19" t="s">
        <v>22</v>
      </c>
      <c r="C11" s="39">
        <v>98581</v>
      </c>
      <c r="D11" s="40">
        <f t="shared" si="2"/>
        <v>31511</v>
      </c>
      <c r="E11" s="41">
        <v>15423</v>
      </c>
      <c r="F11" s="41">
        <v>10298</v>
      </c>
      <c r="G11" s="42">
        <v>5790</v>
      </c>
      <c r="H11" s="39">
        <v>31585</v>
      </c>
      <c r="I11" s="43">
        <f t="shared" si="3"/>
        <v>0.31964577352633877</v>
      </c>
      <c r="J11" s="26"/>
      <c r="K11" s="24">
        <f t="shared" si="1"/>
        <v>35485</v>
      </c>
      <c r="L11" s="58">
        <f t="shared" si="4"/>
        <v>0.15645002586705348</v>
      </c>
      <c r="M11" s="58">
        <f t="shared" si="5"/>
        <v>5.8733427333867584E-2</v>
      </c>
    </row>
    <row r="12" spans="1:13" ht="20.100000000000001" customHeight="1" x14ac:dyDescent="0.15">
      <c r="B12" s="19" t="s">
        <v>23</v>
      </c>
      <c r="C12" s="39">
        <v>135786</v>
      </c>
      <c r="D12" s="40">
        <f t="shared" si="2"/>
        <v>49413</v>
      </c>
      <c r="E12" s="41">
        <v>24935</v>
      </c>
      <c r="F12" s="41">
        <v>15230</v>
      </c>
      <c r="G12" s="42">
        <v>9248</v>
      </c>
      <c r="H12" s="39">
        <v>40124</v>
      </c>
      <c r="I12" s="43">
        <f t="shared" si="3"/>
        <v>0.36390349520569132</v>
      </c>
      <c r="J12" s="26"/>
      <c r="K12" s="24">
        <f t="shared" si="1"/>
        <v>46249</v>
      </c>
      <c r="L12" s="58">
        <f t="shared" si="4"/>
        <v>0.183634542589074</v>
      </c>
      <c r="M12" s="58">
        <f t="shared" si="5"/>
        <v>6.810716863299604E-2</v>
      </c>
    </row>
    <row r="13" spans="1:13" ht="20.100000000000001" customHeight="1" x14ac:dyDescent="0.15">
      <c r="B13" s="19" t="s">
        <v>24</v>
      </c>
      <c r="C13" s="39">
        <v>57356</v>
      </c>
      <c r="D13" s="40">
        <f t="shared" si="2"/>
        <v>20479</v>
      </c>
      <c r="E13" s="41">
        <v>9708</v>
      </c>
      <c r="F13" s="41">
        <v>6905</v>
      </c>
      <c r="G13" s="42">
        <v>3866</v>
      </c>
      <c r="H13" s="39">
        <v>17157</v>
      </c>
      <c r="I13" s="43">
        <f t="shared" si="3"/>
        <v>0.35705070088569635</v>
      </c>
      <c r="J13" s="26"/>
      <c r="K13" s="24">
        <f t="shared" si="1"/>
        <v>19720</v>
      </c>
      <c r="L13" s="58">
        <f t="shared" si="4"/>
        <v>0.16925866517888277</v>
      </c>
      <c r="M13" s="58">
        <f t="shared" si="5"/>
        <v>6.7403584629332589E-2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42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 x14ac:dyDescent="0.15">
      <c r="B4" s="204" t="s">
        <v>66</v>
      </c>
      <c r="C4" s="205"/>
      <c r="D4" s="45">
        <f>SUM(D5:D7)</f>
        <v>7326</v>
      </c>
      <c r="E4" s="46">
        <f t="shared" ref="E4:K4" si="0">SUM(E5:E7)</f>
        <v>5490</v>
      </c>
      <c r="F4" s="46">
        <f t="shared" si="0"/>
        <v>8747</v>
      </c>
      <c r="G4" s="46">
        <f t="shared" si="0"/>
        <v>5363</v>
      </c>
      <c r="H4" s="46">
        <f t="shared" si="0"/>
        <v>4386</v>
      </c>
      <c r="I4" s="46">
        <f t="shared" si="0"/>
        <v>5362</v>
      </c>
      <c r="J4" s="45">
        <f t="shared" si="0"/>
        <v>3029</v>
      </c>
      <c r="K4" s="47">
        <f t="shared" si="0"/>
        <v>39703</v>
      </c>
      <c r="L4" s="55">
        <f>K4/人口統計!D5</f>
        <v>0.1797841847154236</v>
      </c>
    </row>
    <row r="5" spans="1:12" ht="20.100000000000001" customHeight="1" x14ac:dyDescent="0.15">
      <c r="B5" s="117"/>
      <c r="C5" s="118" t="s">
        <v>15</v>
      </c>
      <c r="D5" s="48">
        <v>968</v>
      </c>
      <c r="E5" s="49">
        <v>866</v>
      </c>
      <c r="F5" s="49">
        <v>774</v>
      </c>
      <c r="G5" s="49">
        <v>679</v>
      </c>
      <c r="H5" s="49">
        <v>514</v>
      </c>
      <c r="I5" s="49">
        <v>529</v>
      </c>
      <c r="J5" s="48">
        <v>335</v>
      </c>
      <c r="K5" s="50">
        <f>SUM(D5:J5)</f>
        <v>4665</v>
      </c>
      <c r="L5" s="56">
        <f>K5/人口統計!D5</f>
        <v>2.1124177560825404E-2</v>
      </c>
    </row>
    <row r="6" spans="1:12" ht="20.100000000000001" customHeight="1" x14ac:dyDescent="0.15">
      <c r="B6" s="117"/>
      <c r="C6" s="118" t="s">
        <v>144</v>
      </c>
      <c r="D6" s="48">
        <v>2990</v>
      </c>
      <c r="E6" s="49">
        <v>1982</v>
      </c>
      <c r="F6" s="49">
        <v>2874</v>
      </c>
      <c r="G6" s="49">
        <v>1596</v>
      </c>
      <c r="H6" s="49">
        <v>1227</v>
      </c>
      <c r="I6" s="49">
        <v>1308</v>
      </c>
      <c r="J6" s="48">
        <v>795</v>
      </c>
      <c r="K6" s="50">
        <f>SUM(D6:J6)</f>
        <v>12772</v>
      </c>
      <c r="L6" s="56">
        <f>K6/人口統計!D5</f>
        <v>5.7834511426980081E-2</v>
      </c>
    </row>
    <row r="7" spans="1:12" ht="20.100000000000001" customHeight="1" x14ac:dyDescent="0.15">
      <c r="B7" s="117"/>
      <c r="C7" s="119" t="s">
        <v>143</v>
      </c>
      <c r="D7" s="51">
        <v>3368</v>
      </c>
      <c r="E7" s="52">
        <v>2642</v>
      </c>
      <c r="F7" s="52">
        <v>5099</v>
      </c>
      <c r="G7" s="52">
        <v>3088</v>
      </c>
      <c r="H7" s="52">
        <v>2645</v>
      </c>
      <c r="I7" s="52">
        <v>3525</v>
      </c>
      <c r="J7" s="51">
        <v>1899</v>
      </c>
      <c r="K7" s="53">
        <f>SUM(D7:J7)</f>
        <v>22266</v>
      </c>
      <c r="L7" s="57">
        <f>K7/人口統計!D5</f>
        <v>0.10082549572761811</v>
      </c>
    </row>
    <row r="8" spans="1:12" ht="20.100000000000001" customHeight="1" thickBot="1" x14ac:dyDescent="0.2">
      <c r="B8" s="204" t="s">
        <v>67</v>
      </c>
      <c r="C8" s="205"/>
      <c r="D8" s="45">
        <v>72</v>
      </c>
      <c r="E8" s="46">
        <v>117</v>
      </c>
      <c r="F8" s="46">
        <v>75</v>
      </c>
      <c r="G8" s="46">
        <v>106</v>
      </c>
      <c r="H8" s="46">
        <v>80</v>
      </c>
      <c r="I8" s="46">
        <v>75</v>
      </c>
      <c r="J8" s="45">
        <v>58</v>
      </c>
      <c r="K8" s="47">
        <f>SUM(D8:J8)</f>
        <v>583</v>
      </c>
      <c r="L8" s="80"/>
    </row>
    <row r="9" spans="1:12" ht="20.100000000000001" customHeight="1" thickTop="1" x14ac:dyDescent="0.15">
      <c r="B9" s="206" t="s">
        <v>34</v>
      </c>
      <c r="C9" s="207"/>
      <c r="D9" s="35">
        <f>D4+D8</f>
        <v>7398</v>
      </c>
      <c r="E9" s="34">
        <f t="shared" ref="E9:K9" si="1">E4+E8</f>
        <v>5607</v>
      </c>
      <c r="F9" s="34">
        <f t="shared" si="1"/>
        <v>8822</v>
      </c>
      <c r="G9" s="34">
        <f t="shared" si="1"/>
        <v>5469</v>
      </c>
      <c r="H9" s="34">
        <f t="shared" si="1"/>
        <v>4466</v>
      </c>
      <c r="I9" s="34">
        <f t="shared" si="1"/>
        <v>5437</v>
      </c>
      <c r="J9" s="35">
        <f t="shared" si="1"/>
        <v>3087</v>
      </c>
      <c r="K9" s="54">
        <f t="shared" si="1"/>
        <v>40286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8" t="s">
        <v>17</v>
      </c>
      <c r="C24" s="209"/>
      <c r="D24" s="45">
        <v>1258</v>
      </c>
      <c r="E24" s="46">
        <v>990</v>
      </c>
      <c r="F24" s="46">
        <v>1340</v>
      </c>
      <c r="G24" s="46">
        <v>870</v>
      </c>
      <c r="H24" s="46">
        <v>665</v>
      </c>
      <c r="I24" s="46">
        <v>873</v>
      </c>
      <c r="J24" s="45">
        <v>538</v>
      </c>
      <c r="K24" s="47">
        <f>SUM(D24:J24)</f>
        <v>6534</v>
      </c>
      <c r="L24" s="55">
        <f>K24/人口統計!D6</f>
        <v>0.1433617833556399</v>
      </c>
    </row>
    <row r="25" spans="1:12" ht="20.100000000000001" customHeight="1" x14ac:dyDescent="0.15">
      <c r="B25" s="212" t="s">
        <v>43</v>
      </c>
      <c r="C25" s="213"/>
      <c r="D25" s="45">
        <v>1126</v>
      </c>
      <c r="E25" s="46">
        <v>1016</v>
      </c>
      <c r="F25" s="46">
        <v>1167</v>
      </c>
      <c r="G25" s="46">
        <v>756</v>
      </c>
      <c r="H25" s="46">
        <v>629</v>
      </c>
      <c r="I25" s="46">
        <v>651</v>
      </c>
      <c r="J25" s="45">
        <v>381</v>
      </c>
      <c r="K25" s="47">
        <f t="shared" ref="K25:K31" si="2">SUM(D25:J25)</f>
        <v>5726</v>
      </c>
      <c r="L25" s="55">
        <f>K25/人口統計!D7</f>
        <v>0.18677626643181003</v>
      </c>
    </row>
    <row r="26" spans="1:12" ht="20.100000000000001" customHeight="1" x14ac:dyDescent="0.15">
      <c r="B26" s="212" t="s">
        <v>44</v>
      </c>
      <c r="C26" s="213"/>
      <c r="D26" s="45">
        <v>789</v>
      </c>
      <c r="E26" s="46">
        <v>476</v>
      </c>
      <c r="F26" s="46">
        <v>853</v>
      </c>
      <c r="G26" s="46">
        <v>507</v>
      </c>
      <c r="H26" s="46">
        <v>424</v>
      </c>
      <c r="I26" s="46">
        <v>509</v>
      </c>
      <c r="J26" s="45">
        <v>297</v>
      </c>
      <c r="K26" s="47">
        <f t="shared" si="2"/>
        <v>3855</v>
      </c>
      <c r="L26" s="55">
        <f>K26/人口統計!D8</f>
        <v>0.20520600447141488</v>
      </c>
    </row>
    <row r="27" spans="1:12" ht="20.100000000000001" customHeight="1" x14ac:dyDescent="0.15">
      <c r="B27" s="212" t="s">
        <v>45</v>
      </c>
      <c r="C27" s="213"/>
      <c r="D27" s="45">
        <v>243</v>
      </c>
      <c r="E27" s="46">
        <v>179</v>
      </c>
      <c r="F27" s="46">
        <v>335</v>
      </c>
      <c r="G27" s="46">
        <v>224</v>
      </c>
      <c r="H27" s="46">
        <v>190</v>
      </c>
      <c r="I27" s="46">
        <v>207</v>
      </c>
      <c r="J27" s="45">
        <v>108</v>
      </c>
      <c r="K27" s="47">
        <f t="shared" si="2"/>
        <v>1486</v>
      </c>
      <c r="L27" s="55">
        <f>K27/人口統計!D9</f>
        <v>0.14948194346645208</v>
      </c>
    </row>
    <row r="28" spans="1:12" ht="20.100000000000001" customHeight="1" x14ac:dyDescent="0.15">
      <c r="B28" s="212" t="s">
        <v>46</v>
      </c>
      <c r="C28" s="213"/>
      <c r="D28" s="45">
        <v>348</v>
      </c>
      <c r="E28" s="46">
        <v>271</v>
      </c>
      <c r="F28" s="46">
        <v>511</v>
      </c>
      <c r="G28" s="46">
        <v>327</v>
      </c>
      <c r="H28" s="46">
        <v>290</v>
      </c>
      <c r="I28" s="46">
        <v>361</v>
      </c>
      <c r="J28" s="45">
        <v>191</v>
      </c>
      <c r="K28" s="47">
        <f t="shared" si="2"/>
        <v>2299</v>
      </c>
      <c r="L28" s="55">
        <f>K28/人口統計!D10</f>
        <v>0.15884750915497822</v>
      </c>
    </row>
    <row r="29" spans="1:12" ht="20.100000000000001" customHeight="1" x14ac:dyDescent="0.15">
      <c r="B29" s="212" t="s">
        <v>47</v>
      </c>
      <c r="C29" s="213"/>
      <c r="D29" s="45">
        <v>790</v>
      </c>
      <c r="E29" s="46">
        <v>695</v>
      </c>
      <c r="F29" s="46">
        <v>1427</v>
      </c>
      <c r="G29" s="46">
        <v>757</v>
      </c>
      <c r="H29" s="46">
        <v>616</v>
      </c>
      <c r="I29" s="46">
        <v>767</v>
      </c>
      <c r="J29" s="45">
        <v>438</v>
      </c>
      <c r="K29" s="47">
        <f t="shared" si="2"/>
        <v>5490</v>
      </c>
      <c r="L29" s="55">
        <f>K29/人口統計!D11</f>
        <v>0.17422487385357494</v>
      </c>
    </row>
    <row r="30" spans="1:12" ht="20.100000000000001" customHeight="1" x14ac:dyDescent="0.15">
      <c r="B30" s="212" t="s">
        <v>48</v>
      </c>
      <c r="C30" s="213"/>
      <c r="D30" s="45">
        <v>2311</v>
      </c>
      <c r="E30" s="46">
        <v>1494</v>
      </c>
      <c r="F30" s="46">
        <v>2226</v>
      </c>
      <c r="G30" s="46">
        <v>1434</v>
      </c>
      <c r="H30" s="46">
        <v>1214</v>
      </c>
      <c r="I30" s="46">
        <v>1415</v>
      </c>
      <c r="J30" s="45">
        <v>736</v>
      </c>
      <c r="K30" s="47">
        <f t="shared" si="2"/>
        <v>10830</v>
      </c>
      <c r="L30" s="55">
        <f>K30/人口統計!D12</f>
        <v>0.2191730921012689</v>
      </c>
    </row>
    <row r="31" spans="1:12" ht="20.100000000000001" customHeight="1" thickBot="1" x14ac:dyDescent="0.2">
      <c r="B31" s="208" t="s">
        <v>24</v>
      </c>
      <c r="C31" s="209"/>
      <c r="D31" s="45">
        <v>461</v>
      </c>
      <c r="E31" s="46">
        <v>369</v>
      </c>
      <c r="F31" s="46">
        <v>888</v>
      </c>
      <c r="G31" s="46">
        <v>488</v>
      </c>
      <c r="H31" s="46">
        <v>358</v>
      </c>
      <c r="I31" s="46">
        <v>579</v>
      </c>
      <c r="J31" s="45">
        <v>340</v>
      </c>
      <c r="K31" s="47">
        <f t="shared" si="2"/>
        <v>3483</v>
      </c>
      <c r="L31" s="59">
        <f>K31/人口統計!D13</f>
        <v>0.17007666389960446</v>
      </c>
    </row>
    <row r="32" spans="1:12" ht="20.100000000000001" customHeight="1" thickTop="1" x14ac:dyDescent="0.15">
      <c r="B32" s="210" t="s">
        <v>49</v>
      </c>
      <c r="C32" s="211"/>
      <c r="D32" s="35">
        <f>SUM(D24:D31)</f>
        <v>7326</v>
      </c>
      <c r="E32" s="34">
        <f t="shared" ref="E32:J32" si="3">SUM(E24:E31)</f>
        <v>5490</v>
      </c>
      <c r="F32" s="34">
        <f t="shared" si="3"/>
        <v>8747</v>
      </c>
      <c r="G32" s="34">
        <f t="shared" si="3"/>
        <v>5363</v>
      </c>
      <c r="H32" s="34">
        <f t="shared" si="3"/>
        <v>4386</v>
      </c>
      <c r="I32" s="34">
        <f t="shared" si="3"/>
        <v>5362</v>
      </c>
      <c r="J32" s="35">
        <f t="shared" si="3"/>
        <v>3029</v>
      </c>
      <c r="K32" s="54">
        <f>SUM(K24:K31)</f>
        <v>39703</v>
      </c>
      <c r="L32" s="60">
        <f>K32/人口統計!D5</f>
        <v>0.1797841847154236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2" t="s">
        <v>154</v>
      </c>
      <c r="C50" s="203"/>
      <c r="D50" s="191">
        <v>264</v>
      </c>
      <c r="E50" s="192">
        <v>249</v>
      </c>
      <c r="F50" s="192">
        <v>288</v>
      </c>
      <c r="G50" s="192">
        <v>209</v>
      </c>
      <c r="H50" s="192">
        <v>143</v>
      </c>
      <c r="I50" s="192">
        <v>209</v>
      </c>
      <c r="J50" s="191">
        <v>122</v>
      </c>
      <c r="K50" s="193">
        <f t="shared" ref="K50:K82" si="4">SUM(D50:J50)</f>
        <v>1484</v>
      </c>
      <c r="L50" s="194">
        <f>K50/N50</f>
        <v>0.14233646652599272</v>
      </c>
      <c r="N50" s="14">
        <v>10426</v>
      </c>
    </row>
    <row r="51" spans="2:14" ht="20.100000000000001" customHeight="1" x14ac:dyDescent="0.15">
      <c r="B51" s="202" t="s">
        <v>155</v>
      </c>
      <c r="C51" s="203"/>
      <c r="D51" s="191">
        <v>252</v>
      </c>
      <c r="E51" s="192">
        <v>154</v>
      </c>
      <c r="F51" s="192">
        <v>260</v>
      </c>
      <c r="G51" s="192">
        <v>149</v>
      </c>
      <c r="H51" s="192">
        <v>116</v>
      </c>
      <c r="I51" s="192">
        <v>163</v>
      </c>
      <c r="J51" s="191">
        <v>91</v>
      </c>
      <c r="K51" s="193">
        <f t="shared" si="4"/>
        <v>1185</v>
      </c>
      <c r="L51" s="194">
        <f t="shared" ref="L51:L82" si="5">K51/N51</f>
        <v>0.15312055821165524</v>
      </c>
      <c r="N51" s="14">
        <v>7739</v>
      </c>
    </row>
    <row r="52" spans="2:14" ht="20.100000000000001" customHeight="1" x14ac:dyDescent="0.15">
      <c r="B52" s="202" t="s">
        <v>156</v>
      </c>
      <c r="C52" s="203"/>
      <c r="D52" s="191">
        <v>329</v>
      </c>
      <c r="E52" s="192">
        <v>256</v>
      </c>
      <c r="F52" s="192">
        <v>316</v>
      </c>
      <c r="G52" s="192">
        <v>215</v>
      </c>
      <c r="H52" s="192">
        <v>170</v>
      </c>
      <c r="I52" s="192">
        <v>213</v>
      </c>
      <c r="J52" s="191">
        <v>135</v>
      </c>
      <c r="K52" s="193">
        <f t="shared" si="4"/>
        <v>1634</v>
      </c>
      <c r="L52" s="194">
        <f t="shared" si="5"/>
        <v>0.14807430901676483</v>
      </c>
      <c r="N52" s="14">
        <v>11035</v>
      </c>
    </row>
    <row r="53" spans="2:14" ht="20.100000000000001" customHeight="1" x14ac:dyDescent="0.15">
      <c r="B53" s="202" t="s">
        <v>157</v>
      </c>
      <c r="C53" s="203"/>
      <c r="D53" s="191">
        <v>206</v>
      </c>
      <c r="E53" s="192">
        <v>156</v>
      </c>
      <c r="F53" s="192">
        <v>213</v>
      </c>
      <c r="G53" s="192">
        <v>164</v>
      </c>
      <c r="H53" s="192">
        <v>116</v>
      </c>
      <c r="I53" s="192">
        <v>148</v>
      </c>
      <c r="J53" s="191">
        <v>91</v>
      </c>
      <c r="K53" s="193">
        <f t="shared" si="4"/>
        <v>1094</v>
      </c>
      <c r="L53" s="194">
        <f t="shared" si="5"/>
        <v>0.14385272846811309</v>
      </c>
      <c r="N53" s="14">
        <v>7605</v>
      </c>
    </row>
    <row r="54" spans="2:14" ht="20.100000000000001" customHeight="1" x14ac:dyDescent="0.15">
      <c r="B54" s="202" t="s">
        <v>158</v>
      </c>
      <c r="C54" s="203"/>
      <c r="D54" s="191">
        <v>162</v>
      </c>
      <c r="E54" s="192">
        <v>152</v>
      </c>
      <c r="F54" s="192">
        <v>194</v>
      </c>
      <c r="G54" s="192">
        <v>117</v>
      </c>
      <c r="H54" s="192">
        <v>91</v>
      </c>
      <c r="I54" s="192">
        <v>114</v>
      </c>
      <c r="J54" s="191">
        <v>84</v>
      </c>
      <c r="K54" s="193">
        <f t="shared" si="4"/>
        <v>914</v>
      </c>
      <c r="L54" s="194">
        <f t="shared" si="5"/>
        <v>0.14540248170537703</v>
      </c>
      <c r="N54" s="14">
        <v>6286</v>
      </c>
    </row>
    <row r="55" spans="2:14" ht="20.100000000000001" customHeight="1" x14ac:dyDescent="0.15">
      <c r="B55" s="202" t="s">
        <v>159</v>
      </c>
      <c r="C55" s="203"/>
      <c r="D55" s="191">
        <v>69</v>
      </c>
      <c r="E55" s="192">
        <v>56</v>
      </c>
      <c r="F55" s="192">
        <v>84</v>
      </c>
      <c r="G55" s="192">
        <v>44</v>
      </c>
      <c r="H55" s="192">
        <v>47</v>
      </c>
      <c r="I55" s="192">
        <v>44</v>
      </c>
      <c r="J55" s="191">
        <v>29</v>
      </c>
      <c r="K55" s="193">
        <f t="shared" si="4"/>
        <v>373</v>
      </c>
      <c r="L55" s="194">
        <f t="shared" si="5"/>
        <v>0.15004022526146421</v>
      </c>
      <c r="N55" s="14">
        <v>2486</v>
      </c>
    </row>
    <row r="56" spans="2:14" ht="20.100000000000001" customHeight="1" x14ac:dyDescent="0.15">
      <c r="B56" s="202" t="s">
        <v>160</v>
      </c>
      <c r="C56" s="203"/>
      <c r="D56" s="191">
        <v>179</v>
      </c>
      <c r="E56" s="192">
        <v>142</v>
      </c>
      <c r="F56" s="192">
        <v>184</v>
      </c>
      <c r="G56" s="192">
        <v>134</v>
      </c>
      <c r="H56" s="192">
        <v>91</v>
      </c>
      <c r="I56" s="192">
        <v>93</v>
      </c>
      <c r="J56" s="191">
        <v>62</v>
      </c>
      <c r="K56" s="193">
        <f t="shared" si="4"/>
        <v>885</v>
      </c>
      <c r="L56" s="194">
        <f t="shared" si="5"/>
        <v>0.20237823004802194</v>
      </c>
      <c r="N56" s="14">
        <v>4373</v>
      </c>
    </row>
    <row r="57" spans="2:14" ht="20.100000000000001" customHeight="1" x14ac:dyDescent="0.15">
      <c r="B57" s="202" t="s">
        <v>161</v>
      </c>
      <c r="C57" s="203"/>
      <c r="D57" s="191">
        <v>378</v>
      </c>
      <c r="E57" s="192">
        <v>384</v>
      </c>
      <c r="F57" s="192">
        <v>376</v>
      </c>
      <c r="G57" s="192">
        <v>237</v>
      </c>
      <c r="H57" s="192">
        <v>196</v>
      </c>
      <c r="I57" s="192">
        <v>215</v>
      </c>
      <c r="J57" s="191">
        <v>123</v>
      </c>
      <c r="K57" s="193">
        <f t="shared" si="4"/>
        <v>1909</v>
      </c>
      <c r="L57" s="194">
        <f t="shared" si="5"/>
        <v>0.20731972198088619</v>
      </c>
      <c r="N57" s="14">
        <v>9208</v>
      </c>
    </row>
    <row r="58" spans="2:14" ht="20.100000000000001" customHeight="1" x14ac:dyDescent="0.15">
      <c r="B58" s="202" t="s">
        <v>162</v>
      </c>
      <c r="C58" s="203"/>
      <c r="D58" s="191">
        <v>392</v>
      </c>
      <c r="E58" s="192">
        <v>336</v>
      </c>
      <c r="F58" s="192">
        <v>417</v>
      </c>
      <c r="G58" s="192">
        <v>255</v>
      </c>
      <c r="H58" s="192">
        <v>217</v>
      </c>
      <c r="I58" s="192">
        <v>237</v>
      </c>
      <c r="J58" s="191">
        <v>137</v>
      </c>
      <c r="K58" s="193">
        <f t="shared" si="4"/>
        <v>1991</v>
      </c>
      <c r="L58" s="194">
        <f t="shared" si="5"/>
        <v>0.18900702487184357</v>
      </c>
      <c r="N58" s="14">
        <v>10534</v>
      </c>
    </row>
    <row r="59" spans="2:14" ht="20.100000000000001" customHeight="1" x14ac:dyDescent="0.15">
      <c r="B59" s="202" t="s">
        <v>163</v>
      </c>
      <c r="C59" s="203"/>
      <c r="D59" s="191">
        <v>186</v>
      </c>
      <c r="E59" s="192">
        <v>177</v>
      </c>
      <c r="F59" s="192">
        <v>200</v>
      </c>
      <c r="G59" s="192">
        <v>151</v>
      </c>
      <c r="H59" s="192">
        <v>137</v>
      </c>
      <c r="I59" s="192">
        <v>119</v>
      </c>
      <c r="J59" s="191">
        <v>70</v>
      </c>
      <c r="K59" s="193">
        <f t="shared" si="4"/>
        <v>1040</v>
      </c>
      <c r="L59" s="194">
        <f t="shared" si="5"/>
        <v>0.1589727911953531</v>
      </c>
      <c r="N59" s="14">
        <v>6542</v>
      </c>
    </row>
    <row r="60" spans="2:14" ht="20.100000000000001" customHeight="1" x14ac:dyDescent="0.15">
      <c r="B60" s="202" t="s">
        <v>164</v>
      </c>
      <c r="C60" s="203"/>
      <c r="D60" s="191">
        <v>410</v>
      </c>
      <c r="E60" s="192">
        <v>272</v>
      </c>
      <c r="F60" s="192">
        <v>458</v>
      </c>
      <c r="G60" s="192">
        <v>252</v>
      </c>
      <c r="H60" s="192">
        <v>226</v>
      </c>
      <c r="I60" s="192">
        <v>296</v>
      </c>
      <c r="J60" s="191">
        <v>167</v>
      </c>
      <c r="K60" s="193">
        <f t="shared" si="4"/>
        <v>2081</v>
      </c>
      <c r="L60" s="194">
        <f t="shared" si="5"/>
        <v>0.21546904120936011</v>
      </c>
      <c r="N60" s="14">
        <v>9658</v>
      </c>
    </row>
    <row r="61" spans="2:14" ht="20.100000000000001" customHeight="1" x14ac:dyDescent="0.15">
      <c r="B61" s="202" t="s">
        <v>165</v>
      </c>
      <c r="C61" s="203"/>
      <c r="D61" s="191">
        <v>108</v>
      </c>
      <c r="E61" s="192">
        <v>78</v>
      </c>
      <c r="F61" s="192">
        <v>151</v>
      </c>
      <c r="G61" s="192">
        <v>101</v>
      </c>
      <c r="H61" s="192">
        <v>77</v>
      </c>
      <c r="I61" s="192">
        <v>92</v>
      </c>
      <c r="J61" s="191">
        <v>50</v>
      </c>
      <c r="K61" s="193">
        <f t="shared" si="4"/>
        <v>657</v>
      </c>
      <c r="L61" s="194">
        <f t="shared" si="5"/>
        <v>0.21275906735751296</v>
      </c>
      <c r="N61" s="14">
        <v>3088</v>
      </c>
    </row>
    <row r="62" spans="2:14" ht="20.100000000000001" customHeight="1" x14ac:dyDescent="0.15">
      <c r="B62" s="202" t="s">
        <v>166</v>
      </c>
      <c r="C62" s="203"/>
      <c r="D62" s="191">
        <v>275</v>
      </c>
      <c r="E62" s="192">
        <v>140</v>
      </c>
      <c r="F62" s="192">
        <v>252</v>
      </c>
      <c r="G62" s="192">
        <v>160</v>
      </c>
      <c r="H62" s="192">
        <v>128</v>
      </c>
      <c r="I62" s="192">
        <v>129</v>
      </c>
      <c r="J62" s="191">
        <v>86</v>
      </c>
      <c r="K62" s="193">
        <f t="shared" si="4"/>
        <v>1170</v>
      </c>
      <c r="L62" s="194">
        <f t="shared" si="5"/>
        <v>0.19370860927152317</v>
      </c>
      <c r="N62" s="14">
        <v>6040</v>
      </c>
    </row>
    <row r="63" spans="2:14" ht="20.100000000000001" customHeight="1" x14ac:dyDescent="0.15">
      <c r="B63" s="202" t="s">
        <v>167</v>
      </c>
      <c r="C63" s="203"/>
      <c r="D63" s="191">
        <v>218</v>
      </c>
      <c r="E63" s="192">
        <v>163</v>
      </c>
      <c r="F63" s="192">
        <v>302</v>
      </c>
      <c r="G63" s="192">
        <v>202</v>
      </c>
      <c r="H63" s="192">
        <v>163</v>
      </c>
      <c r="I63" s="192">
        <v>190</v>
      </c>
      <c r="J63" s="191">
        <v>92</v>
      </c>
      <c r="K63" s="193">
        <f t="shared" si="4"/>
        <v>1330</v>
      </c>
      <c r="L63" s="194">
        <f t="shared" si="5"/>
        <v>0.14712389380530974</v>
      </c>
      <c r="N63" s="14">
        <v>9040</v>
      </c>
    </row>
    <row r="64" spans="2:14" ht="20.100000000000001" customHeight="1" x14ac:dyDescent="0.15">
      <c r="B64" s="202" t="s">
        <v>168</v>
      </c>
      <c r="C64" s="203"/>
      <c r="D64" s="191">
        <v>31</v>
      </c>
      <c r="E64" s="192">
        <v>21</v>
      </c>
      <c r="F64" s="192">
        <v>39</v>
      </c>
      <c r="G64" s="192">
        <v>27</v>
      </c>
      <c r="H64" s="192">
        <v>30</v>
      </c>
      <c r="I64" s="192">
        <v>24</v>
      </c>
      <c r="J64" s="191">
        <v>17</v>
      </c>
      <c r="K64" s="193">
        <f t="shared" si="4"/>
        <v>189</v>
      </c>
      <c r="L64" s="194">
        <f t="shared" si="5"/>
        <v>0.20976692563817981</v>
      </c>
      <c r="N64" s="14">
        <v>901</v>
      </c>
    </row>
    <row r="65" spans="2:14" ht="20.100000000000001" customHeight="1" x14ac:dyDescent="0.15">
      <c r="B65" s="202" t="s">
        <v>169</v>
      </c>
      <c r="C65" s="203"/>
      <c r="D65" s="191">
        <v>243</v>
      </c>
      <c r="E65" s="192">
        <v>190</v>
      </c>
      <c r="F65" s="192">
        <v>360</v>
      </c>
      <c r="G65" s="192">
        <v>238</v>
      </c>
      <c r="H65" s="192">
        <v>210</v>
      </c>
      <c r="I65" s="192">
        <v>247</v>
      </c>
      <c r="J65" s="191">
        <v>126</v>
      </c>
      <c r="K65" s="193">
        <f t="shared" si="4"/>
        <v>1614</v>
      </c>
      <c r="L65" s="194">
        <f t="shared" si="5"/>
        <v>0.16070895150851339</v>
      </c>
      <c r="N65" s="14">
        <v>10043</v>
      </c>
    </row>
    <row r="66" spans="2:14" ht="20.100000000000001" customHeight="1" x14ac:dyDescent="0.15">
      <c r="B66" s="202" t="s">
        <v>170</v>
      </c>
      <c r="C66" s="203"/>
      <c r="D66" s="191">
        <v>113</v>
      </c>
      <c r="E66" s="192">
        <v>85</v>
      </c>
      <c r="F66" s="192">
        <v>152</v>
      </c>
      <c r="G66" s="192">
        <v>96</v>
      </c>
      <c r="H66" s="192">
        <v>85</v>
      </c>
      <c r="I66" s="192">
        <v>116</v>
      </c>
      <c r="J66" s="191">
        <v>68</v>
      </c>
      <c r="K66" s="193">
        <f t="shared" si="4"/>
        <v>715</v>
      </c>
      <c r="L66" s="194">
        <f t="shared" si="5"/>
        <v>0.16139954853273139</v>
      </c>
      <c r="N66" s="14">
        <v>4430</v>
      </c>
    </row>
    <row r="67" spans="2:14" ht="20.100000000000001" customHeight="1" x14ac:dyDescent="0.15">
      <c r="B67" s="202" t="s">
        <v>171</v>
      </c>
      <c r="C67" s="203"/>
      <c r="D67" s="187">
        <v>602</v>
      </c>
      <c r="E67" s="188">
        <v>520</v>
      </c>
      <c r="F67" s="188">
        <v>1040</v>
      </c>
      <c r="G67" s="188">
        <v>548</v>
      </c>
      <c r="H67" s="188">
        <v>436</v>
      </c>
      <c r="I67" s="188">
        <v>584</v>
      </c>
      <c r="J67" s="187">
        <v>305</v>
      </c>
      <c r="K67" s="189">
        <f t="shared" si="4"/>
        <v>4035</v>
      </c>
      <c r="L67" s="195">
        <f t="shared" si="5"/>
        <v>0.18480351744984885</v>
      </c>
      <c r="N67" s="14">
        <v>21834</v>
      </c>
    </row>
    <row r="68" spans="2:14" ht="20.100000000000001" customHeight="1" x14ac:dyDescent="0.15">
      <c r="B68" s="202" t="s">
        <v>172</v>
      </c>
      <c r="C68" s="203"/>
      <c r="D68" s="187">
        <v>104</v>
      </c>
      <c r="E68" s="188">
        <v>93</v>
      </c>
      <c r="F68" s="188">
        <v>150</v>
      </c>
      <c r="G68" s="188">
        <v>90</v>
      </c>
      <c r="H68" s="188">
        <v>87</v>
      </c>
      <c r="I68" s="188">
        <v>77</v>
      </c>
      <c r="J68" s="187">
        <v>55</v>
      </c>
      <c r="K68" s="189">
        <f t="shared" si="4"/>
        <v>656</v>
      </c>
      <c r="L68" s="195">
        <f t="shared" si="5"/>
        <v>0.16346872663842513</v>
      </c>
      <c r="N68" s="14">
        <v>4013</v>
      </c>
    </row>
    <row r="69" spans="2:14" ht="20.100000000000001" customHeight="1" x14ac:dyDescent="0.15">
      <c r="B69" s="202" t="s">
        <v>173</v>
      </c>
      <c r="C69" s="203"/>
      <c r="D69" s="187">
        <v>89</v>
      </c>
      <c r="E69" s="188">
        <v>96</v>
      </c>
      <c r="F69" s="188">
        <v>253</v>
      </c>
      <c r="G69" s="188">
        <v>130</v>
      </c>
      <c r="H69" s="188">
        <v>102</v>
      </c>
      <c r="I69" s="188">
        <v>117</v>
      </c>
      <c r="J69" s="187">
        <v>86</v>
      </c>
      <c r="K69" s="189">
        <f t="shared" si="4"/>
        <v>873</v>
      </c>
      <c r="L69" s="195">
        <f t="shared" si="5"/>
        <v>0.1541313559322034</v>
      </c>
      <c r="N69" s="14">
        <v>5664</v>
      </c>
    </row>
    <row r="70" spans="2:14" ht="20.100000000000001" customHeight="1" x14ac:dyDescent="0.15">
      <c r="B70" s="202" t="s">
        <v>174</v>
      </c>
      <c r="C70" s="203"/>
      <c r="D70" s="187">
        <v>840</v>
      </c>
      <c r="E70" s="188">
        <v>530</v>
      </c>
      <c r="F70" s="188">
        <v>692</v>
      </c>
      <c r="G70" s="188">
        <v>467</v>
      </c>
      <c r="H70" s="188">
        <v>367</v>
      </c>
      <c r="I70" s="188">
        <v>462</v>
      </c>
      <c r="J70" s="187">
        <v>231</v>
      </c>
      <c r="K70" s="189">
        <f t="shared" si="4"/>
        <v>3589</v>
      </c>
      <c r="L70" s="195">
        <f t="shared" si="5"/>
        <v>0.22590797507395985</v>
      </c>
      <c r="N70" s="14">
        <v>15887</v>
      </c>
    </row>
    <row r="71" spans="2:14" ht="20.100000000000001" customHeight="1" x14ac:dyDescent="0.15">
      <c r="B71" s="202" t="s">
        <v>175</v>
      </c>
      <c r="C71" s="203"/>
      <c r="D71" s="187">
        <v>111</v>
      </c>
      <c r="E71" s="188">
        <v>106</v>
      </c>
      <c r="F71" s="188">
        <v>193</v>
      </c>
      <c r="G71" s="188">
        <v>144</v>
      </c>
      <c r="H71" s="188">
        <v>132</v>
      </c>
      <c r="I71" s="188">
        <v>138</v>
      </c>
      <c r="J71" s="187">
        <v>77</v>
      </c>
      <c r="K71" s="189">
        <f t="shared" si="4"/>
        <v>901</v>
      </c>
      <c r="L71" s="195">
        <f t="shared" si="5"/>
        <v>0.19519064124783361</v>
      </c>
      <c r="N71" s="14">
        <v>4616</v>
      </c>
    </row>
    <row r="72" spans="2:14" ht="20.100000000000001" customHeight="1" x14ac:dyDescent="0.15">
      <c r="B72" s="202" t="s">
        <v>176</v>
      </c>
      <c r="C72" s="203"/>
      <c r="D72" s="187">
        <v>211</v>
      </c>
      <c r="E72" s="188">
        <v>128</v>
      </c>
      <c r="F72" s="188">
        <v>208</v>
      </c>
      <c r="G72" s="188">
        <v>103</v>
      </c>
      <c r="H72" s="188">
        <v>103</v>
      </c>
      <c r="I72" s="188">
        <v>129</v>
      </c>
      <c r="J72" s="187">
        <v>65</v>
      </c>
      <c r="K72" s="189">
        <f t="shared" si="4"/>
        <v>947</v>
      </c>
      <c r="L72" s="195">
        <f t="shared" si="5"/>
        <v>0.21425339366515836</v>
      </c>
      <c r="N72" s="14">
        <v>4420</v>
      </c>
    </row>
    <row r="73" spans="2:14" ht="20.100000000000001" customHeight="1" x14ac:dyDescent="0.15">
      <c r="B73" s="202" t="s">
        <v>177</v>
      </c>
      <c r="C73" s="203"/>
      <c r="D73" s="187">
        <v>191</v>
      </c>
      <c r="E73" s="188">
        <v>125</v>
      </c>
      <c r="F73" s="188">
        <v>186</v>
      </c>
      <c r="G73" s="188">
        <v>109</v>
      </c>
      <c r="H73" s="188">
        <v>102</v>
      </c>
      <c r="I73" s="188">
        <v>106</v>
      </c>
      <c r="J73" s="187">
        <v>52</v>
      </c>
      <c r="K73" s="189">
        <f t="shared" si="4"/>
        <v>871</v>
      </c>
      <c r="L73" s="195">
        <f t="shared" si="5"/>
        <v>0.21484953132708437</v>
      </c>
      <c r="N73" s="14">
        <v>4054</v>
      </c>
    </row>
    <row r="74" spans="2:14" ht="20.100000000000001" customHeight="1" x14ac:dyDescent="0.15">
      <c r="B74" s="202" t="s">
        <v>178</v>
      </c>
      <c r="C74" s="203"/>
      <c r="D74" s="187">
        <v>167</v>
      </c>
      <c r="E74" s="188">
        <v>113</v>
      </c>
      <c r="F74" s="188">
        <v>148</v>
      </c>
      <c r="G74" s="188">
        <v>113</v>
      </c>
      <c r="H74" s="188">
        <v>74</v>
      </c>
      <c r="I74" s="188">
        <v>77</v>
      </c>
      <c r="J74" s="187">
        <v>48</v>
      </c>
      <c r="K74" s="189">
        <f t="shared" si="4"/>
        <v>740</v>
      </c>
      <c r="L74" s="196">
        <f t="shared" si="5"/>
        <v>0.22720294749769726</v>
      </c>
      <c r="N74" s="14">
        <v>3257</v>
      </c>
    </row>
    <row r="75" spans="2:14" ht="20.100000000000001" customHeight="1" x14ac:dyDescent="0.15">
      <c r="B75" s="202" t="s">
        <v>179</v>
      </c>
      <c r="C75" s="203"/>
      <c r="D75" s="187">
        <v>345</v>
      </c>
      <c r="E75" s="188">
        <v>215</v>
      </c>
      <c r="F75" s="188">
        <v>272</v>
      </c>
      <c r="G75" s="188">
        <v>195</v>
      </c>
      <c r="H75" s="188">
        <v>181</v>
      </c>
      <c r="I75" s="188">
        <v>198</v>
      </c>
      <c r="J75" s="187">
        <v>99</v>
      </c>
      <c r="K75" s="189">
        <f t="shared" si="4"/>
        <v>1505</v>
      </c>
      <c r="L75" s="197">
        <f t="shared" si="5"/>
        <v>0.24587485704950171</v>
      </c>
      <c r="N75" s="14">
        <v>6121</v>
      </c>
    </row>
    <row r="76" spans="2:14" ht="20.100000000000001" customHeight="1" x14ac:dyDescent="0.15">
      <c r="B76" s="202" t="s">
        <v>180</v>
      </c>
      <c r="C76" s="203"/>
      <c r="D76" s="187">
        <v>83</v>
      </c>
      <c r="E76" s="188">
        <v>61</v>
      </c>
      <c r="F76" s="188">
        <v>86</v>
      </c>
      <c r="G76" s="188">
        <v>59</v>
      </c>
      <c r="H76" s="188">
        <v>45</v>
      </c>
      <c r="I76" s="188">
        <v>67</v>
      </c>
      <c r="J76" s="187">
        <v>32</v>
      </c>
      <c r="K76" s="189">
        <f t="shared" si="4"/>
        <v>433</v>
      </c>
      <c r="L76" s="195">
        <f t="shared" si="5"/>
        <v>0.22137014314928424</v>
      </c>
      <c r="N76" s="14">
        <v>1956</v>
      </c>
    </row>
    <row r="77" spans="2:14" ht="20.100000000000001" customHeight="1" x14ac:dyDescent="0.15">
      <c r="B77" s="202" t="s">
        <v>181</v>
      </c>
      <c r="C77" s="203"/>
      <c r="D77" s="187">
        <v>322</v>
      </c>
      <c r="E77" s="188">
        <v>200</v>
      </c>
      <c r="F77" s="188">
        <v>388</v>
      </c>
      <c r="G77" s="188">
        <v>236</v>
      </c>
      <c r="H77" s="188">
        <v>200</v>
      </c>
      <c r="I77" s="188">
        <v>209</v>
      </c>
      <c r="J77" s="187">
        <v>115</v>
      </c>
      <c r="K77" s="189">
        <f t="shared" si="4"/>
        <v>1670</v>
      </c>
      <c r="L77" s="195">
        <f t="shared" si="5"/>
        <v>0.21214430894308944</v>
      </c>
      <c r="N77" s="14">
        <v>7872</v>
      </c>
    </row>
    <row r="78" spans="2:14" ht="20.100000000000001" customHeight="1" x14ac:dyDescent="0.15">
      <c r="B78" s="202" t="s">
        <v>182</v>
      </c>
      <c r="C78" s="203"/>
      <c r="D78" s="187">
        <v>51</v>
      </c>
      <c r="E78" s="188">
        <v>33</v>
      </c>
      <c r="F78" s="188">
        <v>65</v>
      </c>
      <c r="G78" s="188">
        <v>31</v>
      </c>
      <c r="H78" s="188">
        <v>27</v>
      </c>
      <c r="I78" s="188">
        <v>41</v>
      </c>
      <c r="J78" s="187">
        <v>26</v>
      </c>
      <c r="K78" s="189">
        <f t="shared" si="4"/>
        <v>274</v>
      </c>
      <c r="L78" s="195">
        <f t="shared" si="5"/>
        <v>0.22276422764227644</v>
      </c>
      <c r="N78" s="14">
        <v>1230</v>
      </c>
    </row>
    <row r="79" spans="2:14" ht="20.100000000000001" customHeight="1" x14ac:dyDescent="0.15">
      <c r="B79" s="202" t="s">
        <v>183</v>
      </c>
      <c r="C79" s="203"/>
      <c r="D79" s="187">
        <v>198</v>
      </c>
      <c r="E79" s="188">
        <v>145</v>
      </c>
      <c r="F79" s="188">
        <v>392</v>
      </c>
      <c r="G79" s="188">
        <v>217</v>
      </c>
      <c r="H79" s="188">
        <v>163</v>
      </c>
      <c r="I79" s="188">
        <v>273</v>
      </c>
      <c r="J79" s="187">
        <v>146</v>
      </c>
      <c r="K79" s="189">
        <f t="shared" si="4"/>
        <v>1534</v>
      </c>
      <c r="L79" s="195">
        <f t="shared" si="5"/>
        <v>0.16905444126074498</v>
      </c>
      <c r="N79" s="14">
        <v>9074</v>
      </c>
    </row>
    <row r="80" spans="2:14" ht="20.100000000000001" customHeight="1" x14ac:dyDescent="0.15">
      <c r="B80" s="202" t="s">
        <v>184</v>
      </c>
      <c r="C80" s="203"/>
      <c r="D80" s="45">
        <v>30</v>
      </c>
      <c r="E80" s="46">
        <v>37</v>
      </c>
      <c r="F80" s="46">
        <v>97</v>
      </c>
      <c r="G80" s="46">
        <v>48</v>
      </c>
      <c r="H80" s="46">
        <v>30</v>
      </c>
      <c r="I80" s="46">
        <v>68</v>
      </c>
      <c r="J80" s="45">
        <v>41</v>
      </c>
      <c r="K80" s="47">
        <f t="shared" si="4"/>
        <v>351</v>
      </c>
      <c r="L80" s="195">
        <f t="shared" si="5"/>
        <v>0.16619318181818182</v>
      </c>
      <c r="N80" s="14">
        <v>2112</v>
      </c>
    </row>
    <row r="81" spans="2:14" ht="20.100000000000001" customHeight="1" x14ac:dyDescent="0.15">
      <c r="B81" s="202" t="s">
        <v>185</v>
      </c>
      <c r="C81" s="203"/>
      <c r="D81" s="45">
        <v>39</v>
      </c>
      <c r="E81" s="46">
        <v>50</v>
      </c>
      <c r="F81" s="46">
        <v>122</v>
      </c>
      <c r="G81" s="46">
        <v>64</v>
      </c>
      <c r="H81" s="46">
        <v>50</v>
      </c>
      <c r="I81" s="46">
        <v>75</v>
      </c>
      <c r="J81" s="45">
        <v>43</v>
      </c>
      <c r="K81" s="47">
        <f t="shared" si="4"/>
        <v>443</v>
      </c>
      <c r="L81" s="195">
        <f t="shared" si="5"/>
        <v>0.16450055699962868</v>
      </c>
      <c r="N81" s="14">
        <v>2693</v>
      </c>
    </row>
    <row r="82" spans="2:14" ht="20.100000000000001" customHeight="1" x14ac:dyDescent="0.15">
      <c r="B82" s="202" t="s">
        <v>186</v>
      </c>
      <c r="C82" s="203"/>
      <c r="D82" s="40">
        <v>200</v>
      </c>
      <c r="E82" s="39">
        <v>144</v>
      </c>
      <c r="F82" s="39">
        <v>284</v>
      </c>
      <c r="G82" s="39">
        <v>164</v>
      </c>
      <c r="H82" s="39">
        <v>124</v>
      </c>
      <c r="I82" s="39">
        <v>167</v>
      </c>
      <c r="J82" s="40">
        <v>116</v>
      </c>
      <c r="K82" s="190">
        <f t="shared" si="4"/>
        <v>1199</v>
      </c>
      <c r="L82" s="197">
        <f t="shared" si="5"/>
        <v>0.18166666666666667</v>
      </c>
      <c r="N82" s="14">
        <v>6600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4"/>
      <c r="C3" s="214"/>
      <c r="D3" s="214" t="s">
        <v>121</v>
      </c>
      <c r="E3" s="214"/>
      <c r="F3" s="214" t="s">
        <v>122</v>
      </c>
      <c r="G3" s="214"/>
      <c r="H3" s="214" t="s">
        <v>123</v>
      </c>
      <c r="I3" s="214"/>
      <c r="J3" s="214" t="s">
        <v>124</v>
      </c>
      <c r="K3" s="214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5"/>
      <c r="C4" s="215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8" t="s">
        <v>113</v>
      </c>
      <c r="C5" s="218"/>
      <c r="D5" s="150">
        <v>5526</v>
      </c>
      <c r="E5" s="149">
        <v>323354.62000000005</v>
      </c>
      <c r="F5" s="151">
        <v>1715</v>
      </c>
      <c r="G5" s="152">
        <v>33716.67</v>
      </c>
      <c r="H5" s="150">
        <v>535</v>
      </c>
      <c r="I5" s="149">
        <v>112444.65999999997</v>
      </c>
      <c r="J5" s="151">
        <v>1045</v>
      </c>
      <c r="K5" s="152">
        <v>339625.17000000004</v>
      </c>
      <c r="M5" s="162">
        <f>Q5+Q7</f>
        <v>39923</v>
      </c>
      <c r="N5" s="121" t="s">
        <v>107</v>
      </c>
      <c r="O5" s="122"/>
      <c r="P5" s="134"/>
      <c r="Q5" s="123">
        <v>31614</v>
      </c>
      <c r="R5" s="124">
        <v>2025086.1899999995</v>
      </c>
      <c r="S5" s="124">
        <f>R5/Q5*100</f>
        <v>6405.6626494590982</v>
      </c>
    </row>
    <row r="6" spans="1:19" ht="20.100000000000001" customHeight="1" x14ac:dyDescent="0.15">
      <c r="B6" s="216" t="s">
        <v>114</v>
      </c>
      <c r="C6" s="216"/>
      <c r="D6" s="153">
        <v>4664</v>
      </c>
      <c r="E6" s="154">
        <v>302106.52999999997</v>
      </c>
      <c r="F6" s="155">
        <v>1484</v>
      </c>
      <c r="G6" s="156">
        <v>27780.899999999998</v>
      </c>
      <c r="H6" s="153">
        <v>459</v>
      </c>
      <c r="I6" s="154">
        <v>98558.920000000027</v>
      </c>
      <c r="J6" s="155">
        <v>893</v>
      </c>
      <c r="K6" s="156">
        <v>269523.67</v>
      </c>
      <c r="M6" s="58"/>
      <c r="N6" s="125"/>
      <c r="O6" s="94" t="s">
        <v>104</v>
      </c>
      <c r="P6" s="107"/>
      <c r="Q6" s="98">
        <f>Q5/Q$13</f>
        <v>0.61976083120956671</v>
      </c>
      <c r="R6" s="99">
        <f>R5/R$13</f>
        <v>0.3919727646074459</v>
      </c>
      <c r="S6" s="100" t="s">
        <v>106</v>
      </c>
    </row>
    <row r="7" spans="1:19" ht="20.100000000000001" customHeight="1" x14ac:dyDescent="0.15">
      <c r="B7" s="216" t="s">
        <v>115</v>
      </c>
      <c r="C7" s="216"/>
      <c r="D7" s="153">
        <v>2838</v>
      </c>
      <c r="E7" s="154">
        <v>186240.65</v>
      </c>
      <c r="F7" s="155">
        <v>935</v>
      </c>
      <c r="G7" s="156">
        <v>18382.16</v>
      </c>
      <c r="H7" s="153">
        <v>514</v>
      </c>
      <c r="I7" s="154">
        <v>117582.64999999998</v>
      </c>
      <c r="J7" s="155">
        <v>655</v>
      </c>
      <c r="K7" s="156">
        <v>203388.43000000002</v>
      </c>
      <c r="M7" s="58"/>
      <c r="N7" s="126" t="s">
        <v>108</v>
      </c>
      <c r="O7" s="127"/>
      <c r="P7" s="135"/>
      <c r="Q7" s="128">
        <v>8309</v>
      </c>
      <c r="R7" s="129">
        <v>158343.3300000001</v>
      </c>
      <c r="S7" s="129">
        <f>R7/Q7*100</f>
        <v>1905.6845589120244</v>
      </c>
    </row>
    <row r="8" spans="1:19" ht="20.100000000000001" customHeight="1" x14ac:dyDescent="0.15">
      <c r="B8" s="216" t="s">
        <v>116</v>
      </c>
      <c r="C8" s="216"/>
      <c r="D8" s="153">
        <v>1095</v>
      </c>
      <c r="E8" s="154">
        <v>71981.929999999993</v>
      </c>
      <c r="F8" s="155">
        <v>314</v>
      </c>
      <c r="G8" s="156">
        <v>5626.0700000000015</v>
      </c>
      <c r="H8" s="153">
        <v>80</v>
      </c>
      <c r="I8" s="154">
        <v>16608.21</v>
      </c>
      <c r="J8" s="155">
        <v>357</v>
      </c>
      <c r="K8" s="156">
        <v>106427.53999999998</v>
      </c>
      <c r="L8" s="89"/>
      <c r="M8" s="88"/>
      <c r="N8" s="130"/>
      <c r="O8" s="94" t="s">
        <v>104</v>
      </c>
      <c r="P8" s="107"/>
      <c r="Q8" s="98">
        <f>Q7/Q$13</f>
        <v>0.16288962948441482</v>
      </c>
      <c r="R8" s="99">
        <f>R7/R$13</f>
        <v>3.0648706768006344E-2</v>
      </c>
      <c r="S8" s="100" t="s">
        <v>105</v>
      </c>
    </row>
    <row r="9" spans="1:19" ht="20.100000000000001" customHeight="1" x14ac:dyDescent="0.15">
      <c r="B9" s="216" t="s">
        <v>117</v>
      </c>
      <c r="C9" s="216"/>
      <c r="D9" s="153">
        <v>1829</v>
      </c>
      <c r="E9" s="154">
        <v>125330.15</v>
      </c>
      <c r="F9" s="155">
        <v>449</v>
      </c>
      <c r="G9" s="156">
        <v>9022.6</v>
      </c>
      <c r="H9" s="153">
        <v>329</v>
      </c>
      <c r="I9" s="154">
        <v>65638.610000000015</v>
      </c>
      <c r="J9" s="155">
        <v>401</v>
      </c>
      <c r="K9" s="156">
        <v>121513.34999999999</v>
      </c>
      <c r="L9" s="89"/>
      <c r="M9" s="88"/>
      <c r="N9" s="126" t="s">
        <v>109</v>
      </c>
      <c r="O9" s="127"/>
      <c r="P9" s="135"/>
      <c r="Q9" s="128">
        <v>4213</v>
      </c>
      <c r="R9" s="129">
        <v>909573.76999999979</v>
      </c>
      <c r="S9" s="129">
        <f>R9/Q9*100</f>
        <v>21589.693092807971</v>
      </c>
    </row>
    <row r="10" spans="1:19" ht="20.100000000000001" customHeight="1" x14ac:dyDescent="0.15">
      <c r="B10" s="216" t="s">
        <v>118</v>
      </c>
      <c r="C10" s="216"/>
      <c r="D10" s="153">
        <v>4046</v>
      </c>
      <c r="E10" s="154">
        <v>275908.85000000003</v>
      </c>
      <c r="F10" s="155">
        <v>721</v>
      </c>
      <c r="G10" s="156">
        <v>15108.570000000005</v>
      </c>
      <c r="H10" s="153">
        <v>582</v>
      </c>
      <c r="I10" s="154">
        <v>130905.5</v>
      </c>
      <c r="J10" s="155">
        <v>993</v>
      </c>
      <c r="K10" s="156">
        <v>302141.95</v>
      </c>
      <c r="L10" s="89"/>
      <c r="M10" s="88"/>
      <c r="N10" s="95"/>
      <c r="O10" s="94" t="s">
        <v>104</v>
      </c>
      <c r="P10" s="107"/>
      <c r="Q10" s="98">
        <f>Q9/Q$13</f>
        <v>8.259164869633405E-2</v>
      </c>
      <c r="R10" s="99">
        <f>R9/R$13</f>
        <v>0.17605578814466022</v>
      </c>
      <c r="S10" s="100" t="s">
        <v>105</v>
      </c>
    </row>
    <row r="11" spans="1:19" ht="20.100000000000001" customHeight="1" x14ac:dyDescent="0.15">
      <c r="B11" s="216" t="s">
        <v>119</v>
      </c>
      <c r="C11" s="216"/>
      <c r="D11" s="153">
        <v>8731</v>
      </c>
      <c r="E11" s="154">
        <v>549000.65999999992</v>
      </c>
      <c r="F11" s="155">
        <v>2044</v>
      </c>
      <c r="G11" s="156">
        <v>35246.740000000005</v>
      </c>
      <c r="H11" s="153">
        <v>1394</v>
      </c>
      <c r="I11" s="154">
        <v>304101.12999999995</v>
      </c>
      <c r="J11" s="155">
        <v>1741</v>
      </c>
      <c r="K11" s="156">
        <v>494568.5400000001</v>
      </c>
      <c r="L11" s="89"/>
      <c r="M11" s="88"/>
      <c r="N11" s="126" t="s">
        <v>110</v>
      </c>
      <c r="O11" s="127"/>
      <c r="P11" s="135"/>
      <c r="Q11" s="101">
        <v>6874</v>
      </c>
      <c r="R11" s="102">
        <v>2073391.8599999999</v>
      </c>
      <c r="S11" s="102">
        <f>R11/Q11*100</f>
        <v>30162.814372999706</v>
      </c>
    </row>
    <row r="12" spans="1:19" ht="20.100000000000001" customHeight="1" thickBot="1" x14ac:dyDescent="0.2">
      <c r="B12" s="217" t="s">
        <v>120</v>
      </c>
      <c r="C12" s="217"/>
      <c r="D12" s="157">
        <v>2885</v>
      </c>
      <c r="E12" s="158">
        <v>191162.79999999996</v>
      </c>
      <c r="F12" s="159">
        <v>647</v>
      </c>
      <c r="G12" s="160">
        <v>13459.619999999999</v>
      </c>
      <c r="H12" s="157">
        <v>320</v>
      </c>
      <c r="I12" s="158">
        <v>63734.090000000011</v>
      </c>
      <c r="J12" s="159">
        <v>789</v>
      </c>
      <c r="K12" s="160">
        <v>236203.21000000002</v>
      </c>
      <c r="L12" s="89"/>
      <c r="M12" s="88"/>
      <c r="N12" s="125"/>
      <c r="O12" s="84" t="s">
        <v>104</v>
      </c>
      <c r="P12" s="108"/>
      <c r="Q12" s="103">
        <f>Q11/Q$13</f>
        <v>0.13475789060968438</v>
      </c>
      <c r="R12" s="104">
        <f>R11/R$13</f>
        <v>0.4013227404798877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31614</v>
      </c>
      <c r="E13" s="149">
        <v>2025086.1899999995</v>
      </c>
      <c r="F13" s="151">
        <v>8309</v>
      </c>
      <c r="G13" s="152">
        <v>158343.3300000001</v>
      </c>
      <c r="H13" s="150">
        <v>4213</v>
      </c>
      <c r="I13" s="149">
        <v>909573.76999999979</v>
      </c>
      <c r="J13" s="151">
        <v>6874</v>
      </c>
      <c r="K13" s="152">
        <v>2073391.8599999999</v>
      </c>
      <c r="M13" s="58"/>
      <c r="N13" s="131" t="s">
        <v>111</v>
      </c>
      <c r="O13" s="132"/>
      <c r="P13" s="133"/>
      <c r="Q13" s="96">
        <f>Q5+Q7+Q9+Q11</f>
        <v>51010</v>
      </c>
      <c r="R13" s="97">
        <f>R5+R7+R9+R11</f>
        <v>5166395.1499999985</v>
      </c>
      <c r="S13" s="97">
        <f>R13/Q13*100</f>
        <v>10128.200646931971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0.62645958508105659</v>
      </c>
      <c r="O16" s="58">
        <f>F5/(D5+F5+H5+J5)</f>
        <v>0.19442240108831199</v>
      </c>
      <c r="P16" s="58">
        <f>H5/(D5+F5+H5+J5)</f>
        <v>6.0650719873030272E-2</v>
      </c>
      <c r="Q16" s="58">
        <f>J5/(D5+F5+H5+J5)</f>
        <v>0.11846729395760118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0.62186666666666668</v>
      </c>
      <c r="O17" s="58">
        <f t="shared" ref="O17:O23" si="1">F6/(D6+F6+H6+J6)</f>
        <v>0.19786666666666666</v>
      </c>
      <c r="P17" s="58">
        <f t="shared" ref="P17:P23" si="2">H6/(D6+F6+H6+J6)</f>
        <v>6.1199999999999997E-2</v>
      </c>
      <c r="Q17" s="58">
        <f t="shared" ref="Q17:Q23" si="3">J6/(D6+F6+H6+J6)</f>
        <v>0.11906666666666667</v>
      </c>
    </row>
    <row r="18" spans="13:17" ht="20.100000000000001" customHeight="1" x14ac:dyDescent="0.15">
      <c r="M18" s="14" t="s">
        <v>134</v>
      </c>
      <c r="N18" s="58">
        <f t="shared" si="0"/>
        <v>0.57426143261837315</v>
      </c>
      <c r="O18" s="58">
        <f t="shared" si="1"/>
        <v>0.18919465803318494</v>
      </c>
      <c r="P18" s="58">
        <f t="shared" si="2"/>
        <v>0.10400647511129098</v>
      </c>
      <c r="Q18" s="58">
        <f t="shared" si="3"/>
        <v>0.13253743423715095</v>
      </c>
    </row>
    <row r="19" spans="13:17" ht="20.100000000000001" customHeight="1" x14ac:dyDescent="0.15">
      <c r="M19" s="14" t="s">
        <v>135</v>
      </c>
      <c r="N19" s="58">
        <f t="shared" si="0"/>
        <v>0.59317443120260027</v>
      </c>
      <c r="O19" s="58">
        <f t="shared" si="1"/>
        <v>0.17009750812567714</v>
      </c>
      <c r="P19" s="58">
        <f t="shared" si="2"/>
        <v>4.3336944745395449E-2</v>
      </c>
      <c r="Q19" s="58">
        <f t="shared" si="3"/>
        <v>0.19339111592632718</v>
      </c>
    </row>
    <row r="20" spans="13:17" ht="20.100000000000001" customHeight="1" x14ac:dyDescent="0.15">
      <c r="M20" s="14" t="s">
        <v>136</v>
      </c>
      <c r="N20" s="58">
        <f t="shared" si="0"/>
        <v>0.60804521276595747</v>
      </c>
      <c r="O20" s="58">
        <f t="shared" si="1"/>
        <v>0.14926861702127658</v>
      </c>
      <c r="P20" s="58">
        <f t="shared" si="2"/>
        <v>0.109375</v>
      </c>
      <c r="Q20" s="58">
        <f t="shared" si="3"/>
        <v>0.13331117021276595</v>
      </c>
    </row>
    <row r="21" spans="13:17" ht="20.100000000000001" customHeight="1" x14ac:dyDescent="0.15">
      <c r="M21" s="14" t="s">
        <v>137</v>
      </c>
      <c r="N21" s="58">
        <f t="shared" si="0"/>
        <v>0.63796909492273735</v>
      </c>
      <c r="O21" s="58">
        <f t="shared" si="1"/>
        <v>0.11368653421633554</v>
      </c>
      <c r="P21" s="58">
        <f t="shared" si="2"/>
        <v>9.1769157994323558E-2</v>
      </c>
      <c r="Q21" s="58">
        <f t="shared" si="3"/>
        <v>0.15657521286660359</v>
      </c>
    </row>
    <row r="22" spans="13:17" ht="20.100000000000001" customHeight="1" x14ac:dyDescent="0.15">
      <c r="M22" s="14" t="s">
        <v>138</v>
      </c>
      <c r="N22" s="58">
        <f t="shared" si="0"/>
        <v>0.62767792954708845</v>
      </c>
      <c r="O22" s="58">
        <f t="shared" si="1"/>
        <v>0.14694464414090583</v>
      </c>
      <c r="P22" s="58">
        <f t="shared" si="2"/>
        <v>0.100215672178289</v>
      </c>
      <c r="Q22" s="58">
        <f t="shared" si="3"/>
        <v>0.12516175413371675</v>
      </c>
    </row>
    <row r="23" spans="13:17" ht="20.100000000000001" customHeight="1" x14ac:dyDescent="0.15">
      <c r="M23" s="14" t="s">
        <v>139</v>
      </c>
      <c r="N23" s="58">
        <f t="shared" si="0"/>
        <v>0.62163326869209223</v>
      </c>
      <c r="O23" s="58">
        <f t="shared" si="1"/>
        <v>0.1394096099978453</v>
      </c>
      <c r="P23" s="58">
        <f t="shared" si="2"/>
        <v>6.8950657185951308E-2</v>
      </c>
      <c r="Q23" s="58">
        <f t="shared" si="3"/>
        <v>0.17000646412411119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0.61976083120956671</v>
      </c>
      <c r="O24" s="58">
        <f t="shared" ref="O24" si="5">F13/(D13+F13+H13+J13)</f>
        <v>0.16288962948441482</v>
      </c>
      <c r="P24" s="58">
        <f t="shared" ref="P24" si="6">H13/(D13+F13+H13+J13)</f>
        <v>8.259164869633405E-2</v>
      </c>
      <c r="Q24" s="58">
        <f t="shared" ref="Q24" si="7">J13/(D13+F13+H13+J13)</f>
        <v>0.13475789060968438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0.39962697730650498</v>
      </c>
      <c r="O29" s="58">
        <f>G5/(E5+G5+I5+K5)</f>
        <v>4.166970280783653E-2</v>
      </c>
      <c r="P29" s="58">
        <f>I5/(E5+G5+I5+K5)</f>
        <v>0.13896792193678151</v>
      </c>
      <c r="Q29" s="58">
        <f>K5/(E5+G5+I5+K5)</f>
        <v>0.41973539794887693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0.43283596908646588</v>
      </c>
      <c r="O30" s="58">
        <f t="shared" ref="O30:O37" si="9">G6/(E6+G6+I6+K6)</f>
        <v>3.9802425897891715E-2</v>
      </c>
      <c r="P30" s="58">
        <f t="shared" ref="P30:P37" si="10">I6/(E6+G6+I6+K6)</f>
        <v>0.14120795618126983</v>
      </c>
      <c r="Q30" s="58">
        <f t="shared" ref="Q30:Q37" si="11">K6/(E6+G6+I6+K6)</f>
        <v>0.38615364883437253</v>
      </c>
    </row>
    <row r="31" spans="13:17" ht="20.100000000000001" customHeight="1" x14ac:dyDescent="0.15">
      <c r="M31" s="14" t="s">
        <v>134</v>
      </c>
      <c r="N31" s="58">
        <f t="shared" si="8"/>
        <v>0.35434325539819345</v>
      </c>
      <c r="O31" s="58">
        <f t="shared" si="9"/>
        <v>3.4974074755701592E-2</v>
      </c>
      <c r="P31" s="58">
        <f t="shared" si="10"/>
        <v>0.22371388297531383</v>
      </c>
      <c r="Q31" s="58">
        <f t="shared" si="11"/>
        <v>0.38696878687079111</v>
      </c>
    </row>
    <row r="32" spans="13:17" ht="20.100000000000001" customHeight="1" x14ac:dyDescent="0.15">
      <c r="M32" s="14" t="s">
        <v>135</v>
      </c>
      <c r="N32" s="58">
        <f t="shared" si="8"/>
        <v>0.35875490764103046</v>
      </c>
      <c r="O32" s="58">
        <f t="shared" si="9"/>
        <v>2.8040095941189308E-2</v>
      </c>
      <c r="P32" s="58">
        <f t="shared" si="10"/>
        <v>8.2774619194467811E-2</v>
      </c>
      <c r="Q32" s="58">
        <f t="shared" si="11"/>
        <v>0.53043037722331243</v>
      </c>
    </row>
    <row r="33" spans="13:17" ht="20.100000000000001" customHeight="1" x14ac:dyDescent="0.15">
      <c r="M33" s="14" t="s">
        <v>136</v>
      </c>
      <c r="N33" s="58">
        <f t="shared" si="8"/>
        <v>0.38982368252085636</v>
      </c>
      <c r="O33" s="58">
        <f t="shared" si="9"/>
        <v>2.8063663515225018E-2</v>
      </c>
      <c r="P33" s="58">
        <f t="shared" si="10"/>
        <v>0.20416064822191876</v>
      </c>
      <c r="Q33" s="58">
        <f t="shared" si="11"/>
        <v>0.37795200574199983</v>
      </c>
    </row>
    <row r="34" spans="13:17" ht="20.100000000000001" customHeight="1" x14ac:dyDescent="0.15">
      <c r="M34" s="14" t="s">
        <v>137</v>
      </c>
      <c r="N34" s="58">
        <f t="shared" si="8"/>
        <v>0.38105542946725202</v>
      </c>
      <c r="O34" s="58">
        <f t="shared" si="9"/>
        <v>2.0866320996901843E-2</v>
      </c>
      <c r="P34" s="58">
        <f t="shared" si="10"/>
        <v>0.18079250274909758</v>
      </c>
      <c r="Q34" s="58">
        <f t="shared" si="11"/>
        <v>0.41728574678674851</v>
      </c>
    </row>
    <row r="35" spans="13:17" ht="20.100000000000001" customHeight="1" x14ac:dyDescent="0.15">
      <c r="M35" s="14" t="s">
        <v>138</v>
      </c>
      <c r="N35" s="58">
        <f t="shared" si="8"/>
        <v>0.39698740575962371</v>
      </c>
      <c r="O35" s="58">
        <f t="shared" si="9"/>
        <v>2.5487240532796381E-2</v>
      </c>
      <c r="P35" s="58">
        <f t="shared" si="10"/>
        <v>0.21989831248521646</v>
      </c>
      <c r="Q35" s="58">
        <f t="shared" si="11"/>
        <v>0.3576270412223635</v>
      </c>
    </row>
    <row r="36" spans="13:17" ht="20.100000000000001" customHeight="1" x14ac:dyDescent="0.15">
      <c r="M36" s="14" t="s">
        <v>139</v>
      </c>
      <c r="N36" s="58">
        <f t="shared" si="8"/>
        <v>0.37887051308812358</v>
      </c>
      <c r="O36" s="58">
        <f t="shared" si="9"/>
        <v>2.6675970091310498E-2</v>
      </c>
      <c r="P36" s="58">
        <f t="shared" si="10"/>
        <v>0.12631624656839435</v>
      </c>
      <c r="Q36" s="58">
        <f t="shared" si="11"/>
        <v>0.46813727025217161</v>
      </c>
    </row>
    <row r="37" spans="13:17" ht="20.100000000000001" customHeight="1" x14ac:dyDescent="0.15">
      <c r="M37" s="14" t="s">
        <v>140</v>
      </c>
      <c r="N37" s="58">
        <f t="shared" si="8"/>
        <v>0.3919727646074459</v>
      </c>
      <c r="O37" s="58">
        <f t="shared" si="9"/>
        <v>3.0648706768006344E-2</v>
      </c>
      <c r="P37" s="58">
        <f t="shared" si="10"/>
        <v>0.17605578814466022</v>
      </c>
      <c r="Q37" s="58">
        <f t="shared" si="11"/>
        <v>0.4013227404798877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46"/>
      <c r="D3" s="247"/>
      <c r="E3" s="250" t="s">
        <v>51</v>
      </c>
      <c r="F3" s="239" t="s">
        <v>99</v>
      </c>
      <c r="G3" s="250" t="s">
        <v>56</v>
      </c>
      <c r="H3" s="239" t="s">
        <v>99</v>
      </c>
    </row>
    <row r="4" spans="1:14" s="14" customFormat="1" ht="20.100000000000001" customHeight="1" thickBot="1" x14ac:dyDescent="0.2">
      <c r="B4" s="201"/>
      <c r="C4" s="248"/>
      <c r="D4" s="249"/>
      <c r="E4" s="251"/>
      <c r="F4" s="240"/>
      <c r="G4" s="251"/>
      <c r="H4" s="240"/>
      <c r="N4" s="24"/>
    </row>
    <row r="5" spans="1:14" s="14" customFormat="1" ht="20.100000000000001" customHeight="1" thickTop="1" x14ac:dyDescent="0.15">
      <c r="B5" s="241" t="s">
        <v>68</v>
      </c>
      <c r="C5" s="242" t="s">
        <v>3</v>
      </c>
      <c r="D5" s="243"/>
      <c r="E5" s="163">
        <v>4807</v>
      </c>
      <c r="F5" s="164">
        <f t="shared" ref="F5:F16" si="0">E5/SUM(E$5:E$16)</f>
        <v>0.15205288796102992</v>
      </c>
      <c r="G5" s="165">
        <v>287079.64000000007</v>
      </c>
      <c r="H5" s="166">
        <f t="shared" ref="H5:H16" si="1">G5/SUM(G$5:G$16)</f>
        <v>0.1417616896592436</v>
      </c>
      <c r="N5" s="24"/>
    </row>
    <row r="6" spans="1:14" s="14" customFormat="1" ht="20.100000000000001" customHeight="1" x14ac:dyDescent="0.15">
      <c r="B6" s="237"/>
      <c r="C6" s="244" t="s">
        <v>8</v>
      </c>
      <c r="D6" s="245"/>
      <c r="E6" s="167">
        <v>248</v>
      </c>
      <c r="F6" s="168">
        <f t="shared" si="0"/>
        <v>7.8446257986967798E-3</v>
      </c>
      <c r="G6" s="169">
        <v>17944.93</v>
      </c>
      <c r="H6" s="170">
        <f t="shared" si="1"/>
        <v>8.8613166632675513E-3</v>
      </c>
      <c r="N6" s="24"/>
    </row>
    <row r="7" spans="1:14" s="14" customFormat="1" ht="20.100000000000001" customHeight="1" x14ac:dyDescent="0.15">
      <c r="B7" s="237"/>
      <c r="C7" s="244" t="s">
        <v>9</v>
      </c>
      <c r="D7" s="245"/>
      <c r="E7" s="167">
        <v>1901</v>
      </c>
      <c r="F7" s="168">
        <f t="shared" si="0"/>
        <v>6.0131587271462013E-2</v>
      </c>
      <c r="G7" s="169">
        <v>94569.279999999984</v>
      </c>
      <c r="H7" s="170">
        <f t="shared" si="1"/>
        <v>4.6698891369161909E-2</v>
      </c>
      <c r="N7" s="24"/>
    </row>
    <row r="8" spans="1:14" s="14" customFormat="1" ht="20.100000000000001" customHeight="1" x14ac:dyDescent="0.15">
      <c r="B8" s="237"/>
      <c r="C8" s="244" t="s">
        <v>10</v>
      </c>
      <c r="D8" s="245"/>
      <c r="E8" s="167">
        <v>367</v>
      </c>
      <c r="F8" s="168">
        <f t="shared" si="0"/>
        <v>1.1608780919845638E-2</v>
      </c>
      <c r="G8" s="169">
        <v>16830.789999999997</v>
      </c>
      <c r="H8" s="170">
        <f t="shared" si="1"/>
        <v>8.3111474875052094E-3</v>
      </c>
      <c r="N8" s="24"/>
    </row>
    <row r="9" spans="1:14" s="14" customFormat="1" ht="20.100000000000001" customHeight="1" x14ac:dyDescent="0.15">
      <c r="B9" s="237"/>
      <c r="C9" s="222" t="s">
        <v>70</v>
      </c>
      <c r="D9" s="223"/>
      <c r="E9" s="167">
        <v>3814</v>
      </c>
      <c r="F9" s="168">
        <f t="shared" si="0"/>
        <v>0.1206427532106029</v>
      </c>
      <c r="G9" s="169">
        <v>51129.390000000007</v>
      </c>
      <c r="H9" s="170">
        <f t="shared" si="1"/>
        <v>2.5248006851500974E-2</v>
      </c>
      <c r="N9" s="24"/>
    </row>
    <row r="10" spans="1:14" s="14" customFormat="1" ht="20.100000000000001" customHeight="1" x14ac:dyDescent="0.15">
      <c r="B10" s="237"/>
      <c r="C10" s="244" t="s">
        <v>54</v>
      </c>
      <c r="D10" s="245"/>
      <c r="E10" s="167">
        <v>6423</v>
      </c>
      <c r="F10" s="168">
        <f t="shared" si="0"/>
        <v>0.20316948187511863</v>
      </c>
      <c r="G10" s="169">
        <v>772627.98999999987</v>
      </c>
      <c r="H10" s="170">
        <f t="shared" si="1"/>
        <v>0.38152844743857534</v>
      </c>
      <c r="N10" s="24"/>
    </row>
    <row r="11" spans="1:14" s="14" customFormat="1" ht="20.100000000000001" customHeight="1" x14ac:dyDescent="0.15">
      <c r="B11" s="237"/>
      <c r="C11" s="244" t="s">
        <v>55</v>
      </c>
      <c r="D11" s="245"/>
      <c r="E11" s="167">
        <v>3134</v>
      </c>
      <c r="F11" s="168">
        <f t="shared" si="0"/>
        <v>9.9133295375466571E-2</v>
      </c>
      <c r="G11" s="169">
        <v>296554.68000000005</v>
      </c>
      <c r="H11" s="170">
        <f t="shared" si="1"/>
        <v>0.14644052261301532</v>
      </c>
      <c r="N11" s="24"/>
    </row>
    <row r="12" spans="1:14" s="14" customFormat="1" ht="20.100000000000001" customHeight="1" x14ac:dyDescent="0.15">
      <c r="B12" s="237"/>
      <c r="C12" s="222" t="s">
        <v>152</v>
      </c>
      <c r="D12" s="223"/>
      <c r="E12" s="167">
        <v>1073</v>
      </c>
      <c r="F12" s="168">
        <f t="shared" si="0"/>
        <v>3.3940659201619539E-2</v>
      </c>
      <c r="G12" s="169">
        <v>139989.27000000005</v>
      </c>
      <c r="H12" s="170">
        <f t="shared" si="1"/>
        <v>6.9127561429866868E-2</v>
      </c>
      <c r="N12" s="24"/>
    </row>
    <row r="13" spans="1:14" s="14" customFormat="1" ht="20.100000000000001" customHeight="1" x14ac:dyDescent="0.15">
      <c r="B13" s="237"/>
      <c r="C13" s="222" t="s">
        <v>150</v>
      </c>
      <c r="D13" s="223"/>
      <c r="E13" s="167">
        <v>155</v>
      </c>
      <c r="F13" s="168">
        <f t="shared" si="0"/>
        <v>4.9028911241854878E-3</v>
      </c>
      <c r="G13" s="169">
        <v>11704.95</v>
      </c>
      <c r="H13" s="170">
        <f t="shared" si="1"/>
        <v>5.7799762093088984E-3</v>
      </c>
      <c r="N13" s="24"/>
    </row>
    <row r="14" spans="1:14" s="14" customFormat="1" ht="20.100000000000001" customHeight="1" x14ac:dyDescent="0.15">
      <c r="B14" s="237"/>
      <c r="C14" s="222" t="s">
        <v>151</v>
      </c>
      <c r="D14" s="223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37"/>
      <c r="C15" s="222" t="s">
        <v>72</v>
      </c>
      <c r="D15" s="223"/>
      <c r="E15" s="167">
        <v>8645</v>
      </c>
      <c r="F15" s="168">
        <f t="shared" si="0"/>
        <v>0.27345479850699056</v>
      </c>
      <c r="G15" s="169">
        <v>113032.49</v>
      </c>
      <c r="H15" s="170">
        <f t="shared" si="1"/>
        <v>5.5816137880037586E-2</v>
      </c>
      <c r="N15" s="24"/>
    </row>
    <row r="16" spans="1:14" s="14" customFormat="1" ht="20.100000000000001" customHeight="1" x14ac:dyDescent="0.15">
      <c r="B16" s="238"/>
      <c r="C16" s="232" t="s">
        <v>71</v>
      </c>
      <c r="D16" s="233"/>
      <c r="E16" s="171">
        <v>1047</v>
      </c>
      <c r="F16" s="172">
        <f t="shared" si="0"/>
        <v>3.3118238754981967E-2</v>
      </c>
      <c r="G16" s="173">
        <v>223622.77999999994</v>
      </c>
      <c r="H16" s="174">
        <f t="shared" si="1"/>
        <v>0.11042630239851664</v>
      </c>
      <c r="N16" s="24"/>
    </row>
    <row r="17" spans="2:8" s="14" customFormat="1" ht="20.100000000000001" customHeight="1" x14ac:dyDescent="0.15">
      <c r="B17" s="236" t="s">
        <v>69</v>
      </c>
      <c r="C17" s="230" t="s">
        <v>83</v>
      </c>
      <c r="D17" s="23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7"/>
      <c r="C18" s="222" t="s">
        <v>84</v>
      </c>
      <c r="D18" s="223"/>
      <c r="E18" s="167">
        <v>1</v>
      </c>
      <c r="F18" s="168">
        <f t="shared" si="2"/>
        <v>1.2035142616440005E-4</v>
      </c>
      <c r="G18" s="169">
        <v>44.23</v>
      </c>
      <c r="H18" s="170">
        <f t="shared" si="3"/>
        <v>2.7932973242384128E-4</v>
      </c>
    </row>
    <row r="19" spans="2:8" s="14" customFormat="1" ht="20.100000000000001" customHeight="1" x14ac:dyDescent="0.15">
      <c r="B19" s="237"/>
      <c r="C19" s="222" t="s">
        <v>85</v>
      </c>
      <c r="D19" s="223"/>
      <c r="E19" s="167">
        <v>581</v>
      </c>
      <c r="F19" s="168">
        <f t="shared" si="2"/>
        <v>6.9924178601516424E-2</v>
      </c>
      <c r="G19" s="169">
        <v>20044.52</v>
      </c>
      <c r="H19" s="170">
        <f t="shared" si="3"/>
        <v>0.12658897599286312</v>
      </c>
    </row>
    <row r="20" spans="2:8" s="14" customFormat="1" ht="20.100000000000001" customHeight="1" x14ac:dyDescent="0.15">
      <c r="B20" s="237"/>
      <c r="C20" s="222" t="s">
        <v>86</v>
      </c>
      <c r="D20" s="223"/>
      <c r="E20" s="167">
        <v>112</v>
      </c>
      <c r="F20" s="168">
        <f t="shared" si="2"/>
        <v>1.3479359730412805E-2</v>
      </c>
      <c r="G20" s="169">
        <v>4900.4300000000012</v>
      </c>
      <c r="H20" s="170">
        <f t="shared" si="3"/>
        <v>3.09481302433137E-2</v>
      </c>
    </row>
    <row r="21" spans="2:8" s="14" customFormat="1" ht="20.100000000000001" customHeight="1" x14ac:dyDescent="0.15">
      <c r="B21" s="237"/>
      <c r="C21" s="222" t="s">
        <v>87</v>
      </c>
      <c r="D21" s="223"/>
      <c r="E21" s="167">
        <v>421</v>
      </c>
      <c r="F21" s="168">
        <f t="shared" si="2"/>
        <v>5.0667950415212423E-2</v>
      </c>
      <c r="G21" s="169">
        <v>4970.92</v>
      </c>
      <c r="H21" s="170">
        <f t="shared" si="3"/>
        <v>3.1393302136566159E-2</v>
      </c>
    </row>
    <row r="22" spans="2:8" s="14" customFormat="1" ht="20.100000000000001" customHeight="1" x14ac:dyDescent="0.15">
      <c r="B22" s="237"/>
      <c r="C22" s="222" t="s">
        <v>88</v>
      </c>
      <c r="D22" s="223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7"/>
      <c r="C23" s="222" t="s">
        <v>89</v>
      </c>
      <c r="D23" s="223"/>
      <c r="E23" s="167">
        <v>2364</v>
      </c>
      <c r="F23" s="168">
        <f t="shared" si="2"/>
        <v>0.2845107714526417</v>
      </c>
      <c r="G23" s="169">
        <v>80074.780000000013</v>
      </c>
      <c r="H23" s="170">
        <f t="shared" si="3"/>
        <v>0.50570352410802544</v>
      </c>
    </row>
    <row r="24" spans="2:8" s="14" customFormat="1" ht="20.100000000000001" customHeight="1" x14ac:dyDescent="0.15">
      <c r="B24" s="237"/>
      <c r="C24" s="222" t="s">
        <v>90</v>
      </c>
      <c r="D24" s="223"/>
      <c r="E24" s="167">
        <v>48</v>
      </c>
      <c r="F24" s="168">
        <f t="shared" si="2"/>
        <v>5.7768684558912025E-3</v>
      </c>
      <c r="G24" s="169">
        <v>2227.88</v>
      </c>
      <c r="H24" s="170">
        <f t="shared" si="3"/>
        <v>1.406993272151091E-2</v>
      </c>
    </row>
    <row r="25" spans="2:8" s="14" customFormat="1" ht="20.100000000000001" customHeight="1" x14ac:dyDescent="0.15">
      <c r="B25" s="237"/>
      <c r="C25" s="222" t="s">
        <v>145</v>
      </c>
      <c r="D25" s="223"/>
      <c r="E25" s="167">
        <v>8</v>
      </c>
      <c r="F25" s="168">
        <f t="shared" si="2"/>
        <v>9.6281140931520038E-4</v>
      </c>
      <c r="G25" s="169">
        <v>346.43</v>
      </c>
      <c r="H25" s="170">
        <f t="shared" si="3"/>
        <v>2.1878408140083958E-3</v>
      </c>
    </row>
    <row r="26" spans="2:8" s="14" customFormat="1" ht="20.100000000000001" customHeight="1" x14ac:dyDescent="0.15">
      <c r="B26" s="237"/>
      <c r="C26" s="222" t="s">
        <v>146</v>
      </c>
      <c r="D26" s="223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37"/>
      <c r="C27" s="222" t="s">
        <v>92</v>
      </c>
      <c r="D27" s="223"/>
      <c r="E27" s="167">
        <v>4539</v>
      </c>
      <c r="F27" s="168">
        <f t="shared" si="2"/>
        <v>0.54627512336021178</v>
      </c>
      <c r="G27" s="169">
        <v>25730.36</v>
      </c>
      <c r="H27" s="170">
        <f t="shared" si="3"/>
        <v>0.16249727727716728</v>
      </c>
    </row>
    <row r="28" spans="2:8" s="14" customFormat="1" ht="20.100000000000001" customHeight="1" x14ac:dyDescent="0.15">
      <c r="B28" s="238"/>
      <c r="C28" s="222" t="s">
        <v>91</v>
      </c>
      <c r="D28" s="223"/>
      <c r="E28" s="171">
        <v>235</v>
      </c>
      <c r="F28" s="172">
        <f t="shared" si="2"/>
        <v>2.828258514863401E-2</v>
      </c>
      <c r="G28" s="173">
        <v>20003.779999999995</v>
      </c>
      <c r="H28" s="174">
        <f t="shared" si="3"/>
        <v>0.12633168697412134</v>
      </c>
    </row>
    <row r="29" spans="2:8" s="14" customFormat="1" ht="20.100000000000001" customHeight="1" x14ac:dyDescent="0.15">
      <c r="B29" s="234" t="s">
        <v>82</v>
      </c>
      <c r="C29" s="230" t="s">
        <v>73</v>
      </c>
      <c r="D29" s="231"/>
      <c r="E29" s="175">
        <v>177</v>
      </c>
      <c r="F29" s="176">
        <f t="shared" ref="F29:F40" si="4">E29/SUM(E$29:E$40)</f>
        <v>4.2012817469736528E-2</v>
      </c>
      <c r="G29" s="177">
        <v>27812.3</v>
      </c>
      <c r="H29" s="178">
        <f t="shared" ref="H29:H40" si="5">G29/SUM(G$29:G$40)</f>
        <v>3.0577288964698267E-2</v>
      </c>
    </row>
    <row r="30" spans="2:8" s="14" customFormat="1" ht="20.100000000000001" customHeight="1" x14ac:dyDescent="0.15">
      <c r="B30" s="235"/>
      <c r="C30" s="222" t="s">
        <v>74</v>
      </c>
      <c r="D30" s="223"/>
      <c r="E30" s="167">
        <v>7</v>
      </c>
      <c r="F30" s="168">
        <f t="shared" si="4"/>
        <v>1.6615238547353431E-3</v>
      </c>
      <c r="G30" s="169">
        <v>974.78</v>
      </c>
      <c r="H30" s="170">
        <f t="shared" si="5"/>
        <v>1.0716887757218417E-3</v>
      </c>
    </row>
    <row r="31" spans="2:8" s="14" customFormat="1" ht="20.100000000000001" customHeight="1" x14ac:dyDescent="0.15">
      <c r="B31" s="235"/>
      <c r="C31" s="222" t="s">
        <v>75</v>
      </c>
      <c r="D31" s="223"/>
      <c r="E31" s="167">
        <v>144</v>
      </c>
      <c r="F31" s="168">
        <f t="shared" si="4"/>
        <v>3.4179919297412771E-2</v>
      </c>
      <c r="G31" s="169">
        <v>23358.58</v>
      </c>
      <c r="H31" s="170">
        <f t="shared" si="5"/>
        <v>2.5680797721332707E-2</v>
      </c>
    </row>
    <row r="32" spans="2:8" s="14" customFormat="1" ht="20.100000000000001" customHeight="1" x14ac:dyDescent="0.15">
      <c r="B32" s="235"/>
      <c r="C32" s="222" t="s">
        <v>76</v>
      </c>
      <c r="D32" s="223"/>
      <c r="E32" s="167">
        <v>9</v>
      </c>
      <c r="F32" s="168">
        <f t="shared" si="4"/>
        <v>2.1362449560882982E-3</v>
      </c>
      <c r="G32" s="169">
        <v>387.16</v>
      </c>
      <c r="H32" s="170">
        <f t="shared" si="5"/>
        <v>4.2564991732336349E-4</v>
      </c>
    </row>
    <row r="33" spans="2:8" s="14" customFormat="1" ht="20.100000000000001" customHeight="1" x14ac:dyDescent="0.15">
      <c r="B33" s="235"/>
      <c r="C33" s="222" t="s">
        <v>77</v>
      </c>
      <c r="D33" s="223"/>
      <c r="E33" s="167">
        <v>624</v>
      </c>
      <c r="F33" s="168">
        <f t="shared" si="4"/>
        <v>0.148112983622122</v>
      </c>
      <c r="G33" s="169">
        <v>133814.46</v>
      </c>
      <c r="H33" s="170">
        <f t="shared" si="5"/>
        <v>0.14711776484055822</v>
      </c>
    </row>
    <row r="34" spans="2:8" s="14" customFormat="1" ht="20.100000000000001" customHeight="1" x14ac:dyDescent="0.15">
      <c r="B34" s="235"/>
      <c r="C34" s="222" t="s">
        <v>78</v>
      </c>
      <c r="D34" s="223"/>
      <c r="E34" s="167">
        <v>123</v>
      </c>
      <c r="F34" s="168">
        <f t="shared" si="4"/>
        <v>2.9195347733206742E-2</v>
      </c>
      <c r="G34" s="169">
        <v>7771.2699999999986</v>
      </c>
      <c r="H34" s="170">
        <f t="shared" si="5"/>
        <v>8.5438589549476553E-3</v>
      </c>
    </row>
    <row r="35" spans="2:8" s="14" customFormat="1" ht="20.100000000000001" customHeight="1" x14ac:dyDescent="0.15">
      <c r="B35" s="235"/>
      <c r="C35" s="222" t="s">
        <v>79</v>
      </c>
      <c r="D35" s="223"/>
      <c r="E35" s="167">
        <v>1912</v>
      </c>
      <c r="F35" s="168">
        <f t="shared" si="4"/>
        <v>0.45383337289342512</v>
      </c>
      <c r="G35" s="169">
        <v>536225.05000000005</v>
      </c>
      <c r="H35" s="170">
        <f t="shared" si="5"/>
        <v>0.58953442555846791</v>
      </c>
    </row>
    <row r="36" spans="2:8" s="14" customFormat="1" ht="20.100000000000001" customHeight="1" x14ac:dyDescent="0.15">
      <c r="B36" s="235"/>
      <c r="C36" s="222" t="s">
        <v>80</v>
      </c>
      <c r="D36" s="223"/>
      <c r="E36" s="167">
        <v>32</v>
      </c>
      <c r="F36" s="168">
        <f t="shared" si="4"/>
        <v>7.5955376216472826E-3</v>
      </c>
      <c r="G36" s="169">
        <v>8035.4</v>
      </c>
      <c r="H36" s="170">
        <f t="shared" si="5"/>
        <v>8.8342477158284798E-3</v>
      </c>
    </row>
    <row r="37" spans="2:8" s="14" customFormat="1" ht="20.100000000000001" customHeight="1" x14ac:dyDescent="0.15">
      <c r="B37" s="235"/>
      <c r="C37" s="222" t="s">
        <v>81</v>
      </c>
      <c r="D37" s="223"/>
      <c r="E37" s="167">
        <v>25</v>
      </c>
      <c r="F37" s="168">
        <f t="shared" si="4"/>
        <v>5.9340137669119395E-3</v>
      </c>
      <c r="G37" s="169">
        <v>5195.08</v>
      </c>
      <c r="H37" s="170">
        <f t="shared" si="5"/>
        <v>5.7115543250549098E-3</v>
      </c>
    </row>
    <row r="38" spans="2:8" s="14" customFormat="1" ht="20.100000000000001" customHeight="1" x14ac:dyDescent="0.15">
      <c r="B38" s="235"/>
      <c r="C38" s="222" t="s">
        <v>147</v>
      </c>
      <c r="D38" s="223"/>
      <c r="E38" s="167">
        <v>81</v>
      </c>
      <c r="F38" s="168">
        <f t="shared" si="4"/>
        <v>1.9226204604794683E-2</v>
      </c>
      <c r="G38" s="169">
        <v>24950.25</v>
      </c>
      <c r="H38" s="170">
        <f t="shared" si="5"/>
        <v>2.7430705263191572E-2</v>
      </c>
    </row>
    <row r="39" spans="2:8" s="14" customFormat="1" ht="20.100000000000001" customHeight="1" x14ac:dyDescent="0.15">
      <c r="B39" s="235"/>
      <c r="C39" s="224" t="s">
        <v>93</v>
      </c>
      <c r="D39" s="225"/>
      <c r="E39" s="167">
        <v>48</v>
      </c>
      <c r="F39" s="168">
        <f t="shared" si="4"/>
        <v>1.1393306432470923E-2</v>
      </c>
      <c r="G39" s="169">
        <v>12109.710000000001</v>
      </c>
      <c r="H39" s="184">
        <f t="shared" si="5"/>
        <v>1.3313609516246275E-2</v>
      </c>
    </row>
    <row r="40" spans="2:8" s="14" customFormat="1" ht="20.100000000000001" customHeight="1" x14ac:dyDescent="0.15">
      <c r="B40" s="182"/>
      <c r="C40" s="232" t="s">
        <v>148</v>
      </c>
      <c r="D40" s="233"/>
      <c r="E40" s="167">
        <v>1031</v>
      </c>
      <c r="F40" s="185">
        <f t="shared" si="4"/>
        <v>0.24471872774744838</v>
      </c>
      <c r="G40" s="169">
        <v>128939.73000000003</v>
      </c>
      <c r="H40" s="172">
        <f t="shared" si="5"/>
        <v>0.14175840844662882</v>
      </c>
    </row>
    <row r="41" spans="2:8" s="14" customFormat="1" ht="20.100000000000001" customHeight="1" x14ac:dyDescent="0.15">
      <c r="B41" s="226" t="s">
        <v>94</v>
      </c>
      <c r="C41" s="230" t="s">
        <v>95</v>
      </c>
      <c r="D41" s="231"/>
      <c r="E41" s="175">
        <v>3697</v>
      </c>
      <c r="F41" s="176">
        <f>E41/SUM(E$41:E$44)</f>
        <v>0.53782368344486475</v>
      </c>
      <c r="G41" s="177">
        <v>1043190.1799999997</v>
      </c>
      <c r="H41" s="178">
        <f>G41/SUM(G$41:G$44)</f>
        <v>0.50313218650332692</v>
      </c>
    </row>
    <row r="42" spans="2:8" s="14" customFormat="1" ht="20.100000000000001" customHeight="1" x14ac:dyDescent="0.15">
      <c r="B42" s="227"/>
      <c r="C42" s="222" t="s">
        <v>96</v>
      </c>
      <c r="D42" s="223"/>
      <c r="E42" s="167">
        <v>2683</v>
      </c>
      <c r="F42" s="168">
        <f t="shared" ref="F42:F44" si="6">E42/SUM(E$41:E$44)</f>
        <v>0.39031131800989233</v>
      </c>
      <c r="G42" s="169">
        <v>838354.1399999999</v>
      </c>
      <c r="H42" s="170">
        <f t="shared" ref="H42:H44" si="7">G42/SUM(G$41:G$44)</f>
        <v>0.40433945756881673</v>
      </c>
    </row>
    <row r="43" spans="2:8" s="14" customFormat="1" ht="20.100000000000001" customHeight="1" x14ac:dyDescent="0.15">
      <c r="B43" s="228"/>
      <c r="C43" s="222" t="s">
        <v>149</v>
      </c>
      <c r="D43" s="223"/>
      <c r="E43" s="183">
        <v>304</v>
      </c>
      <c r="F43" s="168">
        <f t="shared" si="6"/>
        <v>4.4224614489380275E-2</v>
      </c>
      <c r="G43" s="169">
        <v>123704.84</v>
      </c>
      <c r="H43" s="170">
        <f t="shared" si="7"/>
        <v>5.9663029640716354E-2</v>
      </c>
    </row>
    <row r="44" spans="2:8" s="14" customFormat="1" ht="20.100000000000001" customHeight="1" x14ac:dyDescent="0.15">
      <c r="B44" s="229"/>
      <c r="C44" s="232" t="s">
        <v>97</v>
      </c>
      <c r="D44" s="233"/>
      <c r="E44" s="171">
        <v>190</v>
      </c>
      <c r="F44" s="172">
        <f t="shared" si="6"/>
        <v>2.7640384055862673E-2</v>
      </c>
      <c r="G44" s="173">
        <v>68142.700000000012</v>
      </c>
      <c r="H44" s="174">
        <f t="shared" si="7"/>
        <v>3.2865326287139965E-2</v>
      </c>
    </row>
    <row r="45" spans="2:8" s="14" customFormat="1" ht="20.100000000000001" customHeight="1" x14ac:dyDescent="0.15">
      <c r="B45" s="219" t="s">
        <v>112</v>
      </c>
      <c r="C45" s="220"/>
      <c r="D45" s="221"/>
      <c r="E45" s="144">
        <f>SUM(E5:E44)</f>
        <v>51010</v>
      </c>
      <c r="F45" s="179">
        <f>E45/E$45</f>
        <v>1</v>
      </c>
      <c r="G45" s="180">
        <f>SUM(G5:G44)</f>
        <v>5166395.1499999985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8" t="s">
        <v>57</v>
      </c>
      <c r="C3" s="259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3225</v>
      </c>
      <c r="E4" s="67">
        <v>58698.939999999995</v>
      </c>
      <c r="F4" s="67">
        <f>E4*1000/D4</f>
        <v>18201.221705426353</v>
      </c>
      <c r="G4" s="67">
        <v>50030</v>
      </c>
      <c r="H4" s="63">
        <f>F4/G4</f>
        <v>0.36380615041827608</v>
      </c>
      <c r="K4" s="14">
        <f>D4*G4</f>
        <v>161346750</v>
      </c>
      <c r="L4" s="14" t="s">
        <v>26</v>
      </c>
      <c r="M4" s="24">
        <f>G4-F4</f>
        <v>31828.778294573647</v>
      </c>
    </row>
    <row r="5" spans="1:13" s="14" customFormat="1" ht="20.100000000000001" customHeight="1" x14ac:dyDescent="0.15">
      <c r="B5" s="252" t="s">
        <v>27</v>
      </c>
      <c r="C5" s="253"/>
      <c r="D5" s="64">
        <v>3371</v>
      </c>
      <c r="E5" s="68">
        <v>99750.929999999964</v>
      </c>
      <c r="F5" s="68">
        <f t="shared" ref="F5:F13" si="0">E5*1000/D5</f>
        <v>29590.901809552051</v>
      </c>
      <c r="G5" s="68">
        <v>104730</v>
      </c>
      <c r="H5" s="65">
        <f t="shared" ref="H5:H10" si="1">F5/G5</f>
        <v>0.28254465587273991</v>
      </c>
      <c r="K5" s="14">
        <f t="shared" ref="K5:K10" si="2">D5*G5</f>
        <v>353044830</v>
      </c>
      <c r="L5" s="14" t="s">
        <v>27</v>
      </c>
      <c r="M5" s="24">
        <f t="shared" ref="M5:M10" si="3">G5-F5</f>
        <v>75139.098190447956</v>
      </c>
    </row>
    <row r="6" spans="1:13" s="14" customFormat="1" ht="20.100000000000001" customHeight="1" x14ac:dyDescent="0.15">
      <c r="B6" s="252" t="s">
        <v>28</v>
      </c>
      <c r="C6" s="253"/>
      <c r="D6" s="64">
        <v>6173</v>
      </c>
      <c r="E6" s="68">
        <v>595044.41</v>
      </c>
      <c r="F6" s="68">
        <f t="shared" si="0"/>
        <v>96394.688158107892</v>
      </c>
      <c r="G6" s="68">
        <v>166920</v>
      </c>
      <c r="H6" s="65">
        <f t="shared" si="1"/>
        <v>0.57749034362633533</v>
      </c>
      <c r="K6" s="14">
        <f t="shared" si="2"/>
        <v>1030397160</v>
      </c>
      <c r="L6" s="14" t="s">
        <v>28</v>
      </c>
      <c r="M6" s="24">
        <f t="shared" si="3"/>
        <v>70525.311841892108</v>
      </c>
    </row>
    <row r="7" spans="1:13" s="14" customFormat="1" ht="20.100000000000001" customHeight="1" x14ac:dyDescent="0.15">
      <c r="B7" s="252" t="s">
        <v>29</v>
      </c>
      <c r="C7" s="253"/>
      <c r="D7" s="64">
        <v>3773</v>
      </c>
      <c r="E7" s="68">
        <v>461044.01000000007</v>
      </c>
      <c r="F7" s="68">
        <f t="shared" si="0"/>
        <v>122195.60296846012</v>
      </c>
      <c r="G7" s="68">
        <v>196160</v>
      </c>
      <c r="H7" s="65">
        <f t="shared" si="1"/>
        <v>0.62293843275112215</v>
      </c>
      <c r="K7" s="14">
        <f t="shared" si="2"/>
        <v>740111680</v>
      </c>
      <c r="L7" s="14" t="s">
        <v>29</v>
      </c>
      <c r="M7" s="24">
        <f t="shared" si="3"/>
        <v>73964.397031539876</v>
      </c>
    </row>
    <row r="8" spans="1:13" s="14" customFormat="1" ht="20.100000000000001" customHeight="1" x14ac:dyDescent="0.15">
      <c r="B8" s="252" t="s">
        <v>30</v>
      </c>
      <c r="C8" s="253"/>
      <c r="D8" s="64">
        <v>2308</v>
      </c>
      <c r="E8" s="68">
        <v>367064.74</v>
      </c>
      <c r="F8" s="68">
        <f t="shared" si="0"/>
        <v>159040.18197573657</v>
      </c>
      <c r="G8" s="68">
        <v>269310</v>
      </c>
      <c r="H8" s="65">
        <f t="shared" si="1"/>
        <v>0.590546886397596</v>
      </c>
      <c r="K8" s="14">
        <f t="shared" si="2"/>
        <v>621567480</v>
      </c>
      <c r="L8" s="14" t="s">
        <v>30</v>
      </c>
      <c r="M8" s="24">
        <f t="shared" si="3"/>
        <v>110269.81802426343</v>
      </c>
    </row>
    <row r="9" spans="1:13" s="14" customFormat="1" ht="20.100000000000001" customHeight="1" x14ac:dyDescent="0.15">
      <c r="B9" s="252" t="s">
        <v>31</v>
      </c>
      <c r="C9" s="253"/>
      <c r="D9" s="64">
        <v>2106</v>
      </c>
      <c r="E9" s="68">
        <v>397284.85000000003</v>
      </c>
      <c r="F9" s="68">
        <f t="shared" si="0"/>
        <v>188644.27825261161</v>
      </c>
      <c r="G9" s="68">
        <v>308060</v>
      </c>
      <c r="H9" s="65">
        <f t="shared" si="1"/>
        <v>0.61236213157375707</v>
      </c>
      <c r="K9" s="14">
        <f t="shared" si="2"/>
        <v>648774360</v>
      </c>
      <c r="L9" s="14" t="s">
        <v>31</v>
      </c>
      <c r="M9" s="24">
        <f t="shared" si="3"/>
        <v>119415.72174738839</v>
      </c>
    </row>
    <row r="10" spans="1:13" s="14" customFormat="1" ht="20.100000000000001" customHeight="1" x14ac:dyDescent="0.15">
      <c r="B10" s="254" t="s">
        <v>32</v>
      </c>
      <c r="C10" s="255"/>
      <c r="D10" s="72">
        <v>974</v>
      </c>
      <c r="E10" s="73">
        <v>204541.63999999998</v>
      </c>
      <c r="F10" s="73">
        <f t="shared" si="0"/>
        <v>210001.68377823406</v>
      </c>
      <c r="G10" s="73">
        <v>360650</v>
      </c>
      <c r="H10" s="75">
        <f t="shared" si="1"/>
        <v>0.58228665958196046</v>
      </c>
      <c r="K10" s="14">
        <f t="shared" si="2"/>
        <v>351273100</v>
      </c>
      <c r="L10" s="14" t="s">
        <v>32</v>
      </c>
      <c r="M10" s="24">
        <f t="shared" si="3"/>
        <v>150648.31622176594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6596</v>
      </c>
      <c r="E11" s="67">
        <f>SUM(E4:E5)</f>
        <v>158449.86999999997</v>
      </c>
      <c r="F11" s="67">
        <f t="shared" si="0"/>
        <v>24022.114918132196</v>
      </c>
      <c r="G11" s="82"/>
      <c r="H11" s="63">
        <f>SUM(E4:E5)*1000/SUM(K4:K5)</f>
        <v>0.30803356073596688</v>
      </c>
    </row>
    <row r="12" spans="1:13" s="14" customFormat="1" ht="20.100000000000001" customHeight="1" x14ac:dyDescent="0.15">
      <c r="B12" s="254" t="s">
        <v>58</v>
      </c>
      <c r="C12" s="255"/>
      <c r="D12" s="66">
        <f>SUM(D6:D10)</f>
        <v>15334</v>
      </c>
      <c r="E12" s="78">
        <f>SUM(E6:E10)</f>
        <v>2024979.6500000001</v>
      </c>
      <c r="F12" s="69">
        <f t="shared" si="0"/>
        <v>132058.14855875834</v>
      </c>
      <c r="G12" s="83"/>
      <c r="H12" s="70">
        <f>SUM(E6:E10)*1000/SUM(K6:K10)</f>
        <v>0.59696514081806307</v>
      </c>
    </row>
    <row r="13" spans="1:13" s="14" customFormat="1" ht="20.100000000000001" customHeight="1" x14ac:dyDescent="0.15">
      <c r="B13" s="258" t="s">
        <v>65</v>
      </c>
      <c r="C13" s="259"/>
      <c r="D13" s="71">
        <f>SUM(D11:D12)</f>
        <v>21930</v>
      </c>
      <c r="E13" s="79">
        <f>SUM(E11:E12)</f>
        <v>2183429.52</v>
      </c>
      <c r="F13" s="74">
        <f t="shared" si="0"/>
        <v>99563.589603283181</v>
      </c>
      <c r="G13" s="77"/>
      <c r="H13" s="76">
        <f>SUM(E4:E10)*1000/SUM(K4:K10)</f>
        <v>0.55891998847791557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03月状況（表紙）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'03月状況（表紙）'!Print_Area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2021-06-01T06:55:20Z</dcterms:modified>
</cp:coreProperties>
</file>