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1年04月報告書\"/>
    </mc:Choice>
  </mc:AlternateContent>
  <bookViews>
    <workbookView xWindow="-915" yWindow="5130" windowWidth="15480" windowHeight="6480"/>
  </bookViews>
  <sheets>
    <sheet name="04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'04月状況（表紙）'!$A$1:$L$45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52511"/>
</workbook>
</file>

<file path=xl/calcChain.xml><?xml version="1.0" encoding="utf-8"?>
<calcChain xmlns="http://schemas.openxmlformats.org/spreadsheetml/2006/main"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<sst xmlns="http://schemas.openxmlformats.org/spreadsheetml/2006/main" count="254" uniqueCount="188">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</sst>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0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2737432"/>
        <c:axId val="343889800"/>
      </c:barChart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24727</c:v>
                </c:pt>
                <c:pt idx="1">
                  <c:v>15121</c:v>
                </c:pt>
                <c:pt idx="2">
                  <c:v>9512</c:v>
                </c:pt>
                <c:pt idx="3">
                  <c:v>5272</c:v>
                </c:pt>
                <c:pt idx="4">
                  <c:v>7252</c:v>
                </c:pt>
                <c:pt idx="5">
                  <c:v>15466</c:v>
                </c:pt>
                <c:pt idx="6">
                  <c:v>24964</c:v>
                </c:pt>
                <c:pt idx="7">
                  <c:v>9742</c:v>
                </c:pt>
              </c:numCache>
            </c:numRef>
          </c:val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14286</c:v>
                </c:pt>
                <c:pt idx="1">
                  <c:v>10220</c:v>
                </c:pt>
                <c:pt idx="2">
                  <c:v>5708</c:v>
                </c:pt>
                <c:pt idx="3">
                  <c:v>2923</c:v>
                </c:pt>
                <c:pt idx="4">
                  <c:v>4449</c:v>
                </c:pt>
                <c:pt idx="5">
                  <c:v>10276</c:v>
                </c:pt>
                <c:pt idx="6">
                  <c:v>15194</c:v>
                </c:pt>
                <c:pt idx="7">
                  <c:v>6875</c:v>
                </c:pt>
              </c:numCache>
            </c:numRef>
          </c:val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6607</c:v>
                </c:pt>
                <c:pt idx="1">
                  <c:v>5327</c:v>
                </c:pt>
                <c:pt idx="2">
                  <c:v>3572</c:v>
                </c:pt>
                <c:pt idx="3">
                  <c:v>1766</c:v>
                </c:pt>
                <c:pt idx="4">
                  <c:v>2766</c:v>
                </c:pt>
                <c:pt idx="5">
                  <c:v>5787</c:v>
                </c:pt>
                <c:pt idx="6">
                  <c:v>9227</c:v>
                </c:pt>
                <c:pt idx="7">
                  <c:v>3861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737432"/>
        <c:axId val="343889800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0.24315493798536381</c:v>
                </c:pt>
                <c:pt idx="1">
                  <c:v>0.33193350073599448</c:v>
                </c:pt>
                <c:pt idx="2">
                  <c:v>0.37402225185597993</c:v>
                </c:pt>
                <c:pt idx="3">
                  <c:v>0.3106308666230081</c:v>
                </c:pt>
                <c:pt idx="4">
                  <c:v>0.32417594729647969</c:v>
                </c:pt>
                <c:pt idx="5">
                  <c:v>0.32019214168926263</c:v>
                </c:pt>
                <c:pt idx="6">
                  <c:v>0.36458333333333331</c:v>
                </c:pt>
                <c:pt idx="7">
                  <c:v>0.35796318632335206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892152"/>
        <c:axId val="343890192"/>
      </c:lineChart>
      <c:catAx>
        <c:axId val="152737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43889800"/>
        <c:crosses val="autoZero"/>
        <c:auto val="1"/>
        <c:lblAlgn val="ctr"/>
        <c:lblOffset val="100"/>
        <c:noMultiLvlLbl val="0"/>
      </c:catAx>
      <c:valAx>
        <c:axId val="34388980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152737432"/>
        <c:crosses val="autoZero"/>
        <c:crossBetween val="between"/>
      </c:valAx>
      <c:valAx>
        <c:axId val="3438901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43892152"/>
        <c:crosses val="max"/>
        <c:crossBetween val="between"/>
      </c:valAx>
      <c:catAx>
        <c:axId val="343892152"/>
        <c:scaling>
          <c:orientation val="minMax"/>
        </c:scaling>
        <c:delete val="1"/>
        <c:axPos val="b"/>
        <c:majorTickMark val="out"/>
        <c:minorTickMark val="none"/>
        <c:tickLblPos val="nextTo"/>
        <c:crossAx val="3438901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3660</c:v>
                </c:pt>
                <c:pt idx="1">
                  <c:v>2668</c:v>
                </c:pt>
                <c:pt idx="2">
                  <c:v>367</c:v>
                </c:pt>
                <c:pt idx="3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1016182.6499999999</c:v>
                </c:pt>
                <c:pt idx="1">
                  <c:v>805731.33</c:v>
                </c:pt>
                <c:pt idx="2">
                  <c:v>141733.42000000004</c:v>
                </c:pt>
                <c:pt idx="3">
                  <c:v>39426.800000000003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26792.739999999998</c:v>
                </c:pt>
                <c:pt idx="1">
                  <c:v>1035.68</c:v>
                </c:pt>
                <c:pt idx="2">
                  <c:v>21563.74</c:v>
                </c:pt>
                <c:pt idx="3">
                  <c:v>311.45000000000005</c:v>
                </c:pt>
                <c:pt idx="4">
                  <c:v>131531.31</c:v>
                </c:pt>
                <c:pt idx="5">
                  <c:v>7979.7899999999981</c:v>
                </c:pt>
                <c:pt idx="6">
                  <c:v>520072.38</c:v>
                </c:pt>
                <c:pt idx="7">
                  <c:v>8417.5999999999985</c:v>
                </c:pt>
                <c:pt idx="8">
                  <c:v>5458.24</c:v>
                </c:pt>
                <c:pt idx="9">
                  <c:v>23983.64</c:v>
                </c:pt>
                <c:pt idx="10">
                  <c:v>12540.41</c:v>
                </c:pt>
                <c:pt idx="11">
                  <c:v>122846.41000000002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853424"/>
        <c:axId val="34485303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168</c:v>
                </c:pt>
                <c:pt idx="1">
                  <c:v>7</c:v>
                </c:pt>
                <c:pt idx="2">
                  <c:v>142</c:v>
                </c:pt>
                <c:pt idx="3">
                  <c:v>8</c:v>
                </c:pt>
                <c:pt idx="4">
                  <c:v>607</c:v>
                </c:pt>
                <c:pt idx="5">
                  <c:v>122</c:v>
                </c:pt>
                <c:pt idx="6">
                  <c:v>1900</c:v>
                </c:pt>
                <c:pt idx="7">
                  <c:v>35</c:v>
                </c:pt>
                <c:pt idx="8">
                  <c:v>25</c:v>
                </c:pt>
                <c:pt idx="9">
                  <c:v>79</c:v>
                </c:pt>
                <c:pt idx="10">
                  <c:v>48</c:v>
                </c:pt>
                <c:pt idx="11">
                  <c:v>1024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852640"/>
        <c:axId val="344856560"/>
      </c:lineChart>
      <c:catAx>
        <c:axId val="34485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4856560"/>
        <c:crosses val="autoZero"/>
        <c:auto val="1"/>
        <c:lblAlgn val="ctr"/>
        <c:lblOffset val="100"/>
        <c:noMultiLvlLbl val="0"/>
      </c:catAx>
      <c:valAx>
        <c:axId val="3448565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4852640"/>
        <c:crosses val="autoZero"/>
        <c:crossBetween val="between"/>
      </c:valAx>
      <c:valAx>
        <c:axId val="34485303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4853424"/>
        <c:crosses val="max"/>
        <c:crossBetween val="between"/>
      </c:valAx>
      <c:catAx>
        <c:axId val="344853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8530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18196.422587651254</c:v>
                </c:pt>
                <c:pt idx="1">
                  <c:v>29486.633016627078</c:v>
                </c:pt>
                <c:pt idx="2">
                  <c:v>91748.748594377495</c:v>
                </c:pt>
                <c:pt idx="3">
                  <c:v>116426.56307611275</c:v>
                </c:pt>
                <c:pt idx="4">
                  <c:v>150647.9499352611</c:v>
                </c:pt>
                <c:pt idx="5">
                  <c:v>179025.29023124115</c:v>
                </c:pt>
                <c:pt idx="6">
                  <c:v>202094.83050847461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849112"/>
        <c:axId val="34485107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3223</c:v>
                </c:pt>
                <c:pt idx="1">
                  <c:v>3368</c:v>
                </c:pt>
                <c:pt idx="2">
                  <c:v>6225</c:v>
                </c:pt>
                <c:pt idx="3">
                  <c:v>3797</c:v>
                </c:pt>
                <c:pt idx="4">
                  <c:v>2317</c:v>
                </c:pt>
                <c:pt idx="5">
                  <c:v>2119</c:v>
                </c:pt>
                <c:pt idx="6">
                  <c:v>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854992"/>
        <c:axId val="344854208"/>
      </c:lineChart>
      <c:catAx>
        <c:axId val="34485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44854208"/>
        <c:crosses val="autoZero"/>
        <c:auto val="1"/>
        <c:lblAlgn val="ctr"/>
        <c:lblOffset val="100"/>
        <c:noMultiLvlLbl val="0"/>
      </c:catAx>
      <c:valAx>
        <c:axId val="3448542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4854992"/>
        <c:crosses val="autoZero"/>
        <c:crossBetween val="between"/>
      </c:valAx>
      <c:valAx>
        <c:axId val="34485107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44849112"/>
        <c:crosses val="max"/>
        <c:crossBetween val="between"/>
      </c:valAx>
      <c:catAx>
        <c:axId val="344849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85107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1824576"/>
        <c:axId val="38182614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18196.422587651254</c:v>
                </c:pt>
                <c:pt idx="1">
                  <c:v>29486.633016627078</c:v>
                </c:pt>
                <c:pt idx="2">
                  <c:v>91748.748594377495</c:v>
                </c:pt>
                <c:pt idx="3">
                  <c:v>116426.56307611275</c:v>
                </c:pt>
                <c:pt idx="4">
                  <c:v>150647.9499352611</c:v>
                </c:pt>
                <c:pt idx="5">
                  <c:v>179025.29023124115</c:v>
                </c:pt>
                <c:pt idx="6">
                  <c:v>202094.83050847461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1826928"/>
        <c:axId val="381824968"/>
      </c:barChart>
      <c:catAx>
        <c:axId val="3818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1826144"/>
        <c:crosses val="autoZero"/>
        <c:auto val="1"/>
        <c:lblAlgn val="ctr"/>
        <c:lblOffset val="100"/>
        <c:noMultiLvlLbl val="0"/>
      </c:catAx>
      <c:valAx>
        <c:axId val="3818261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81824576"/>
        <c:crosses val="autoZero"/>
        <c:crossBetween val="between"/>
      </c:valAx>
      <c:valAx>
        <c:axId val="381824968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81826928"/>
        <c:crosses val="max"/>
        <c:crossBetween val="between"/>
      </c:valAx>
      <c:catAx>
        <c:axId val="381826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1824968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7341</c:v>
                </c:pt>
                <c:pt idx="1">
                  <c:v>5483</c:v>
                </c:pt>
                <c:pt idx="2">
                  <c:v>8792</c:v>
                </c:pt>
                <c:pt idx="3">
                  <c:v>5413</c:v>
                </c:pt>
                <c:pt idx="4">
                  <c:v>4398</c:v>
                </c:pt>
                <c:pt idx="5">
                  <c:v>5424</c:v>
                </c:pt>
                <c:pt idx="6">
                  <c:v>3004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982</c:v>
                </c:pt>
                <c:pt idx="1">
                  <c:v>882</c:v>
                </c:pt>
                <c:pt idx="2">
                  <c:v>783</c:v>
                </c:pt>
                <c:pt idx="3">
                  <c:v>687</c:v>
                </c:pt>
                <c:pt idx="4">
                  <c:v>523</c:v>
                </c:pt>
                <c:pt idx="5">
                  <c:v>535</c:v>
                </c:pt>
                <c:pt idx="6">
                  <c:v>339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'認定者数（2-1.2.3）'!$D$7:$J$7</c:f>
              <c:numCache>
                <c:formatCode>#,##0_);[Red]\(#,##0\)</c:formatCode>
                <c:ptCount val="7"/>
                <c:pt idx="0">
                  <c:v>3366</c:v>
                </c:pt>
                <c:pt idx="1">
                  <c:v>2632</c:v>
                </c:pt>
                <c:pt idx="2">
                  <c:v>5112</c:v>
                </c:pt>
                <c:pt idx="3">
                  <c:v>3114</c:v>
                </c:pt>
                <c:pt idx="4">
                  <c:v>2657</c:v>
                </c:pt>
                <c:pt idx="5">
                  <c:v>3556</c:v>
                </c:pt>
                <c:pt idx="6">
                  <c:v>1878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1288</c:v>
                </c:pt>
                <c:pt idx="1">
                  <c:v>1132</c:v>
                </c:pt>
                <c:pt idx="2">
                  <c:v>786</c:v>
                </c:pt>
                <c:pt idx="3">
                  <c:v>234</c:v>
                </c:pt>
                <c:pt idx="4">
                  <c:v>348</c:v>
                </c:pt>
                <c:pt idx="5">
                  <c:v>782</c:v>
                </c:pt>
                <c:pt idx="6">
                  <c:v>2311</c:v>
                </c:pt>
                <c:pt idx="7">
                  <c:v>460</c:v>
                </c:pt>
              </c:numCache>
            </c:numRef>
          </c:val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1000</c:v>
                </c:pt>
                <c:pt idx="1">
                  <c:v>1026</c:v>
                </c:pt>
                <c:pt idx="2">
                  <c:v>467</c:v>
                </c:pt>
                <c:pt idx="3">
                  <c:v>181</c:v>
                </c:pt>
                <c:pt idx="4">
                  <c:v>266</c:v>
                </c:pt>
                <c:pt idx="5">
                  <c:v>701</c:v>
                </c:pt>
                <c:pt idx="6">
                  <c:v>1474</c:v>
                </c:pt>
                <c:pt idx="7">
                  <c:v>368</c:v>
                </c:pt>
              </c:numCache>
            </c:numRef>
          </c:val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1346</c:v>
                </c:pt>
                <c:pt idx="1">
                  <c:v>1173</c:v>
                </c:pt>
                <c:pt idx="2">
                  <c:v>862</c:v>
                </c:pt>
                <c:pt idx="3">
                  <c:v>343</c:v>
                </c:pt>
                <c:pt idx="4">
                  <c:v>503</c:v>
                </c:pt>
                <c:pt idx="5">
                  <c:v>1447</c:v>
                </c:pt>
                <c:pt idx="6">
                  <c:v>2235</c:v>
                </c:pt>
                <c:pt idx="7">
                  <c:v>883</c:v>
                </c:pt>
              </c:numCache>
            </c:numRef>
          </c:val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896</c:v>
                </c:pt>
                <c:pt idx="1">
                  <c:v>755</c:v>
                </c:pt>
                <c:pt idx="2">
                  <c:v>498</c:v>
                </c:pt>
                <c:pt idx="3">
                  <c:v>229</c:v>
                </c:pt>
                <c:pt idx="4">
                  <c:v>331</c:v>
                </c:pt>
                <c:pt idx="5">
                  <c:v>768</c:v>
                </c:pt>
                <c:pt idx="6">
                  <c:v>1443</c:v>
                </c:pt>
                <c:pt idx="7">
                  <c:v>493</c:v>
                </c:pt>
              </c:numCache>
            </c:numRef>
          </c:val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667</c:v>
                </c:pt>
                <c:pt idx="1">
                  <c:v>628</c:v>
                </c:pt>
                <c:pt idx="2">
                  <c:v>420</c:v>
                </c:pt>
                <c:pt idx="3">
                  <c:v>187</c:v>
                </c:pt>
                <c:pt idx="4">
                  <c:v>284</c:v>
                </c:pt>
                <c:pt idx="5">
                  <c:v>622</c:v>
                </c:pt>
                <c:pt idx="6">
                  <c:v>1231</c:v>
                </c:pt>
                <c:pt idx="7">
                  <c:v>359</c:v>
                </c:pt>
              </c:numCache>
            </c:numRef>
          </c:val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890</c:v>
                </c:pt>
                <c:pt idx="1">
                  <c:v>657</c:v>
                </c:pt>
                <c:pt idx="2">
                  <c:v>521</c:v>
                </c:pt>
                <c:pt idx="3">
                  <c:v>213</c:v>
                </c:pt>
                <c:pt idx="4">
                  <c:v>370</c:v>
                </c:pt>
                <c:pt idx="5">
                  <c:v>768</c:v>
                </c:pt>
                <c:pt idx="6">
                  <c:v>1421</c:v>
                </c:pt>
                <c:pt idx="7">
                  <c:v>584</c:v>
                </c:pt>
              </c:numCache>
            </c:numRef>
          </c:val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540</c:v>
                </c:pt>
                <c:pt idx="1">
                  <c:v>379</c:v>
                </c:pt>
                <c:pt idx="2">
                  <c:v>284</c:v>
                </c:pt>
                <c:pt idx="3">
                  <c:v>106</c:v>
                </c:pt>
                <c:pt idx="4">
                  <c:v>190</c:v>
                </c:pt>
                <c:pt idx="5">
                  <c:v>435</c:v>
                </c:pt>
                <c:pt idx="6">
                  <c:v>732</c:v>
                </c:pt>
                <c:pt idx="7">
                  <c:v>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894112"/>
        <c:axId val="343896072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0.14526523454625165</c:v>
                </c:pt>
                <c:pt idx="1">
                  <c:v>0.1874918481805139</c:v>
                </c:pt>
                <c:pt idx="2">
                  <c:v>0.20423584504044273</c:v>
                </c:pt>
                <c:pt idx="3">
                  <c:v>0.14988454974400162</c:v>
                </c:pt>
                <c:pt idx="4">
                  <c:v>0.15842952927351905</c:v>
                </c:pt>
                <c:pt idx="5">
                  <c:v>0.17517206381426623</c:v>
                </c:pt>
                <c:pt idx="6">
                  <c:v>0.2196415915763896</c:v>
                </c:pt>
                <c:pt idx="7">
                  <c:v>0.17018263502295147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895680"/>
        <c:axId val="343896856"/>
      </c:lineChart>
      <c:catAx>
        <c:axId val="34389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43896072"/>
        <c:crosses val="autoZero"/>
        <c:auto val="1"/>
        <c:lblAlgn val="ctr"/>
        <c:lblOffset val="100"/>
        <c:noMultiLvlLbl val="0"/>
      </c:catAx>
      <c:valAx>
        <c:axId val="34389607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3894112"/>
        <c:crosses val="autoZero"/>
        <c:crossBetween val="between"/>
      </c:valAx>
      <c:valAx>
        <c:axId val="34389685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43895680"/>
        <c:crosses val="max"/>
        <c:crossBetween val="between"/>
      </c:valAx>
      <c:catAx>
        <c:axId val="34389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8968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0.62366081604741286</c:v>
                </c:pt>
                <c:pt idx="1">
                  <c:v>0.62275769745649268</c:v>
                </c:pt>
                <c:pt idx="2">
                  <c:v>0.57119609438567942</c:v>
                </c:pt>
                <c:pt idx="3">
                  <c:v>0.60386473429951693</c:v>
                </c:pt>
                <c:pt idx="4">
                  <c:v>0.60388945752302969</c:v>
                </c:pt>
                <c:pt idx="5">
                  <c:v>0.64139344262295084</c:v>
                </c:pt>
                <c:pt idx="6">
                  <c:v>0.62889354628893546</c:v>
                </c:pt>
                <c:pt idx="7">
                  <c:v>0.61530006594856013</c:v>
                </c:pt>
                <c:pt idx="8">
                  <c:v>0.61946570909951859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0.19717346706177341</c:v>
                </c:pt>
                <c:pt idx="1">
                  <c:v>0.19973226238286479</c:v>
                </c:pt>
                <c:pt idx="2">
                  <c:v>0.19283970707892595</c:v>
                </c:pt>
                <c:pt idx="3">
                  <c:v>0.15995705850778313</c:v>
                </c:pt>
                <c:pt idx="4">
                  <c:v>0.15046059365404299</c:v>
                </c:pt>
                <c:pt idx="5">
                  <c:v>0.11380832282471627</c:v>
                </c:pt>
                <c:pt idx="6">
                  <c:v>0.14678037146780371</c:v>
                </c:pt>
                <c:pt idx="7">
                  <c:v>0.14200923279841723</c:v>
                </c:pt>
                <c:pt idx="8">
                  <c:v>0.1639176071344014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6.0519717346706178E-2</c:v>
                </c:pt>
                <c:pt idx="1">
                  <c:v>5.9973226238286478E-2</c:v>
                </c:pt>
                <c:pt idx="2">
                  <c:v>0.10150528885272579</c:v>
                </c:pt>
                <c:pt idx="3">
                  <c:v>4.3478260869565216E-2</c:v>
                </c:pt>
                <c:pt idx="4">
                  <c:v>0.11224837939269874</c:v>
                </c:pt>
                <c:pt idx="5">
                  <c:v>9.0006305170239595E-2</c:v>
                </c:pt>
                <c:pt idx="6">
                  <c:v>0.10038303100383031</c:v>
                </c:pt>
                <c:pt idx="7">
                  <c:v>6.968564519674654E-2</c:v>
                </c:pt>
                <c:pt idx="8">
                  <c:v>8.2175834582905852E-2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0.11864599954410759</c:v>
                </c:pt>
                <c:pt idx="1">
                  <c:v>0.11753681392235608</c:v>
                </c:pt>
                <c:pt idx="2">
                  <c:v>0.13445890968266883</c:v>
                </c:pt>
                <c:pt idx="3">
                  <c:v>0.19269994632313472</c:v>
                </c:pt>
                <c:pt idx="4">
                  <c:v>0.1334015694302286</c:v>
                </c:pt>
                <c:pt idx="5">
                  <c:v>0.15479192938209332</c:v>
                </c:pt>
                <c:pt idx="6">
                  <c:v>0.12394305123943052</c:v>
                </c:pt>
                <c:pt idx="7">
                  <c:v>0.17300505605627611</c:v>
                </c:pt>
                <c:pt idx="8">
                  <c:v>0.13444084918317417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895288"/>
        <c:axId val="343890976"/>
      </c:barChart>
      <c:catAx>
        <c:axId val="343895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3890976"/>
        <c:crosses val="autoZero"/>
        <c:auto val="1"/>
        <c:lblAlgn val="ctr"/>
        <c:lblOffset val="100"/>
        <c:noMultiLvlLbl val="0"/>
      </c:catAx>
      <c:valAx>
        <c:axId val="34389097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389528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0.3945714857418679</c:v>
                </c:pt>
                <c:pt idx="1">
                  <c:v>0.42872597270776586</c:v>
                </c:pt>
                <c:pt idx="2">
                  <c:v>0.35103585364087181</c:v>
                </c:pt>
                <c:pt idx="3">
                  <c:v>0.3591828455038964</c:v>
                </c:pt>
                <c:pt idx="4">
                  <c:v>0.38369290259498584</c:v>
                </c:pt>
                <c:pt idx="5">
                  <c:v>0.37732073104979252</c:v>
                </c:pt>
                <c:pt idx="6">
                  <c:v>0.39695284450974561</c:v>
                </c:pt>
                <c:pt idx="7">
                  <c:v>0.36838585068329588</c:v>
                </c:pt>
                <c:pt idx="8">
                  <c:v>0.38833282887087506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4.3203576897398552E-2</c:v>
                </c:pt>
                <c:pt idx="1">
                  <c:v>4.2253320998808727E-2</c:v>
                </c:pt>
                <c:pt idx="2">
                  <c:v>3.6756548213331922E-2</c:v>
                </c:pt>
                <c:pt idx="3">
                  <c:v>2.6417339327789544E-2</c:v>
                </c:pt>
                <c:pt idx="4">
                  <c:v>2.9729766980552019E-2</c:v>
                </c:pt>
                <c:pt idx="5">
                  <c:v>2.1174314520103942E-2</c:v>
                </c:pt>
                <c:pt idx="6">
                  <c:v>2.6208424022929805E-2</c:v>
                </c:pt>
                <c:pt idx="7">
                  <c:v>2.7879698824480825E-2</c:v>
                </c:pt>
                <c:pt idx="8">
                  <c:v>3.1757059090307578E-2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0.14105820965695209</c:v>
                </c:pt>
                <c:pt idx="1">
                  <c:v>0.14102880667071555</c:v>
                </c:pt>
                <c:pt idx="2">
                  <c:v>0.21985793763764874</c:v>
                </c:pt>
                <c:pt idx="3">
                  <c:v>8.1808213960306908E-2</c:v>
                </c:pt>
                <c:pt idx="4">
                  <c:v>0.20925753841117445</c:v>
                </c:pt>
                <c:pt idx="5">
                  <c:v>0.18121589500699495</c:v>
                </c:pt>
                <c:pt idx="6">
                  <c:v>0.2217121477651533</c:v>
                </c:pt>
                <c:pt idx="7">
                  <c:v>0.13110547854741725</c:v>
                </c:pt>
                <c:pt idx="8">
                  <c:v>0.17735954079358981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0.42116672770378144</c:v>
                </c:pt>
                <c:pt idx="1">
                  <c:v>0.3879918996227098</c:v>
                </c:pt>
                <c:pt idx="2">
                  <c:v>0.3923496605081474</c:v>
                </c:pt>
                <c:pt idx="3">
                  <c:v>0.53259160120800708</c:v>
                </c:pt>
                <c:pt idx="4">
                  <c:v>0.37731979201328769</c:v>
                </c:pt>
                <c:pt idx="5">
                  <c:v>0.42028905942310857</c:v>
                </c:pt>
                <c:pt idx="6">
                  <c:v>0.35512658370217126</c:v>
                </c:pt>
                <c:pt idx="7">
                  <c:v>0.47262897194480596</c:v>
                </c:pt>
                <c:pt idx="8">
                  <c:v>0.40255057124522764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3897248"/>
        <c:axId val="343890584"/>
      </c:barChart>
      <c:catAx>
        <c:axId val="343897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43890584"/>
        <c:crosses val="autoZero"/>
        <c:auto val="1"/>
        <c:lblAlgn val="ctr"/>
        <c:lblOffset val="100"/>
        <c:noMultiLvlLbl val="0"/>
      </c:catAx>
      <c:valAx>
        <c:axId val="34389058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438972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275436.11000000004</c:v>
                </c:pt>
                <c:pt idx="1">
                  <c:v>16939.5</c:v>
                </c:pt>
                <c:pt idx="2">
                  <c:v>88658.209999999977</c:v>
                </c:pt>
                <c:pt idx="3">
                  <c:v>14908.7</c:v>
                </c:pt>
                <c:pt idx="4">
                  <c:v>50142.589999999989</c:v>
                </c:pt>
                <c:pt idx="5">
                  <c:v>719471.33000000007</c:v>
                </c:pt>
                <c:pt idx="6">
                  <c:v>290551.48999999993</c:v>
                </c:pt>
                <c:pt idx="7">
                  <c:v>133390.60000000003</c:v>
                </c:pt>
                <c:pt idx="8">
                  <c:v>13409.800000000003</c:v>
                </c:pt>
                <c:pt idx="9">
                  <c:v>68.13</c:v>
                </c:pt>
                <c:pt idx="10">
                  <c:v>110675.17</c:v>
                </c:pt>
                <c:pt idx="11">
                  <c:v>218675.70000000007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854600"/>
        <c:axId val="34484950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4759</c:v>
                </c:pt>
                <c:pt idx="1">
                  <c:v>235</c:v>
                </c:pt>
                <c:pt idx="2">
                  <c:v>1873</c:v>
                </c:pt>
                <c:pt idx="3">
                  <c:v>336</c:v>
                </c:pt>
                <c:pt idx="4">
                  <c:v>3750</c:v>
                </c:pt>
                <c:pt idx="5">
                  <c:v>6355</c:v>
                </c:pt>
                <c:pt idx="6">
                  <c:v>3202</c:v>
                </c:pt>
                <c:pt idx="7">
                  <c:v>1072</c:v>
                </c:pt>
                <c:pt idx="8">
                  <c:v>171</c:v>
                </c:pt>
                <c:pt idx="9">
                  <c:v>2</c:v>
                </c:pt>
                <c:pt idx="10">
                  <c:v>8596</c:v>
                </c:pt>
                <c:pt idx="11">
                  <c:v>1046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891760"/>
        <c:axId val="343892936"/>
      </c:lineChart>
      <c:catAx>
        <c:axId val="34389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3892936"/>
        <c:crosses val="autoZero"/>
        <c:auto val="1"/>
        <c:lblAlgn val="ctr"/>
        <c:lblOffset val="100"/>
        <c:noMultiLvlLbl val="0"/>
      </c:catAx>
      <c:valAx>
        <c:axId val="343892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43891760"/>
        <c:crosses val="autoZero"/>
        <c:crossBetween val="between"/>
      </c:valAx>
      <c:valAx>
        <c:axId val="34484950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4854600"/>
        <c:crosses val="max"/>
        <c:crossBetween val="between"/>
      </c:valAx>
      <c:catAx>
        <c:axId val="344854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84950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58.480000000000004</c:v>
                </c:pt>
                <c:pt idx="2">
                  <c:v>18820.620000000003</c:v>
                </c:pt>
                <c:pt idx="3">
                  <c:v>4819.95</c:v>
                </c:pt>
                <c:pt idx="4">
                  <c:v>4929.34</c:v>
                </c:pt>
                <c:pt idx="5">
                  <c:v>0</c:v>
                </c:pt>
                <c:pt idx="6">
                  <c:v>82382.149999999965</c:v>
                </c:pt>
                <c:pt idx="7">
                  <c:v>2152.7399999999998</c:v>
                </c:pt>
                <c:pt idx="8">
                  <c:v>443.83</c:v>
                </c:pt>
                <c:pt idx="9">
                  <c:v>0</c:v>
                </c:pt>
                <c:pt idx="10">
                  <c:v>25210.389999999989</c:v>
                </c:pt>
                <c:pt idx="11">
                  <c:v>19204.250000000004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4851856"/>
        <c:axId val="34485224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3</c:v>
                </c:pt>
                <c:pt idx="2">
                  <c:v>568</c:v>
                </c:pt>
                <c:pt idx="3">
                  <c:v>117</c:v>
                </c:pt>
                <c:pt idx="4">
                  <c:v>410</c:v>
                </c:pt>
                <c:pt idx="5">
                  <c:v>0</c:v>
                </c:pt>
                <c:pt idx="6">
                  <c:v>2386</c:v>
                </c:pt>
                <c:pt idx="7">
                  <c:v>53</c:v>
                </c:pt>
                <c:pt idx="8">
                  <c:v>12</c:v>
                </c:pt>
                <c:pt idx="9">
                  <c:v>0</c:v>
                </c:pt>
                <c:pt idx="10">
                  <c:v>4531</c:v>
                </c:pt>
                <c:pt idx="11">
                  <c:v>228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856168"/>
        <c:axId val="344849896"/>
      </c:lineChart>
      <c:catAx>
        <c:axId val="344856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44849896"/>
        <c:crosses val="autoZero"/>
        <c:auto val="1"/>
        <c:lblAlgn val="ctr"/>
        <c:lblOffset val="100"/>
        <c:noMultiLvlLbl val="0"/>
      </c:catAx>
      <c:valAx>
        <c:axId val="34484989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44856168"/>
        <c:crosses val="autoZero"/>
        <c:crossBetween val="between"/>
      </c:valAx>
      <c:valAx>
        <c:axId val="34485224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44851856"/>
        <c:crosses val="max"/>
        <c:crossBetween val="between"/>
      </c:valAx>
      <c:catAx>
        <c:axId val="344851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48522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04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36.4%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28.2%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55.0%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59.4%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56.0%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36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40</v>
      </c>
    </row>
    <row r="40" spans="2:11" ht="24.95" customHeight="1" x14ac:dyDescent="0.15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M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1.625" style="14" customWidth="1"/>
    <col min="4" max="4" width="10.625" style="14" customWidth="1"/>
    <col min="5" max="7" width="10.125" style="14" customWidth="1"/>
    <col min="8" max="8" width="11.625" style="14" customWidth="1"/>
    <col min="9" max="9" width="10.125" style="14" customWidth="1"/>
    <col min="10" max="10" width="2.625" style="14" customWidth="1"/>
    <col min="11" max="13" width="0" style="14" hidden="1" customWidth="1"/>
    <col min="14" max="16384" width="9" style="14"/>
  </cols>
  <sheetData>
    <row r="1" spans="1:13" ht="20.100000000000001" customHeight="1" x14ac:dyDescent="0.15">
      <c r="A1" s="13" t="s">
        <v>11</v>
      </c>
    </row>
    <row r="2" spans="1:13" ht="14.1" customHeight="1" x14ac:dyDescent="0.15">
      <c r="H2" s="25" t="s">
        <v>35</v>
      </c>
      <c r="I2" s="25"/>
    </row>
    <row r="3" spans="1:13" ht="20.100000000000001" customHeight="1" x14ac:dyDescent="0.15">
      <c r="B3" s="15"/>
      <c r="C3" s="198" t="s">
        <v>0</v>
      </c>
      <c r="D3" s="200" t="s">
        <v>12</v>
      </c>
      <c r="E3" s="20"/>
      <c r="F3" s="20"/>
      <c r="G3" s="21"/>
      <c r="H3" s="198" t="s">
        <v>13</v>
      </c>
      <c r="I3" s="198" t="s">
        <v>14</v>
      </c>
      <c r="J3" s="27"/>
    </row>
    <row r="4" spans="1:13" ht="20.100000000000001" customHeight="1" thickBot="1" x14ac:dyDescent="0.2">
      <c r="B4" s="16"/>
      <c r="C4" s="199"/>
      <c r="D4" s="201"/>
      <c r="E4" s="22" t="s">
        <v>15</v>
      </c>
      <c r="F4" s="22" t="s">
        <v>144</v>
      </c>
      <c r="G4" s="23" t="s">
        <v>143</v>
      </c>
      <c r="H4" s="199"/>
      <c r="I4" s="199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 x14ac:dyDescent="0.2">
      <c r="B5" s="17" t="s">
        <v>16</v>
      </c>
      <c r="C5" s="29">
        <f>SUM(C6:C13)</f>
        <v>698078</v>
      </c>
      <c r="D5" s="30">
        <f>SUM(E5:G5)</f>
        <v>220900</v>
      </c>
      <c r="E5" s="31">
        <f>SUM(E6:E13)</f>
        <v>112056</v>
      </c>
      <c r="F5" s="31">
        <f>SUM(F6:F13)</f>
        <v>69931</v>
      </c>
      <c r="G5" s="32">
        <f t="shared" ref="G5:H5" si="0">SUM(G6:G13)</f>
        <v>38913</v>
      </c>
      <c r="H5" s="29">
        <f t="shared" si="0"/>
        <v>217814</v>
      </c>
      <c r="I5" s="33">
        <f>D5/C5</f>
        <v>0.3164402831775246</v>
      </c>
      <c r="J5" s="26"/>
      <c r="K5" s="24">
        <f t="shared" ref="K5:K13" si="1">C5-D5-H5</f>
        <v>259364</v>
      </c>
      <c r="L5" s="58">
        <f>E5/C5</f>
        <v>0.16052074410022948</v>
      </c>
      <c r="M5" s="58">
        <f>G5/C5</f>
        <v>5.5743054501072947E-2</v>
      </c>
    </row>
    <row r="6" spans="1:13" ht="20.100000000000001" customHeight="1" thickTop="1" x14ac:dyDescent="0.15">
      <c r="B6" s="18" t="s">
        <v>17</v>
      </c>
      <c r="C6" s="34">
        <v>187617</v>
      </c>
      <c r="D6" s="35">
        <f t="shared" ref="D6:D13" si="2">SUM(E6:G6)</f>
        <v>45620</v>
      </c>
      <c r="E6" s="36">
        <v>24727</v>
      </c>
      <c r="F6" s="36">
        <v>14286</v>
      </c>
      <c r="G6" s="37">
        <v>6607</v>
      </c>
      <c r="H6" s="34">
        <v>61656</v>
      </c>
      <c r="I6" s="38">
        <f t="shared" ref="I6:I13" si="3">D6/C6</f>
        <v>0.24315493798536381</v>
      </c>
      <c r="J6" s="26"/>
      <c r="K6" s="24">
        <f t="shared" si="1"/>
        <v>80341</v>
      </c>
      <c r="L6" s="58">
        <f t="shared" ref="L6:L13" si="4">E6/C6</f>
        <v>0.13179509319517954</v>
      </c>
      <c r="M6" s="58">
        <f t="shared" ref="M6:M13" si="5">G6/C6</f>
        <v>3.5215358949348942E-2</v>
      </c>
    </row>
    <row r="7" spans="1:13" ht="20.100000000000001" customHeight="1" x14ac:dyDescent="0.15">
      <c r="B7" s="19" t="s">
        <v>18</v>
      </c>
      <c r="C7" s="39">
        <v>92392</v>
      </c>
      <c r="D7" s="40">
        <f t="shared" si="2"/>
        <v>30668</v>
      </c>
      <c r="E7" s="41">
        <v>15121</v>
      </c>
      <c r="F7" s="41">
        <v>10220</v>
      </c>
      <c r="G7" s="42">
        <v>5327</v>
      </c>
      <c r="H7" s="39">
        <v>28673</v>
      </c>
      <c r="I7" s="43">
        <f t="shared" si="3"/>
        <v>0.33193350073599448</v>
      </c>
      <c r="J7" s="26"/>
      <c r="K7" s="24">
        <f t="shared" si="1"/>
        <v>33051</v>
      </c>
      <c r="L7" s="58">
        <f t="shared" si="4"/>
        <v>0.16366135596155512</v>
      </c>
      <c r="M7" s="58">
        <f t="shared" si="5"/>
        <v>5.7656507056888046E-2</v>
      </c>
    </row>
    <row r="8" spans="1:13" ht="20.100000000000001" customHeight="1" x14ac:dyDescent="0.15">
      <c r="B8" s="19" t="s">
        <v>19</v>
      </c>
      <c r="C8" s="39">
        <v>50243</v>
      </c>
      <c r="D8" s="40">
        <f t="shared" si="2"/>
        <v>18792</v>
      </c>
      <c r="E8" s="41">
        <v>9512</v>
      </c>
      <c r="F8" s="41">
        <v>5708</v>
      </c>
      <c r="G8" s="42">
        <v>3572</v>
      </c>
      <c r="H8" s="39">
        <v>14860</v>
      </c>
      <c r="I8" s="43">
        <f t="shared" si="3"/>
        <v>0.37402225185597993</v>
      </c>
      <c r="J8" s="26"/>
      <c r="K8" s="24">
        <f t="shared" si="1"/>
        <v>16591</v>
      </c>
      <c r="L8" s="58">
        <f t="shared" si="4"/>
        <v>0.1893199052604343</v>
      </c>
      <c r="M8" s="58">
        <f t="shared" si="5"/>
        <v>7.1094480823199246E-2</v>
      </c>
    </row>
    <row r="9" spans="1:13" ht="20.100000000000001" customHeight="1" x14ac:dyDescent="0.15">
      <c r="B9" s="19" t="s">
        <v>20</v>
      </c>
      <c r="C9" s="39">
        <v>32067</v>
      </c>
      <c r="D9" s="40">
        <f t="shared" si="2"/>
        <v>9961</v>
      </c>
      <c r="E9" s="41">
        <v>5272</v>
      </c>
      <c r="F9" s="41">
        <v>2923</v>
      </c>
      <c r="G9" s="42">
        <v>1766</v>
      </c>
      <c r="H9" s="39">
        <v>10095</v>
      </c>
      <c r="I9" s="43">
        <f t="shared" si="3"/>
        <v>0.3106308666230081</v>
      </c>
      <c r="J9" s="26"/>
      <c r="K9" s="24">
        <f t="shared" si="1"/>
        <v>12011</v>
      </c>
      <c r="L9" s="58">
        <f t="shared" si="4"/>
        <v>0.16440577540774004</v>
      </c>
      <c r="M9" s="58">
        <f t="shared" si="5"/>
        <v>5.5072192596750551E-2</v>
      </c>
    </row>
    <row r="10" spans="1:13" ht="20.100000000000001" customHeight="1" x14ac:dyDescent="0.15">
      <c r="B10" s="19" t="s">
        <v>21</v>
      </c>
      <c r="C10" s="39">
        <v>44627</v>
      </c>
      <c r="D10" s="40">
        <f t="shared" si="2"/>
        <v>14467</v>
      </c>
      <c r="E10" s="41">
        <v>7252</v>
      </c>
      <c r="F10" s="41">
        <v>4449</v>
      </c>
      <c r="G10" s="42">
        <v>2766</v>
      </c>
      <c r="H10" s="39">
        <v>13732</v>
      </c>
      <c r="I10" s="43">
        <f t="shared" si="3"/>
        <v>0.32417594729647969</v>
      </c>
      <c r="J10" s="26"/>
      <c r="K10" s="24">
        <f t="shared" si="1"/>
        <v>16428</v>
      </c>
      <c r="L10" s="58">
        <f t="shared" si="4"/>
        <v>0.16250252089542205</v>
      </c>
      <c r="M10" s="58">
        <f t="shared" si="5"/>
        <v>6.1980415443565556E-2</v>
      </c>
    </row>
    <row r="11" spans="1:13" ht="20.100000000000001" customHeight="1" x14ac:dyDescent="0.15">
      <c r="B11" s="19" t="s">
        <v>22</v>
      </c>
      <c r="C11" s="39">
        <v>98469</v>
      </c>
      <c r="D11" s="40">
        <f t="shared" si="2"/>
        <v>31529</v>
      </c>
      <c r="E11" s="41">
        <v>15466</v>
      </c>
      <c r="F11" s="41">
        <v>10276</v>
      </c>
      <c r="G11" s="42">
        <v>5787</v>
      </c>
      <c r="H11" s="39">
        <v>31593</v>
      </c>
      <c r="I11" s="43">
        <f t="shared" si="3"/>
        <v>0.32019214168926263</v>
      </c>
      <c r="J11" s="26"/>
      <c r="K11" s="24">
        <f t="shared" si="1"/>
        <v>35347</v>
      </c>
      <c r="L11" s="58">
        <f t="shared" si="4"/>
        <v>0.15706465994373864</v>
      </c>
      <c r="M11" s="58">
        <f t="shared" si="5"/>
        <v>5.8769765103738235E-2</v>
      </c>
    </row>
    <row r="12" spans="1:13" ht="20.100000000000001" customHeight="1" x14ac:dyDescent="0.15">
      <c r="B12" s="19" t="s">
        <v>23</v>
      </c>
      <c r="C12" s="39">
        <v>135456</v>
      </c>
      <c r="D12" s="40">
        <f t="shared" si="2"/>
        <v>49385</v>
      </c>
      <c r="E12" s="41">
        <v>24964</v>
      </c>
      <c r="F12" s="41">
        <v>15194</v>
      </c>
      <c r="G12" s="42">
        <v>9227</v>
      </c>
      <c r="H12" s="39">
        <v>40076</v>
      </c>
      <c r="I12" s="43">
        <f t="shared" si="3"/>
        <v>0.36458333333333331</v>
      </c>
      <c r="J12" s="26"/>
      <c r="K12" s="24">
        <f t="shared" si="1"/>
        <v>45995</v>
      </c>
      <c r="L12" s="58">
        <f t="shared" si="4"/>
        <v>0.18429600755965037</v>
      </c>
      <c r="M12" s="58">
        <f t="shared" si="5"/>
        <v>6.8118060477202924E-2</v>
      </c>
    </row>
    <row r="13" spans="1:13" ht="20.100000000000001" customHeight="1" x14ac:dyDescent="0.15">
      <c r="B13" s="19" t="s">
        <v>24</v>
      </c>
      <c r="C13" s="39">
        <v>57207</v>
      </c>
      <c r="D13" s="40">
        <f t="shared" si="2"/>
        <v>20478</v>
      </c>
      <c r="E13" s="41">
        <v>9742</v>
      </c>
      <c r="F13" s="41">
        <v>6875</v>
      </c>
      <c r="G13" s="42">
        <v>3861</v>
      </c>
      <c r="H13" s="39">
        <v>17129</v>
      </c>
      <c r="I13" s="43">
        <f t="shared" si="3"/>
        <v>0.35796318632335206</v>
      </c>
      <c r="J13" s="26"/>
      <c r="K13" s="24">
        <f t="shared" si="1"/>
        <v>19600</v>
      </c>
      <c r="L13" s="58">
        <f t="shared" si="4"/>
        <v>0.17029384515880924</v>
      </c>
      <c r="M13" s="58">
        <f t="shared" si="5"/>
        <v>6.7491740521264887E-2</v>
      </c>
    </row>
    <row r="14" spans="1:13" ht="20.100000000000001" customHeight="1" x14ac:dyDescent="0.15"/>
    <row r="15" spans="1:13" ht="20.100000000000001" customHeight="1" x14ac:dyDescent="0.15"/>
    <row r="16" spans="1:13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42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12" ht="20.100000000000001" customHeight="1" x14ac:dyDescent="0.15">
      <c r="B4" s="204" t="s">
        <v>66</v>
      </c>
      <c r="C4" s="205"/>
      <c r="D4" s="45">
        <f>SUM(D5:D7)</f>
        <v>7341</v>
      </c>
      <c r="E4" s="46">
        <f t="shared" ref="E4:K4" si="0">SUM(E5:E7)</f>
        <v>5483</v>
      </c>
      <c r="F4" s="46">
        <f t="shared" si="0"/>
        <v>8792</v>
      </c>
      <c r="G4" s="46">
        <f t="shared" si="0"/>
        <v>5413</v>
      </c>
      <c r="H4" s="46">
        <f t="shared" si="0"/>
        <v>4398</v>
      </c>
      <c r="I4" s="46">
        <f t="shared" si="0"/>
        <v>5424</v>
      </c>
      <c r="J4" s="45">
        <f t="shared" si="0"/>
        <v>3004</v>
      </c>
      <c r="K4" s="47">
        <f t="shared" si="0"/>
        <v>39855</v>
      </c>
      <c r="L4" s="55">
        <f>K4/人口統計!D5</f>
        <v>0.18042100497962879</v>
      </c>
    </row>
    <row r="5" spans="1:12" ht="20.100000000000001" customHeight="1" x14ac:dyDescent="0.15">
      <c r="B5" s="117"/>
      <c r="C5" s="118" t="s">
        <v>15</v>
      </c>
      <c r="D5" s="48">
        <v>982</v>
      </c>
      <c r="E5" s="49">
        <v>882</v>
      </c>
      <c r="F5" s="49">
        <v>783</v>
      </c>
      <c r="G5" s="49">
        <v>687</v>
      </c>
      <c r="H5" s="49">
        <v>523</v>
      </c>
      <c r="I5" s="49">
        <v>535</v>
      </c>
      <c r="J5" s="48">
        <v>339</v>
      </c>
      <c r="K5" s="50">
        <f>SUM(D5:J5)</f>
        <v>4731</v>
      </c>
      <c r="L5" s="56">
        <f>K5/人口統計!D5</f>
        <v>2.1416930737890447E-2</v>
      </c>
    </row>
    <row r="6" spans="1:12" ht="20.100000000000001" customHeight="1" x14ac:dyDescent="0.15">
      <c r="B6" s="117"/>
      <c r="C6" s="118" t="s">
        <v>144</v>
      </c>
      <c r="D6" s="48">
        <v>2993</v>
      </c>
      <c r="E6" s="49">
        <v>1969</v>
      </c>
      <c r="F6" s="49">
        <v>2897</v>
      </c>
      <c r="G6" s="49">
        <v>1612</v>
      </c>
      <c r="H6" s="49">
        <v>1218</v>
      </c>
      <c r="I6" s="49">
        <v>1333</v>
      </c>
      <c r="J6" s="48">
        <v>787</v>
      </c>
      <c r="K6" s="50">
        <f>SUM(D6:J6)</f>
        <v>12809</v>
      </c>
      <c r="L6" s="56">
        <f>K6/人口統計!D5</f>
        <v>5.7985513807152556E-2</v>
      </c>
    </row>
    <row r="7" spans="1:12" ht="20.100000000000001" customHeight="1" x14ac:dyDescent="0.15">
      <c r="B7" s="117"/>
      <c r="C7" s="119" t="s">
        <v>143</v>
      </c>
      <c r="D7" s="51">
        <v>3366</v>
      </c>
      <c r="E7" s="52">
        <v>2632</v>
      </c>
      <c r="F7" s="52">
        <v>5112</v>
      </c>
      <c r="G7" s="52">
        <v>3114</v>
      </c>
      <c r="H7" s="52">
        <v>2657</v>
      </c>
      <c r="I7" s="52">
        <v>3556</v>
      </c>
      <c r="J7" s="51">
        <v>1878</v>
      </c>
      <c r="K7" s="53">
        <f>SUM(D7:J7)</f>
        <v>22315</v>
      </c>
      <c r="L7" s="57">
        <f>K7/人口統計!D5</f>
        <v>0.10101856043458579</v>
      </c>
    </row>
    <row r="8" spans="1:12" ht="20.100000000000001" customHeight="1" thickBot="1" x14ac:dyDescent="0.2">
      <c r="B8" s="204" t="s">
        <v>67</v>
      </c>
      <c r="C8" s="205"/>
      <c r="D8" s="45">
        <v>74</v>
      </c>
      <c r="E8" s="46">
        <v>114</v>
      </c>
      <c r="F8" s="46">
        <v>76</v>
      </c>
      <c r="G8" s="46">
        <v>103</v>
      </c>
      <c r="H8" s="46">
        <v>80</v>
      </c>
      <c r="I8" s="46">
        <v>77</v>
      </c>
      <c r="J8" s="45">
        <v>57</v>
      </c>
      <c r="K8" s="47">
        <f>SUM(D8:J8)</f>
        <v>581</v>
      </c>
      <c r="L8" s="80"/>
    </row>
    <row r="9" spans="1:12" ht="20.100000000000001" customHeight="1" thickTop="1" x14ac:dyDescent="0.15">
      <c r="B9" s="206" t="s">
        <v>34</v>
      </c>
      <c r="C9" s="207"/>
      <c r="D9" s="35">
        <f>D4+D8</f>
        <v>7415</v>
      </c>
      <c r="E9" s="34">
        <f t="shared" ref="E9:K9" si="1">E4+E8</f>
        <v>5597</v>
      </c>
      <c r="F9" s="34">
        <f t="shared" si="1"/>
        <v>8868</v>
      </c>
      <c r="G9" s="34">
        <f t="shared" si="1"/>
        <v>5516</v>
      </c>
      <c r="H9" s="34">
        <f t="shared" si="1"/>
        <v>4478</v>
      </c>
      <c r="I9" s="34">
        <f t="shared" si="1"/>
        <v>5501</v>
      </c>
      <c r="J9" s="35">
        <f t="shared" si="1"/>
        <v>3061</v>
      </c>
      <c r="K9" s="54">
        <f t="shared" si="1"/>
        <v>40436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41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 x14ac:dyDescent="0.15">
      <c r="B24" s="208" t="s">
        <v>17</v>
      </c>
      <c r="C24" s="209"/>
      <c r="D24" s="45">
        <v>1288</v>
      </c>
      <c r="E24" s="46">
        <v>1000</v>
      </c>
      <c r="F24" s="46">
        <v>1346</v>
      </c>
      <c r="G24" s="46">
        <v>896</v>
      </c>
      <c r="H24" s="46">
        <v>667</v>
      </c>
      <c r="I24" s="46">
        <v>890</v>
      </c>
      <c r="J24" s="45">
        <v>540</v>
      </c>
      <c r="K24" s="47">
        <f>SUM(D24:J24)</f>
        <v>6627</v>
      </c>
      <c r="L24" s="55">
        <f>K24/人口統計!D6</f>
        <v>0.14526523454625165</v>
      </c>
    </row>
    <row r="25" spans="1:12" ht="20.100000000000001" customHeight="1" x14ac:dyDescent="0.15">
      <c r="B25" s="212" t="s">
        <v>43</v>
      </c>
      <c r="C25" s="213"/>
      <c r="D25" s="45">
        <v>1132</v>
      </c>
      <c r="E25" s="46">
        <v>1026</v>
      </c>
      <c r="F25" s="46">
        <v>1173</v>
      </c>
      <c r="G25" s="46">
        <v>755</v>
      </c>
      <c r="H25" s="46">
        <v>628</v>
      </c>
      <c r="I25" s="46">
        <v>657</v>
      </c>
      <c r="J25" s="45">
        <v>379</v>
      </c>
      <c r="K25" s="47">
        <f t="shared" ref="K25:K31" si="2">SUM(D25:J25)</f>
        <v>5750</v>
      </c>
      <c r="L25" s="55">
        <f>K25/人口統計!D7</f>
        <v>0.1874918481805139</v>
      </c>
    </row>
    <row r="26" spans="1:12" ht="20.100000000000001" customHeight="1" x14ac:dyDescent="0.15">
      <c r="B26" s="212" t="s">
        <v>44</v>
      </c>
      <c r="C26" s="213"/>
      <c r="D26" s="45">
        <v>786</v>
      </c>
      <c r="E26" s="46">
        <v>467</v>
      </c>
      <c r="F26" s="46">
        <v>862</v>
      </c>
      <c r="G26" s="46">
        <v>498</v>
      </c>
      <c r="H26" s="46">
        <v>420</v>
      </c>
      <c r="I26" s="46">
        <v>521</v>
      </c>
      <c r="J26" s="45">
        <v>284</v>
      </c>
      <c r="K26" s="47">
        <f t="shared" si="2"/>
        <v>3838</v>
      </c>
      <c r="L26" s="55">
        <f>K26/人口統計!D8</f>
        <v>0.20423584504044273</v>
      </c>
    </row>
    <row r="27" spans="1:12" ht="20.100000000000001" customHeight="1" x14ac:dyDescent="0.15">
      <c r="B27" s="212" t="s">
        <v>45</v>
      </c>
      <c r="C27" s="213"/>
      <c r="D27" s="45">
        <v>234</v>
      </c>
      <c r="E27" s="46">
        <v>181</v>
      </c>
      <c r="F27" s="46">
        <v>343</v>
      </c>
      <c r="G27" s="46">
        <v>229</v>
      </c>
      <c r="H27" s="46">
        <v>187</v>
      </c>
      <c r="I27" s="46">
        <v>213</v>
      </c>
      <c r="J27" s="45">
        <v>106</v>
      </c>
      <c r="K27" s="47">
        <f t="shared" si="2"/>
        <v>1493</v>
      </c>
      <c r="L27" s="55">
        <f>K27/人口統計!D9</f>
        <v>0.14988454974400162</v>
      </c>
    </row>
    <row r="28" spans="1:12" ht="20.100000000000001" customHeight="1" x14ac:dyDescent="0.15">
      <c r="B28" s="212" t="s">
        <v>46</v>
      </c>
      <c r="C28" s="213"/>
      <c r="D28" s="45">
        <v>348</v>
      </c>
      <c r="E28" s="46">
        <v>266</v>
      </c>
      <c r="F28" s="46">
        <v>503</v>
      </c>
      <c r="G28" s="46">
        <v>331</v>
      </c>
      <c r="H28" s="46">
        <v>284</v>
      </c>
      <c r="I28" s="46">
        <v>370</v>
      </c>
      <c r="J28" s="45">
        <v>190</v>
      </c>
      <c r="K28" s="47">
        <f t="shared" si="2"/>
        <v>2292</v>
      </c>
      <c r="L28" s="55">
        <f>K28/人口統計!D10</f>
        <v>0.15842952927351905</v>
      </c>
    </row>
    <row r="29" spans="1:12" ht="20.100000000000001" customHeight="1" x14ac:dyDescent="0.15">
      <c r="B29" s="212" t="s">
        <v>47</v>
      </c>
      <c r="C29" s="213"/>
      <c r="D29" s="45">
        <v>782</v>
      </c>
      <c r="E29" s="46">
        <v>701</v>
      </c>
      <c r="F29" s="46">
        <v>1447</v>
      </c>
      <c r="G29" s="46">
        <v>768</v>
      </c>
      <c r="H29" s="46">
        <v>622</v>
      </c>
      <c r="I29" s="46">
        <v>768</v>
      </c>
      <c r="J29" s="45">
        <v>435</v>
      </c>
      <c r="K29" s="47">
        <f t="shared" si="2"/>
        <v>5523</v>
      </c>
      <c r="L29" s="55">
        <f>K29/人口統計!D11</f>
        <v>0.17517206381426623</v>
      </c>
    </row>
    <row r="30" spans="1:12" ht="20.100000000000001" customHeight="1" x14ac:dyDescent="0.15">
      <c r="B30" s="212" t="s">
        <v>48</v>
      </c>
      <c r="C30" s="213"/>
      <c r="D30" s="45">
        <v>2311</v>
      </c>
      <c r="E30" s="46">
        <v>1474</v>
      </c>
      <c r="F30" s="46">
        <v>2235</v>
      </c>
      <c r="G30" s="46">
        <v>1443</v>
      </c>
      <c r="H30" s="46">
        <v>1231</v>
      </c>
      <c r="I30" s="46">
        <v>1421</v>
      </c>
      <c r="J30" s="45">
        <v>732</v>
      </c>
      <c r="K30" s="47">
        <f t="shared" si="2"/>
        <v>10847</v>
      </c>
      <c r="L30" s="55">
        <f>K30/人口統計!D12</f>
        <v>0.2196415915763896</v>
      </c>
    </row>
    <row r="31" spans="1:12" ht="20.100000000000001" customHeight="1" thickBot="1" x14ac:dyDescent="0.2">
      <c r="B31" s="208" t="s">
        <v>24</v>
      </c>
      <c r="C31" s="209"/>
      <c r="D31" s="45">
        <v>460</v>
      </c>
      <c r="E31" s="46">
        <v>368</v>
      </c>
      <c r="F31" s="46">
        <v>883</v>
      </c>
      <c r="G31" s="46">
        <v>493</v>
      </c>
      <c r="H31" s="46">
        <v>359</v>
      </c>
      <c r="I31" s="46">
        <v>584</v>
      </c>
      <c r="J31" s="45">
        <v>338</v>
      </c>
      <c r="K31" s="47">
        <f t="shared" si="2"/>
        <v>3485</v>
      </c>
      <c r="L31" s="59">
        <f>K31/人口統計!D13</f>
        <v>0.17018263502295147</v>
      </c>
    </row>
    <row r="32" spans="1:12" ht="20.100000000000001" customHeight="1" thickTop="1" x14ac:dyDescent="0.15">
      <c r="B32" s="210" t="s">
        <v>49</v>
      </c>
      <c r="C32" s="211"/>
      <c r="D32" s="35">
        <f>SUM(D24:D31)</f>
        <v>7341</v>
      </c>
      <c r="E32" s="34">
        <f t="shared" ref="E32:J32" si="3">SUM(E24:E31)</f>
        <v>5483</v>
      </c>
      <c r="F32" s="34">
        <f t="shared" si="3"/>
        <v>8792</v>
      </c>
      <c r="G32" s="34">
        <f t="shared" si="3"/>
        <v>5413</v>
      </c>
      <c r="H32" s="34">
        <f t="shared" si="3"/>
        <v>4398</v>
      </c>
      <c r="I32" s="34">
        <f t="shared" si="3"/>
        <v>5424</v>
      </c>
      <c r="J32" s="35">
        <f t="shared" si="3"/>
        <v>3004</v>
      </c>
      <c r="K32" s="54">
        <f>SUM(K24:K31)</f>
        <v>39855</v>
      </c>
      <c r="L32" s="60">
        <f>K32/人口統計!D5</f>
        <v>0.18042100497962879</v>
      </c>
    </row>
    <row r="33" spans="1:11" ht="20.100000000000001" customHeight="1" x14ac:dyDescent="0.15">
      <c r="C33" s="14" t="s">
        <v>50</v>
      </c>
    </row>
    <row r="34" spans="1:11" ht="20.100000000000001" customHeight="1" x14ac:dyDescent="0.15"/>
    <row r="35" spans="1:11" ht="20.100000000000001" customHeight="1" x14ac:dyDescent="0.15"/>
    <row r="36" spans="1:11" ht="20.100000000000001" customHeight="1" x14ac:dyDescent="0.15"/>
    <row r="37" spans="1:11" ht="20.100000000000001" customHeight="1" x14ac:dyDescent="0.15"/>
    <row r="38" spans="1:11" ht="20.100000000000001" customHeight="1" x14ac:dyDescent="0.15"/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>
      <c r="A47" s="13" t="s">
        <v>153</v>
      </c>
    </row>
    <row r="48" spans="1:11" ht="20.100000000000001" customHeight="1" x14ac:dyDescent="0.15">
      <c r="K48" s="44" t="s">
        <v>2</v>
      </c>
    </row>
    <row r="49" spans="2:14" ht="20.100000000000001" customHeight="1" x14ac:dyDescent="0.15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 x14ac:dyDescent="0.15">
      <c r="B50" s="202" t="s">
        <v>154</v>
      </c>
      <c r="C50" s="203"/>
      <c r="D50" s="191">
        <v>273</v>
      </c>
      <c r="E50" s="192">
        <v>245</v>
      </c>
      <c r="F50" s="192">
        <v>290</v>
      </c>
      <c r="G50" s="192">
        <v>215</v>
      </c>
      <c r="H50" s="192">
        <v>145</v>
      </c>
      <c r="I50" s="192">
        <v>217</v>
      </c>
      <c r="J50" s="191">
        <v>124</v>
      </c>
      <c r="K50" s="193">
        <f t="shared" ref="K50:K82" si="4">SUM(D50:J50)</f>
        <v>1509</v>
      </c>
      <c r="L50" s="194">
        <f>K50/N50</f>
        <v>0.14441573356302037</v>
      </c>
      <c r="N50" s="14">
        <v>10449</v>
      </c>
    </row>
    <row r="51" spans="2:14" ht="20.100000000000001" customHeight="1" x14ac:dyDescent="0.15">
      <c r="B51" s="202" t="s">
        <v>155</v>
      </c>
      <c r="C51" s="203"/>
      <c r="D51" s="191">
        <v>254</v>
      </c>
      <c r="E51" s="192">
        <v>158</v>
      </c>
      <c r="F51" s="192">
        <v>268</v>
      </c>
      <c r="G51" s="192">
        <v>153</v>
      </c>
      <c r="H51" s="192">
        <v>119</v>
      </c>
      <c r="I51" s="192">
        <v>168</v>
      </c>
      <c r="J51" s="191">
        <v>90</v>
      </c>
      <c r="K51" s="193">
        <f t="shared" si="4"/>
        <v>1210</v>
      </c>
      <c r="L51" s="194">
        <f t="shared" ref="L51:L82" si="5">K51/N51</f>
        <v>0.15618949270685425</v>
      </c>
      <c r="N51" s="14">
        <v>7747</v>
      </c>
    </row>
    <row r="52" spans="2:14" ht="20.100000000000001" customHeight="1" x14ac:dyDescent="0.15">
      <c r="B52" s="202" t="s">
        <v>156</v>
      </c>
      <c r="C52" s="203"/>
      <c r="D52" s="191">
        <v>332</v>
      </c>
      <c r="E52" s="192">
        <v>264</v>
      </c>
      <c r="F52" s="192">
        <v>313</v>
      </c>
      <c r="G52" s="192">
        <v>218</v>
      </c>
      <c r="H52" s="192">
        <v>171</v>
      </c>
      <c r="I52" s="192">
        <v>214</v>
      </c>
      <c r="J52" s="191">
        <v>131</v>
      </c>
      <c r="K52" s="193">
        <f t="shared" si="4"/>
        <v>1643</v>
      </c>
      <c r="L52" s="194">
        <f t="shared" si="5"/>
        <v>0.14878203386760844</v>
      </c>
      <c r="N52" s="14">
        <v>11043</v>
      </c>
    </row>
    <row r="53" spans="2:14" ht="20.100000000000001" customHeight="1" x14ac:dyDescent="0.15">
      <c r="B53" s="202" t="s">
        <v>157</v>
      </c>
      <c r="C53" s="203"/>
      <c r="D53" s="191">
        <v>216</v>
      </c>
      <c r="E53" s="192">
        <v>160</v>
      </c>
      <c r="F53" s="192">
        <v>210</v>
      </c>
      <c r="G53" s="192">
        <v>168</v>
      </c>
      <c r="H53" s="192">
        <v>115</v>
      </c>
      <c r="I53" s="192">
        <v>150</v>
      </c>
      <c r="J53" s="191">
        <v>95</v>
      </c>
      <c r="K53" s="193">
        <f t="shared" si="4"/>
        <v>1114</v>
      </c>
      <c r="L53" s="194">
        <f t="shared" si="5"/>
        <v>0.14644406467727095</v>
      </c>
      <c r="N53" s="14">
        <v>7607</v>
      </c>
    </row>
    <row r="54" spans="2:14" ht="20.100000000000001" customHeight="1" x14ac:dyDescent="0.15">
      <c r="B54" s="202" t="s">
        <v>158</v>
      </c>
      <c r="C54" s="203"/>
      <c r="D54" s="191">
        <v>166</v>
      </c>
      <c r="E54" s="192">
        <v>150</v>
      </c>
      <c r="F54" s="192">
        <v>194</v>
      </c>
      <c r="G54" s="192">
        <v>122</v>
      </c>
      <c r="H54" s="192">
        <v>90</v>
      </c>
      <c r="I54" s="192">
        <v>112</v>
      </c>
      <c r="J54" s="191">
        <v>85</v>
      </c>
      <c r="K54" s="193">
        <f t="shared" si="4"/>
        <v>919</v>
      </c>
      <c r="L54" s="194">
        <f t="shared" si="5"/>
        <v>0.14617464609511691</v>
      </c>
      <c r="N54" s="14">
        <v>6287</v>
      </c>
    </row>
    <row r="55" spans="2:14" ht="20.100000000000001" customHeight="1" x14ac:dyDescent="0.15">
      <c r="B55" s="202" t="s">
        <v>159</v>
      </c>
      <c r="C55" s="203"/>
      <c r="D55" s="191">
        <v>71</v>
      </c>
      <c r="E55" s="192">
        <v>57</v>
      </c>
      <c r="F55" s="192">
        <v>85</v>
      </c>
      <c r="G55" s="192">
        <v>46</v>
      </c>
      <c r="H55" s="192">
        <v>45</v>
      </c>
      <c r="I55" s="192">
        <v>47</v>
      </c>
      <c r="J55" s="191">
        <v>30</v>
      </c>
      <c r="K55" s="193">
        <f t="shared" si="4"/>
        <v>381</v>
      </c>
      <c r="L55" s="194">
        <f t="shared" si="5"/>
        <v>0.15319662243667068</v>
      </c>
      <c r="N55" s="14">
        <v>2487</v>
      </c>
    </row>
    <row r="56" spans="2:14" ht="20.100000000000001" customHeight="1" x14ac:dyDescent="0.15">
      <c r="B56" s="202" t="s">
        <v>160</v>
      </c>
      <c r="C56" s="203"/>
      <c r="D56" s="191">
        <v>180</v>
      </c>
      <c r="E56" s="192">
        <v>146</v>
      </c>
      <c r="F56" s="192">
        <v>181</v>
      </c>
      <c r="G56" s="192">
        <v>138</v>
      </c>
      <c r="H56" s="192">
        <v>91</v>
      </c>
      <c r="I56" s="192">
        <v>94</v>
      </c>
      <c r="J56" s="191">
        <v>60</v>
      </c>
      <c r="K56" s="193">
        <f t="shared" si="4"/>
        <v>890</v>
      </c>
      <c r="L56" s="194">
        <f t="shared" si="5"/>
        <v>0.20370794232089723</v>
      </c>
      <c r="N56" s="14">
        <v>4369</v>
      </c>
    </row>
    <row r="57" spans="2:14" ht="20.100000000000001" customHeight="1" x14ac:dyDescent="0.15">
      <c r="B57" s="202" t="s">
        <v>161</v>
      </c>
      <c r="C57" s="203"/>
      <c r="D57" s="191">
        <v>379</v>
      </c>
      <c r="E57" s="192">
        <v>387</v>
      </c>
      <c r="F57" s="192">
        <v>383</v>
      </c>
      <c r="G57" s="192">
        <v>233</v>
      </c>
      <c r="H57" s="192">
        <v>195</v>
      </c>
      <c r="I57" s="192">
        <v>208</v>
      </c>
      <c r="J57" s="191">
        <v>124</v>
      </c>
      <c r="K57" s="193">
        <f t="shared" si="4"/>
        <v>1909</v>
      </c>
      <c r="L57" s="194">
        <f t="shared" si="5"/>
        <v>0.20702743737121787</v>
      </c>
      <c r="N57" s="14">
        <v>9221</v>
      </c>
    </row>
    <row r="58" spans="2:14" ht="20.100000000000001" customHeight="1" x14ac:dyDescent="0.15">
      <c r="B58" s="202" t="s">
        <v>162</v>
      </c>
      <c r="C58" s="203"/>
      <c r="D58" s="191">
        <v>399</v>
      </c>
      <c r="E58" s="192">
        <v>336</v>
      </c>
      <c r="F58" s="192">
        <v>417</v>
      </c>
      <c r="G58" s="192">
        <v>257</v>
      </c>
      <c r="H58" s="192">
        <v>218</v>
      </c>
      <c r="I58" s="192">
        <v>247</v>
      </c>
      <c r="J58" s="191">
        <v>134</v>
      </c>
      <c r="K58" s="193">
        <f t="shared" si="4"/>
        <v>2008</v>
      </c>
      <c r="L58" s="194">
        <f t="shared" si="5"/>
        <v>0.19047619047619047</v>
      </c>
      <c r="N58" s="14">
        <v>10542</v>
      </c>
    </row>
    <row r="59" spans="2:14" ht="20.100000000000001" customHeight="1" x14ac:dyDescent="0.15">
      <c r="B59" s="202" t="s">
        <v>163</v>
      </c>
      <c r="C59" s="203"/>
      <c r="D59" s="191">
        <v>183</v>
      </c>
      <c r="E59" s="192">
        <v>181</v>
      </c>
      <c r="F59" s="192">
        <v>203</v>
      </c>
      <c r="G59" s="192">
        <v>147</v>
      </c>
      <c r="H59" s="192">
        <v>136</v>
      </c>
      <c r="I59" s="192">
        <v>120</v>
      </c>
      <c r="J59" s="191">
        <v>71</v>
      </c>
      <c r="K59" s="193">
        <f t="shared" si="4"/>
        <v>1041</v>
      </c>
      <c r="L59" s="194">
        <f t="shared" si="5"/>
        <v>0.15927172582619339</v>
      </c>
      <c r="N59" s="14">
        <v>6536</v>
      </c>
    </row>
    <row r="60" spans="2:14" ht="20.100000000000001" customHeight="1" x14ac:dyDescent="0.15">
      <c r="B60" s="202" t="s">
        <v>164</v>
      </c>
      <c r="C60" s="203"/>
      <c r="D60" s="191">
        <v>411</v>
      </c>
      <c r="E60" s="192">
        <v>270</v>
      </c>
      <c r="F60" s="192">
        <v>456</v>
      </c>
      <c r="G60" s="192">
        <v>258</v>
      </c>
      <c r="H60" s="192">
        <v>224</v>
      </c>
      <c r="I60" s="192">
        <v>298</v>
      </c>
      <c r="J60" s="191">
        <v>160</v>
      </c>
      <c r="K60" s="193">
        <f t="shared" si="4"/>
        <v>2077</v>
      </c>
      <c r="L60" s="194">
        <f t="shared" si="5"/>
        <v>0.21487688806124561</v>
      </c>
      <c r="N60" s="14">
        <v>9666</v>
      </c>
    </row>
    <row r="61" spans="2:14" ht="20.100000000000001" customHeight="1" x14ac:dyDescent="0.15">
      <c r="B61" s="202" t="s">
        <v>165</v>
      </c>
      <c r="C61" s="203"/>
      <c r="D61" s="191">
        <v>108</v>
      </c>
      <c r="E61" s="192">
        <v>73</v>
      </c>
      <c r="F61" s="192">
        <v>157</v>
      </c>
      <c r="G61" s="192">
        <v>95</v>
      </c>
      <c r="H61" s="192">
        <v>76</v>
      </c>
      <c r="I61" s="192">
        <v>96</v>
      </c>
      <c r="J61" s="191">
        <v>49</v>
      </c>
      <c r="K61" s="193">
        <f t="shared" si="4"/>
        <v>654</v>
      </c>
      <c r="L61" s="194">
        <f t="shared" si="5"/>
        <v>0.21233766233766233</v>
      </c>
      <c r="N61" s="14">
        <v>3080</v>
      </c>
    </row>
    <row r="62" spans="2:14" ht="20.100000000000001" customHeight="1" x14ac:dyDescent="0.15">
      <c r="B62" s="202" t="s">
        <v>166</v>
      </c>
      <c r="C62" s="203"/>
      <c r="D62" s="191">
        <v>272</v>
      </c>
      <c r="E62" s="192">
        <v>136</v>
      </c>
      <c r="F62" s="192">
        <v>257</v>
      </c>
      <c r="G62" s="192">
        <v>152</v>
      </c>
      <c r="H62" s="192">
        <v>129</v>
      </c>
      <c r="I62" s="192">
        <v>135</v>
      </c>
      <c r="J62" s="191">
        <v>82</v>
      </c>
      <c r="K62" s="193">
        <f t="shared" si="4"/>
        <v>1163</v>
      </c>
      <c r="L62" s="194">
        <f t="shared" si="5"/>
        <v>0.19235858418789281</v>
      </c>
      <c r="N62" s="14">
        <v>6046</v>
      </c>
    </row>
    <row r="63" spans="2:14" ht="20.100000000000001" customHeight="1" x14ac:dyDescent="0.15">
      <c r="B63" s="202" t="s">
        <v>167</v>
      </c>
      <c r="C63" s="203"/>
      <c r="D63" s="191">
        <v>210</v>
      </c>
      <c r="E63" s="192">
        <v>165</v>
      </c>
      <c r="F63" s="192">
        <v>310</v>
      </c>
      <c r="G63" s="192">
        <v>205</v>
      </c>
      <c r="H63" s="192">
        <v>160</v>
      </c>
      <c r="I63" s="192">
        <v>194</v>
      </c>
      <c r="J63" s="191">
        <v>89</v>
      </c>
      <c r="K63" s="193">
        <f t="shared" si="4"/>
        <v>1333</v>
      </c>
      <c r="L63" s="194">
        <f t="shared" si="5"/>
        <v>0.14717897758639725</v>
      </c>
      <c r="N63" s="14">
        <v>9057</v>
      </c>
    </row>
    <row r="64" spans="2:14" ht="20.100000000000001" customHeight="1" x14ac:dyDescent="0.15">
      <c r="B64" s="202" t="s">
        <v>168</v>
      </c>
      <c r="C64" s="203"/>
      <c r="D64" s="191">
        <v>30</v>
      </c>
      <c r="E64" s="192">
        <v>20</v>
      </c>
      <c r="F64" s="192">
        <v>39</v>
      </c>
      <c r="G64" s="192">
        <v>29</v>
      </c>
      <c r="H64" s="192">
        <v>29</v>
      </c>
      <c r="I64" s="192">
        <v>26</v>
      </c>
      <c r="J64" s="191">
        <v>18</v>
      </c>
      <c r="K64" s="193">
        <f t="shared" si="4"/>
        <v>191</v>
      </c>
      <c r="L64" s="194">
        <f t="shared" si="5"/>
        <v>0.21128318584070796</v>
      </c>
      <c r="N64" s="14">
        <v>904</v>
      </c>
    </row>
    <row r="65" spans="2:14" ht="20.100000000000001" customHeight="1" x14ac:dyDescent="0.15">
      <c r="B65" s="202" t="s">
        <v>169</v>
      </c>
      <c r="C65" s="203"/>
      <c r="D65" s="191">
        <v>244</v>
      </c>
      <c r="E65" s="192">
        <v>183</v>
      </c>
      <c r="F65" s="192">
        <v>354</v>
      </c>
      <c r="G65" s="192">
        <v>237</v>
      </c>
      <c r="H65" s="192">
        <v>208</v>
      </c>
      <c r="I65" s="192">
        <v>257</v>
      </c>
      <c r="J65" s="191">
        <v>125</v>
      </c>
      <c r="K65" s="193">
        <f t="shared" si="4"/>
        <v>1608</v>
      </c>
      <c r="L65" s="194">
        <f t="shared" si="5"/>
        <v>0.16033502841758898</v>
      </c>
      <c r="N65" s="14">
        <v>10029</v>
      </c>
    </row>
    <row r="66" spans="2:14" ht="20.100000000000001" customHeight="1" x14ac:dyDescent="0.15">
      <c r="B66" s="202" t="s">
        <v>170</v>
      </c>
      <c r="C66" s="203"/>
      <c r="D66" s="191">
        <v>111</v>
      </c>
      <c r="E66" s="192">
        <v>87</v>
      </c>
      <c r="F66" s="192">
        <v>150</v>
      </c>
      <c r="G66" s="192">
        <v>101</v>
      </c>
      <c r="H66" s="192">
        <v>80</v>
      </c>
      <c r="I66" s="192">
        <v>114</v>
      </c>
      <c r="J66" s="191">
        <v>67</v>
      </c>
      <c r="K66" s="193">
        <f t="shared" si="4"/>
        <v>710</v>
      </c>
      <c r="L66" s="194">
        <f t="shared" si="5"/>
        <v>0.15998197386210006</v>
      </c>
      <c r="N66" s="14">
        <v>4438</v>
      </c>
    </row>
    <row r="67" spans="2:14" ht="20.100000000000001" customHeight="1" x14ac:dyDescent="0.15">
      <c r="B67" s="202" t="s">
        <v>171</v>
      </c>
      <c r="C67" s="203"/>
      <c r="D67" s="187">
        <v>592</v>
      </c>
      <c r="E67" s="188">
        <v>526</v>
      </c>
      <c r="F67" s="188">
        <v>1057</v>
      </c>
      <c r="G67" s="188">
        <v>552</v>
      </c>
      <c r="H67" s="188">
        <v>441</v>
      </c>
      <c r="I67" s="188">
        <v>583</v>
      </c>
      <c r="J67" s="187">
        <v>307</v>
      </c>
      <c r="K67" s="189">
        <f t="shared" si="4"/>
        <v>4058</v>
      </c>
      <c r="L67" s="195">
        <f t="shared" si="5"/>
        <v>0.18579735360102559</v>
      </c>
      <c r="N67" s="14">
        <v>21841</v>
      </c>
    </row>
    <row r="68" spans="2:14" ht="20.100000000000001" customHeight="1" x14ac:dyDescent="0.15">
      <c r="B68" s="202" t="s">
        <v>172</v>
      </c>
      <c r="C68" s="203"/>
      <c r="D68" s="187">
        <v>102</v>
      </c>
      <c r="E68" s="188">
        <v>94</v>
      </c>
      <c r="F68" s="188">
        <v>152</v>
      </c>
      <c r="G68" s="188">
        <v>95</v>
      </c>
      <c r="H68" s="188">
        <v>86</v>
      </c>
      <c r="I68" s="188">
        <v>80</v>
      </c>
      <c r="J68" s="187">
        <v>55</v>
      </c>
      <c r="K68" s="189">
        <f t="shared" si="4"/>
        <v>664</v>
      </c>
      <c r="L68" s="195">
        <f t="shared" si="5"/>
        <v>0.16484607745779542</v>
      </c>
      <c r="N68" s="14">
        <v>4028</v>
      </c>
    </row>
    <row r="69" spans="2:14" ht="20.100000000000001" customHeight="1" x14ac:dyDescent="0.15">
      <c r="B69" s="202" t="s">
        <v>173</v>
      </c>
      <c r="C69" s="203"/>
      <c r="D69" s="187">
        <v>93</v>
      </c>
      <c r="E69" s="188">
        <v>97</v>
      </c>
      <c r="F69" s="188">
        <v>254</v>
      </c>
      <c r="G69" s="188">
        <v>131</v>
      </c>
      <c r="H69" s="188">
        <v>103</v>
      </c>
      <c r="I69" s="188">
        <v>116</v>
      </c>
      <c r="J69" s="187">
        <v>81</v>
      </c>
      <c r="K69" s="189">
        <f t="shared" si="4"/>
        <v>875</v>
      </c>
      <c r="L69" s="195">
        <f t="shared" si="5"/>
        <v>0.15459363957597172</v>
      </c>
      <c r="N69" s="14">
        <v>5660</v>
      </c>
    </row>
    <row r="70" spans="2:14" ht="20.100000000000001" customHeight="1" x14ac:dyDescent="0.15">
      <c r="B70" s="202" t="s">
        <v>174</v>
      </c>
      <c r="C70" s="203"/>
      <c r="D70" s="187">
        <v>852</v>
      </c>
      <c r="E70" s="188">
        <v>520</v>
      </c>
      <c r="F70" s="188">
        <v>697</v>
      </c>
      <c r="G70" s="188">
        <v>472</v>
      </c>
      <c r="H70" s="188">
        <v>374</v>
      </c>
      <c r="I70" s="188">
        <v>464</v>
      </c>
      <c r="J70" s="187">
        <v>224</v>
      </c>
      <c r="K70" s="189">
        <f t="shared" si="4"/>
        <v>3603</v>
      </c>
      <c r="L70" s="195">
        <f t="shared" si="5"/>
        <v>0.22688916876574308</v>
      </c>
      <c r="N70" s="14">
        <v>15880</v>
      </c>
    </row>
    <row r="71" spans="2:14" ht="20.100000000000001" customHeight="1" x14ac:dyDescent="0.15">
      <c r="B71" s="202" t="s">
        <v>175</v>
      </c>
      <c r="C71" s="203"/>
      <c r="D71" s="187">
        <v>114</v>
      </c>
      <c r="E71" s="188">
        <v>105</v>
      </c>
      <c r="F71" s="188">
        <v>192</v>
      </c>
      <c r="G71" s="188">
        <v>144</v>
      </c>
      <c r="H71" s="188">
        <v>133</v>
      </c>
      <c r="I71" s="188">
        <v>140</v>
      </c>
      <c r="J71" s="187">
        <v>75</v>
      </c>
      <c r="K71" s="189">
        <f t="shared" si="4"/>
        <v>903</v>
      </c>
      <c r="L71" s="195">
        <f t="shared" si="5"/>
        <v>0.19570871261378414</v>
      </c>
      <c r="N71" s="14">
        <v>4614</v>
      </c>
    </row>
    <row r="72" spans="2:14" ht="20.100000000000001" customHeight="1" x14ac:dyDescent="0.15">
      <c r="B72" s="202" t="s">
        <v>176</v>
      </c>
      <c r="C72" s="203"/>
      <c r="D72" s="187">
        <v>214</v>
      </c>
      <c r="E72" s="188">
        <v>125</v>
      </c>
      <c r="F72" s="188">
        <v>204</v>
      </c>
      <c r="G72" s="188">
        <v>103</v>
      </c>
      <c r="H72" s="188">
        <v>107</v>
      </c>
      <c r="I72" s="188">
        <v>129</v>
      </c>
      <c r="J72" s="187">
        <v>65</v>
      </c>
      <c r="K72" s="189">
        <f t="shared" si="4"/>
        <v>947</v>
      </c>
      <c r="L72" s="195">
        <f t="shared" si="5"/>
        <v>0.21439891328956306</v>
      </c>
      <c r="N72" s="14">
        <v>4417</v>
      </c>
    </row>
    <row r="73" spans="2:14" ht="20.100000000000001" customHeight="1" x14ac:dyDescent="0.15">
      <c r="B73" s="202" t="s">
        <v>177</v>
      </c>
      <c r="C73" s="203"/>
      <c r="D73" s="187">
        <v>191</v>
      </c>
      <c r="E73" s="188">
        <v>124</v>
      </c>
      <c r="F73" s="188">
        <v>183</v>
      </c>
      <c r="G73" s="188">
        <v>108</v>
      </c>
      <c r="H73" s="188">
        <v>103</v>
      </c>
      <c r="I73" s="188">
        <v>106</v>
      </c>
      <c r="J73" s="187">
        <v>52</v>
      </c>
      <c r="K73" s="189">
        <f t="shared" si="4"/>
        <v>867</v>
      </c>
      <c r="L73" s="195">
        <f t="shared" si="5"/>
        <v>0.21412694492467277</v>
      </c>
      <c r="N73" s="14">
        <v>4049</v>
      </c>
    </row>
    <row r="74" spans="2:14" ht="20.100000000000001" customHeight="1" x14ac:dyDescent="0.15">
      <c r="B74" s="202" t="s">
        <v>178</v>
      </c>
      <c r="C74" s="203"/>
      <c r="D74" s="187">
        <v>165</v>
      </c>
      <c r="E74" s="188">
        <v>113</v>
      </c>
      <c r="F74" s="188">
        <v>146</v>
      </c>
      <c r="G74" s="188">
        <v>114</v>
      </c>
      <c r="H74" s="188">
        <v>74</v>
      </c>
      <c r="I74" s="188">
        <v>74</v>
      </c>
      <c r="J74" s="187">
        <v>52</v>
      </c>
      <c r="K74" s="189">
        <f t="shared" si="4"/>
        <v>738</v>
      </c>
      <c r="L74" s="196">
        <f t="shared" si="5"/>
        <v>0.22700707474623194</v>
      </c>
      <c r="N74" s="14">
        <v>3251</v>
      </c>
    </row>
    <row r="75" spans="2:14" ht="20.100000000000001" customHeight="1" x14ac:dyDescent="0.15">
      <c r="B75" s="202" t="s">
        <v>179</v>
      </c>
      <c r="C75" s="203"/>
      <c r="D75" s="187">
        <v>341</v>
      </c>
      <c r="E75" s="188">
        <v>215</v>
      </c>
      <c r="F75" s="188">
        <v>282</v>
      </c>
      <c r="G75" s="188">
        <v>190</v>
      </c>
      <c r="H75" s="188">
        <v>185</v>
      </c>
      <c r="I75" s="188">
        <v>200</v>
      </c>
      <c r="J75" s="187">
        <v>99</v>
      </c>
      <c r="K75" s="189">
        <f t="shared" si="4"/>
        <v>1512</v>
      </c>
      <c r="L75" s="197">
        <f t="shared" si="5"/>
        <v>0.24681684622918706</v>
      </c>
      <c r="N75" s="14">
        <v>6126</v>
      </c>
    </row>
    <row r="76" spans="2:14" ht="20.100000000000001" customHeight="1" x14ac:dyDescent="0.15">
      <c r="B76" s="202" t="s">
        <v>180</v>
      </c>
      <c r="C76" s="203"/>
      <c r="D76" s="187">
        <v>84</v>
      </c>
      <c r="E76" s="188">
        <v>63</v>
      </c>
      <c r="F76" s="188">
        <v>84</v>
      </c>
      <c r="G76" s="188">
        <v>62</v>
      </c>
      <c r="H76" s="188">
        <v>44</v>
      </c>
      <c r="I76" s="188">
        <v>70</v>
      </c>
      <c r="J76" s="187">
        <v>31</v>
      </c>
      <c r="K76" s="189">
        <f t="shared" si="4"/>
        <v>438</v>
      </c>
      <c r="L76" s="195">
        <f t="shared" si="5"/>
        <v>0.22404092071611253</v>
      </c>
      <c r="N76" s="14">
        <v>1955</v>
      </c>
    </row>
    <row r="77" spans="2:14" ht="20.100000000000001" customHeight="1" x14ac:dyDescent="0.15">
      <c r="B77" s="202" t="s">
        <v>181</v>
      </c>
      <c r="C77" s="203"/>
      <c r="D77" s="187">
        <v>314</v>
      </c>
      <c r="E77" s="188">
        <v>193</v>
      </c>
      <c r="F77" s="188">
        <v>391</v>
      </c>
      <c r="G77" s="188">
        <v>240</v>
      </c>
      <c r="H77" s="188">
        <v>200</v>
      </c>
      <c r="I77" s="188">
        <v>211</v>
      </c>
      <c r="J77" s="187">
        <v>119</v>
      </c>
      <c r="K77" s="189">
        <f t="shared" si="4"/>
        <v>1668</v>
      </c>
      <c r="L77" s="195">
        <f t="shared" si="5"/>
        <v>0.21213277375047693</v>
      </c>
      <c r="N77" s="14">
        <v>7863</v>
      </c>
    </row>
    <row r="78" spans="2:14" ht="20.100000000000001" customHeight="1" x14ac:dyDescent="0.15">
      <c r="B78" s="202" t="s">
        <v>182</v>
      </c>
      <c r="C78" s="203"/>
      <c r="D78" s="187">
        <v>48</v>
      </c>
      <c r="E78" s="188">
        <v>30</v>
      </c>
      <c r="F78" s="188">
        <v>69</v>
      </c>
      <c r="G78" s="188">
        <v>32</v>
      </c>
      <c r="H78" s="188">
        <v>28</v>
      </c>
      <c r="I78" s="188">
        <v>40</v>
      </c>
      <c r="J78" s="187">
        <v>23</v>
      </c>
      <c r="K78" s="189">
        <f t="shared" si="4"/>
        <v>270</v>
      </c>
      <c r="L78" s="195">
        <f t="shared" si="5"/>
        <v>0.21951219512195122</v>
      </c>
      <c r="N78" s="14">
        <v>1230</v>
      </c>
    </row>
    <row r="79" spans="2:14" ht="20.100000000000001" customHeight="1" x14ac:dyDescent="0.15">
      <c r="B79" s="202" t="s">
        <v>183</v>
      </c>
      <c r="C79" s="203"/>
      <c r="D79" s="187">
        <v>199</v>
      </c>
      <c r="E79" s="188">
        <v>142</v>
      </c>
      <c r="F79" s="188">
        <v>387</v>
      </c>
      <c r="G79" s="188">
        <v>219</v>
      </c>
      <c r="H79" s="188">
        <v>164</v>
      </c>
      <c r="I79" s="188">
        <v>279</v>
      </c>
      <c r="J79" s="187">
        <v>141</v>
      </c>
      <c r="K79" s="189">
        <f t="shared" si="4"/>
        <v>1531</v>
      </c>
      <c r="L79" s="195">
        <f t="shared" si="5"/>
        <v>0.16900320123633955</v>
      </c>
      <c r="N79" s="14">
        <v>9059</v>
      </c>
    </row>
    <row r="80" spans="2:14" ht="20.100000000000001" customHeight="1" x14ac:dyDescent="0.15">
      <c r="B80" s="202" t="s">
        <v>184</v>
      </c>
      <c r="C80" s="203"/>
      <c r="D80" s="45">
        <v>29</v>
      </c>
      <c r="E80" s="46">
        <v>38</v>
      </c>
      <c r="F80" s="46">
        <v>98</v>
      </c>
      <c r="G80" s="46">
        <v>48</v>
      </c>
      <c r="H80" s="46">
        <v>29</v>
      </c>
      <c r="I80" s="46">
        <v>70</v>
      </c>
      <c r="J80" s="45">
        <v>42</v>
      </c>
      <c r="K80" s="47">
        <f t="shared" si="4"/>
        <v>354</v>
      </c>
      <c r="L80" s="195">
        <f t="shared" si="5"/>
        <v>0.16737588652482269</v>
      </c>
      <c r="N80" s="14">
        <v>2115</v>
      </c>
    </row>
    <row r="81" spans="2:14" ht="20.100000000000001" customHeight="1" x14ac:dyDescent="0.15">
      <c r="B81" s="202" t="s">
        <v>185</v>
      </c>
      <c r="C81" s="203"/>
      <c r="D81" s="45">
        <v>39</v>
      </c>
      <c r="E81" s="46">
        <v>48</v>
      </c>
      <c r="F81" s="46">
        <v>126</v>
      </c>
      <c r="G81" s="46">
        <v>66</v>
      </c>
      <c r="H81" s="46">
        <v>48</v>
      </c>
      <c r="I81" s="46">
        <v>73</v>
      </c>
      <c r="J81" s="45">
        <v>43</v>
      </c>
      <c r="K81" s="47">
        <f t="shared" si="4"/>
        <v>443</v>
      </c>
      <c r="L81" s="195">
        <f t="shared" si="5"/>
        <v>0.16419570051890289</v>
      </c>
      <c r="N81" s="14">
        <v>2698</v>
      </c>
    </row>
    <row r="82" spans="2:14" ht="20.100000000000001" customHeight="1" x14ac:dyDescent="0.15">
      <c r="B82" s="202" t="s">
        <v>186</v>
      </c>
      <c r="C82" s="203"/>
      <c r="D82" s="40">
        <v>199</v>
      </c>
      <c r="E82" s="39">
        <v>146</v>
      </c>
      <c r="F82" s="39">
        <v>279</v>
      </c>
      <c r="G82" s="39">
        <v>166</v>
      </c>
      <c r="H82" s="39">
        <v>128</v>
      </c>
      <c r="I82" s="39">
        <v>169</v>
      </c>
      <c r="J82" s="40">
        <v>118</v>
      </c>
      <c r="K82" s="190">
        <f t="shared" si="4"/>
        <v>1205</v>
      </c>
      <c r="L82" s="197">
        <f t="shared" si="5"/>
        <v>0.18240993036633363</v>
      </c>
      <c r="N82" s="14">
        <v>6606</v>
      </c>
    </row>
    <row r="83" spans="2:14" ht="20.100000000000001" customHeight="1" x14ac:dyDescent="0.15"/>
    <row r="84" spans="2:14" ht="20.100000000000001" customHeight="1" x14ac:dyDescent="0.15"/>
    <row r="85" spans="2:14" ht="20.100000000000001" customHeight="1" x14ac:dyDescent="0.15"/>
    <row r="86" spans="2:14" ht="20.100000000000001" customHeight="1" x14ac:dyDescent="0.15"/>
    <row r="87" spans="2:14" ht="20.100000000000001" customHeight="1" x14ac:dyDescent="0.15"/>
    <row r="88" spans="2:14" ht="20.100000000000001" customHeight="1" x14ac:dyDescent="0.15"/>
    <row r="89" spans="2:14" ht="20.100000000000001" customHeight="1" x14ac:dyDescent="0.15"/>
    <row r="90" spans="2:14" ht="20.100000000000001" customHeight="1" x14ac:dyDescent="0.15"/>
    <row r="91" spans="2:14" ht="20.100000000000001" customHeight="1" x14ac:dyDescent="0.15"/>
    <row r="92" spans="2:14" ht="20.100000000000001" customHeight="1" x14ac:dyDescent="0.15"/>
    <row r="93" spans="2:14" ht="20.100000000000001" customHeight="1" x14ac:dyDescent="0.15"/>
    <row r="94" spans="2:14" ht="20.100000000000001" customHeight="1" x14ac:dyDescent="0.15"/>
    <row r="95" spans="2:14" ht="20.100000000000001" customHeight="1" x14ac:dyDescent="0.15"/>
    <row r="96" spans="2:14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52</v>
      </c>
    </row>
    <row r="2" spans="1:19" ht="20.100000000000001" customHeight="1" x14ac:dyDescent="0.15"/>
    <row r="3" spans="1:19" ht="20.100000000000001" customHeight="1" thickBot="1" x14ac:dyDescent="0.2">
      <c r="B3" s="214"/>
      <c r="C3" s="214"/>
      <c r="D3" s="214" t="s">
        <v>121</v>
      </c>
      <c r="E3" s="214"/>
      <c r="F3" s="214" t="s">
        <v>122</v>
      </c>
      <c r="G3" s="214"/>
      <c r="H3" s="214" t="s">
        <v>123</v>
      </c>
      <c r="I3" s="214"/>
      <c r="J3" s="214" t="s">
        <v>124</v>
      </c>
      <c r="K3" s="214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 x14ac:dyDescent="0.2">
      <c r="B4" s="215"/>
      <c r="C4" s="215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18" t="s">
        <v>113</v>
      </c>
      <c r="C5" s="218"/>
      <c r="D5" s="150">
        <v>5472</v>
      </c>
      <c r="E5" s="149">
        <v>306059.46999999997</v>
      </c>
      <c r="F5" s="151">
        <v>1730</v>
      </c>
      <c r="G5" s="152">
        <v>33511.959999999992</v>
      </c>
      <c r="H5" s="150">
        <v>531</v>
      </c>
      <c r="I5" s="149">
        <v>109415.41000000002</v>
      </c>
      <c r="J5" s="151">
        <v>1041</v>
      </c>
      <c r="K5" s="152">
        <v>326688.75</v>
      </c>
      <c r="M5" s="162">
        <f>Q5+Q7</f>
        <v>39705</v>
      </c>
      <c r="N5" s="121" t="s">
        <v>107</v>
      </c>
      <c r="O5" s="122"/>
      <c r="P5" s="134"/>
      <c r="Q5" s="123">
        <v>31397</v>
      </c>
      <c r="R5" s="124">
        <v>1932327.3299999989</v>
      </c>
      <c r="S5" s="124">
        <f>R5/Q5*100</f>
        <v>6154.4967035067011</v>
      </c>
    </row>
    <row r="6" spans="1:19" ht="20.100000000000001" customHeight="1" x14ac:dyDescent="0.15">
      <c r="B6" s="216" t="s">
        <v>114</v>
      </c>
      <c r="C6" s="216"/>
      <c r="D6" s="153">
        <v>4652</v>
      </c>
      <c r="E6" s="154">
        <v>286036.88</v>
      </c>
      <c r="F6" s="155">
        <v>1492</v>
      </c>
      <c r="G6" s="156">
        <v>28190.520000000008</v>
      </c>
      <c r="H6" s="153">
        <v>448</v>
      </c>
      <c r="I6" s="154">
        <v>94091.430000000008</v>
      </c>
      <c r="J6" s="155">
        <v>878</v>
      </c>
      <c r="K6" s="156">
        <v>258859.97</v>
      </c>
      <c r="M6" s="58"/>
      <c r="N6" s="125"/>
      <c r="O6" s="94" t="s">
        <v>104</v>
      </c>
      <c r="P6" s="107"/>
      <c r="Q6" s="98">
        <f>Q5/Q$13</f>
        <v>0.61946570909951859</v>
      </c>
      <c r="R6" s="99">
        <f>R5/R$13</f>
        <v>0.38833282887087506</v>
      </c>
      <c r="S6" s="100" t="s">
        <v>106</v>
      </c>
    </row>
    <row r="7" spans="1:19" ht="20.100000000000001" customHeight="1" x14ac:dyDescent="0.15">
      <c r="B7" s="216" t="s">
        <v>115</v>
      </c>
      <c r="C7" s="216"/>
      <c r="D7" s="153">
        <v>2808</v>
      </c>
      <c r="E7" s="154">
        <v>177153.27999999997</v>
      </c>
      <c r="F7" s="155">
        <v>948</v>
      </c>
      <c r="G7" s="156">
        <v>18549.510000000002</v>
      </c>
      <c r="H7" s="153">
        <v>499</v>
      </c>
      <c r="I7" s="154">
        <v>110953.21</v>
      </c>
      <c r="J7" s="155">
        <v>661</v>
      </c>
      <c r="K7" s="156">
        <v>198002.65</v>
      </c>
      <c r="M7" s="58"/>
      <c r="N7" s="126" t="s">
        <v>108</v>
      </c>
      <c r="O7" s="127"/>
      <c r="P7" s="135"/>
      <c r="Q7" s="128">
        <v>8308</v>
      </c>
      <c r="R7" s="129">
        <v>158021.75000000009</v>
      </c>
      <c r="S7" s="129">
        <f>R7/Q7*100</f>
        <v>1902.0432113625432</v>
      </c>
    </row>
    <row r="8" spans="1:19" ht="20.100000000000001" customHeight="1" x14ac:dyDescent="0.15">
      <c r="B8" s="216" t="s">
        <v>116</v>
      </c>
      <c r="C8" s="216"/>
      <c r="D8" s="153">
        <v>1125</v>
      </c>
      <c r="E8" s="154">
        <v>70083.059999999983</v>
      </c>
      <c r="F8" s="155">
        <v>298</v>
      </c>
      <c r="G8" s="156">
        <v>5154.5</v>
      </c>
      <c r="H8" s="153">
        <v>81</v>
      </c>
      <c r="I8" s="154">
        <v>15962.26</v>
      </c>
      <c r="J8" s="155">
        <v>359</v>
      </c>
      <c r="K8" s="156">
        <v>103918.24</v>
      </c>
      <c r="L8" s="89"/>
      <c r="M8" s="88"/>
      <c r="N8" s="130"/>
      <c r="O8" s="94" t="s">
        <v>104</v>
      </c>
      <c r="P8" s="107"/>
      <c r="Q8" s="98">
        <f>Q7/Q$13</f>
        <v>0.1639176071344014</v>
      </c>
      <c r="R8" s="99">
        <f>R7/R$13</f>
        <v>3.1757059090307578E-2</v>
      </c>
      <c r="S8" s="100" t="s">
        <v>105</v>
      </c>
    </row>
    <row r="9" spans="1:19" ht="20.100000000000001" customHeight="1" x14ac:dyDescent="0.15">
      <c r="B9" s="216" t="s">
        <v>117</v>
      </c>
      <c r="C9" s="216"/>
      <c r="D9" s="153">
        <v>1770</v>
      </c>
      <c r="E9" s="154">
        <v>118870.49000000005</v>
      </c>
      <c r="F9" s="155">
        <v>441</v>
      </c>
      <c r="G9" s="156">
        <v>9210.470000000003</v>
      </c>
      <c r="H9" s="153">
        <v>329</v>
      </c>
      <c r="I9" s="154">
        <v>64829.30999999999</v>
      </c>
      <c r="J9" s="155">
        <v>391</v>
      </c>
      <c r="K9" s="156">
        <v>116896.05999999998</v>
      </c>
      <c r="L9" s="89"/>
      <c r="M9" s="88"/>
      <c r="N9" s="126" t="s">
        <v>109</v>
      </c>
      <c r="O9" s="127"/>
      <c r="P9" s="135"/>
      <c r="Q9" s="128">
        <v>4165</v>
      </c>
      <c r="R9" s="129">
        <v>882533.39000000013</v>
      </c>
      <c r="S9" s="129">
        <f>R9/Q9*100</f>
        <v>21189.277070828335</v>
      </c>
    </row>
    <row r="10" spans="1:19" ht="20.100000000000001" customHeight="1" x14ac:dyDescent="0.15">
      <c r="B10" s="216" t="s">
        <v>118</v>
      </c>
      <c r="C10" s="216"/>
      <c r="D10" s="153">
        <v>4069</v>
      </c>
      <c r="E10" s="154">
        <v>265293.84000000003</v>
      </c>
      <c r="F10" s="155">
        <v>722</v>
      </c>
      <c r="G10" s="156">
        <v>14887.639999999998</v>
      </c>
      <c r="H10" s="153">
        <v>571</v>
      </c>
      <c r="I10" s="154">
        <v>127412.72</v>
      </c>
      <c r="J10" s="155">
        <v>982</v>
      </c>
      <c r="K10" s="156">
        <v>295504.83</v>
      </c>
      <c r="L10" s="89"/>
      <c r="M10" s="88"/>
      <c r="N10" s="95"/>
      <c r="O10" s="94" t="s">
        <v>104</v>
      </c>
      <c r="P10" s="107"/>
      <c r="Q10" s="98">
        <f>Q9/Q$13</f>
        <v>8.2175834582905852E-2</v>
      </c>
      <c r="R10" s="99">
        <f>R9/R$13</f>
        <v>0.17735954079358981</v>
      </c>
      <c r="S10" s="100" t="s">
        <v>105</v>
      </c>
    </row>
    <row r="11" spans="1:19" ht="20.100000000000001" customHeight="1" x14ac:dyDescent="0.15">
      <c r="B11" s="216" t="s">
        <v>119</v>
      </c>
      <c r="C11" s="216"/>
      <c r="D11" s="153">
        <v>8702</v>
      </c>
      <c r="E11" s="154">
        <v>530992.62999999989</v>
      </c>
      <c r="F11" s="155">
        <v>2031</v>
      </c>
      <c r="G11" s="156">
        <v>35058.26999999999</v>
      </c>
      <c r="H11" s="153">
        <v>1389</v>
      </c>
      <c r="I11" s="154">
        <v>296578.09000000003</v>
      </c>
      <c r="J11" s="155">
        <v>1715</v>
      </c>
      <c r="K11" s="156">
        <v>475042.81999999983</v>
      </c>
      <c r="L11" s="89"/>
      <c r="M11" s="88"/>
      <c r="N11" s="126" t="s">
        <v>110</v>
      </c>
      <c r="O11" s="127"/>
      <c r="P11" s="135"/>
      <c r="Q11" s="101">
        <v>6814</v>
      </c>
      <c r="R11" s="102">
        <v>2003074.2000000002</v>
      </c>
      <c r="S11" s="102">
        <f>R11/Q11*100</f>
        <v>29396.451423539776</v>
      </c>
    </row>
    <row r="12" spans="1:19" ht="20.100000000000001" customHeight="1" thickBot="1" x14ac:dyDescent="0.2">
      <c r="B12" s="217" t="s">
        <v>120</v>
      </c>
      <c r="C12" s="217"/>
      <c r="D12" s="157">
        <v>2799</v>
      </c>
      <c r="E12" s="158">
        <v>177837.68</v>
      </c>
      <c r="F12" s="159">
        <v>646</v>
      </c>
      <c r="G12" s="160">
        <v>13458.88</v>
      </c>
      <c r="H12" s="157">
        <v>317</v>
      </c>
      <c r="I12" s="158">
        <v>63290.960000000006</v>
      </c>
      <c r="J12" s="159">
        <v>787</v>
      </c>
      <c r="K12" s="160">
        <v>228160.87999999998</v>
      </c>
      <c r="L12" s="89"/>
      <c r="M12" s="88"/>
      <c r="N12" s="125"/>
      <c r="O12" s="84" t="s">
        <v>104</v>
      </c>
      <c r="P12" s="108"/>
      <c r="Q12" s="103">
        <f>Q11/Q$13</f>
        <v>0.13444084918317417</v>
      </c>
      <c r="R12" s="104">
        <f>R11/R$13</f>
        <v>0.40255057124522764</v>
      </c>
      <c r="S12" s="105" t="s">
        <v>105</v>
      </c>
    </row>
    <row r="13" spans="1:19" ht="20.100000000000001" customHeight="1" thickTop="1" x14ac:dyDescent="0.15">
      <c r="B13" s="161" t="s">
        <v>125</v>
      </c>
      <c r="C13" s="161"/>
      <c r="D13" s="150">
        <v>31397</v>
      </c>
      <c r="E13" s="149">
        <v>1932327.3299999989</v>
      </c>
      <c r="F13" s="151">
        <v>8308</v>
      </c>
      <c r="G13" s="152">
        <v>158021.75000000009</v>
      </c>
      <c r="H13" s="150">
        <v>4165</v>
      </c>
      <c r="I13" s="149">
        <v>882533.39000000013</v>
      </c>
      <c r="J13" s="151">
        <v>6814</v>
      </c>
      <c r="K13" s="152">
        <v>2003074.2000000002</v>
      </c>
      <c r="M13" s="58"/>
      <c r="N13" s="131" t="s">
        <v>111</v>
      </c>
      <c r="O13" s="132"/>
      <c r="P13" s="133"/>
      <c r="Q13" s="96">
        <f>Q5+Q7+Q9+Q11</f>
        <v>50684</v>
      </c>
      <c r="R13" s="97">
        <f>R5+R7+R9+R11</f>
        <v>4975956.669999999</v>
      </c>
      <c r="S13" s="97">
        <f>R13/Q13*100</f>
        <v>9817.6084563175737</v>
      </c>
    </row>
    <row r="14" spans="1:19" ht="20.100000000000001" customHeight="1" x14ac:dyDescent="0.15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 x14ac:dyDescent="0.15">
      <c r="M16" s="14" t="s">
        <v>132</v>
      </c>
      <c r="N16" s="58">
        <f>D5/(D5+F5+H5+J5)</f>
        <v>0.62366081604741286</v>
      </c>
      <c r="O16" s="58">
        <f>F5/(D5+F5+H5+J5)</f>
        <v>0.19717346706177341</v>
      </c>
      <c r="P16" s="58">
        <f>H5/(D5+F5+H5+J5)</f>
        <v>6.0519717346706178E-2</v>
      </c>
      <c r="Q16" s="58">
        <f>J5/(D5+F5+H5+J5)</f>
        <v>0.11864599954410759</v>
      </c>
    </row>
    <row r="17" spans="13:17" ht="20.100000000000001" customHeight="1" x14ac:dyDescent="0.15">
      <c r="M17" s="14" t="s">
        <v>133</v>
      </c>
      <c r="N17" s="58">
        <f t="shared" ref="N17:N23" si="0">D6/(D6+F6+H6+J6)</f>
        <v>0.62275769745649268</v>
      </c>
      <c r="O17" s="58">
        <f t="shared" ref="O17:O23" si="1">F6/(D6+F6+H6+J6)</f>
        <v>0.19973226238286479</v>
      </c>
      <c r="P17" s="58">
        <f t="shared" ref="P17:P23" si="2">H6/(D6+F6+H6+J6)</f>
        <v>5.9973226238286478E-2</v>
      </c>
      <c r="Q17" s="58">
        <f t="shared" ref="Q17:Q23" si="3">J6/(D6+F6+H6+J6)</f>
        <v>0.11753681392235608</v>
      </c>
    </row>
    <row r="18" spans="13:17" ht="20.100000000000001" customHeight="1" x14ac:dyDescent="0.15">
      <c r="M18" s="14" t="s">
        <v>134</v>
      </c>
      <c r="N18" s="58">
        <f t="shared" si="0"/>
        <v>0.57119609438567942</v>
      </c>
      <c r="O18" s="58">
        <f t="shared" si="1"/>
        <v>0.19283970707892595</v>
      </c>
      <c r="P18" s="58">
        <f t="shared" si="2"/>
        <v>0.10150528885272579</v>
      </c>
      <c r="Q18" s="58">
        <f t="shared" si="3"/>
        <v>0.13445890968266883</v>
      </c>
    </row>
    <row r="19" spans="13:17" ht="20.100000000000001" customHeight="1" x14ac:dyDescent="0.15">
      <c r="M19" s="14" t="s">
        <v>135</v>
      </c>
      <c r="N19" s="58">
        <f t="shared" si="0"/>
        <v>0.60386473429951693</v>
      </c>
      <c r="O19" s="58">
        <f t="shared" si="1"/>
        <v>0.15995705850778313</v>
      </c>
      <c r="P19" s="58">
        <f t="shared" si="2"/>
        <v>4.3478260869565216E-2</v>
      </c>
      <c r="Q19" s="58">
        <f t="shared" si="3"/>
        <v>0.19269994632313472</v>
      </c>
    </row>
    <row r="20" spans="13:17" ht="20.100000000000001" customHeight="1" x14ac:dyDescent="0.15">
      <c r="M20" s="14" t="s">
        <v>136</v>
      </c>
      <c r="N20" s="58">
        <f t="shared" si="0"/>
        <v>0.60388945752302969</v>
      </c>
      <c r="O20" s="58">
        <f t="shared" si="1"/>
        <v>0.15046059365404299</v>
      </c>
      <c r="P20" s="58">
        <f t="shared" si="2"/>
        <v>0.11224837939269874</v>
      </c>
      <c r="Q20" s="58">
        <f t="shared" si="3"/>
        <v>0.1334015694302286</v>
      </c>
    </row>
    <row r="21" spans="13:17" ht="20.100000000000001" customHeight="1" x14ac:dyDescent="0.15">
      <c r="M21" s="14" t="s">
        <v>137</v>
      </c>
      <c r="N21" s="58">
        <f t="shared" si="0"/>
        <v>0.64139344262295084</v>
      </c>
      <c r="O21" s="58">
        <f t="shared" si="1"/>
        <v>0.11380832282471627</v>
      </c>
      <c r="P21" s="58">
        <f t="shared" si="2"/>
        <v>9.0006305170239595E-2</v>
      </c>
      <c r="Q21" s="58">
        <f t="shared" si="3"/>
        <v>0.15479192938209332</v>
      </c>
    </row>
    <row r="22" spans="13:17" ht="20.100000000000001" customHeight="1" x14ac:dyDescent="0.15">
      <c r="M22" s="14" t="s">
        <v>138</v>
      </c>
      <c r="N22" s="58">
        <f t="shared" si="0"/>
        <v>0.62889354628893546</v>
      </c>
      <c r="O22" s="58">
        <f t="shared" si="1"/>
        <v>0.14678037146780371</v>
      </c>
      <c r="P22" s="58">
        <f t="shared" si="2"/>
        <v>0.10038303100383031</v>
      </c>
      <c r="Q22" s="58">
        <f t="shared" si="3"/>
        <v>0.12394305123943052</v>
      </c>
    </row>
    <row r="23" spans="13:17" ht="20.100000000000001" customHeight="1" x14ac:dyDescent="0.15">
      <c r="M23" s="14" t="s">
        <v>139</v>
      </c>
      <c r="N23" s="58">
        <f t="shared" si="0"/>
        <v>0.61530006594856013</v>
      </c>
      <c r="O23" s="58">
        <f t="shared" si="1"/>
        <v>0.14200923279841723</v>
      </c>
      <c r="P23" s="58">
        <f t="shared" si="2"/>
        <v>6.968564519674654E-2</v>
      </c>
      <c r="Q23" s="58">
        <f t="shared" si="3"/>
        <v>0.17300505605627611</v>
      </c>
    </row>
    <row r="24" spans="13:17" ht="20.100000000000001" customHeight="1" x14ac:dyDescent="0.15">
      <c r="M24" s="14" t="s">
        <v>140</v>
      </c>
      <c r="N24" s="58">
        <f t="shared" ref="N24" si="4">D13/(D13+F13+H13+J13)</f>
        <v>0.61946570909951859</v>
      </c>
      <c r="O24" s="58">
        <f t="shared" ref="O24" si="5">F13/(D13+F13+H13+J13)</f>
        <v>0.1639176071344014</v>
      </c>
      <c r="P24" s="58">
        <f t="shared" ref="P24" si="6">H13/(D13+F13+H13+J13)</f>
        <v>8.2175834582905852E-2</v>
      </c>
      <c r="Q24" s="58">
        <f t="shared" ref="Q24" si="7">J13/(D13+F13+H13+J13)</f>
        <v>0.13444084918317417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 x14ac:dyDescent="0.15">
      <c r="M29" s="14" t="s">
        <v>132</v>
      </c>
      <c r="N29" s="58">
        <f>E5/(E5+G5+I5+K5)</f>
        <v>0.3945714857418679</v>
      </c>
      <c r="O29" s="58">
        <f>G5/(E5+G5+I5+K5)</f>
        <v>4.3203576897398552E-2</v>
      </c>
      <c r="P29" s="58">
        <f>I5/(E5+G5+I5+K5)</f>
        <v>0.14105820965695209</v>
      </c>
      <c r="Q29" s="58">
        <f>K5/(E5+G5+I5+K5)</f>
        <v>0.42116672770378144</v>
      </c>
    </row>
    <row r="30" spans="13:17" ht="20.100000000000001" customHeight="1" x14ac:dyDescent="0.15">
      <c r="M30" s="14" t="s">
        <v>133</v>
      </c>
      <c r="N30" s="58">
        <f t="shared" ref="N30:N37" si="8">E6/(E6+G6+I6+K6)</f>
        <v>0.42872597270776586</v>
      </c>
      <c r="O30" s="58">
        <f t="shared" ref="O30:O37" si="9">G6/(E6+G6+I6+K6)</f>
        <v>4.2253320998808727E-2</v>
      </c>
      <c r="P30" s="58">
        <f t="shared" ref="P30:P37" si="10">I6/(E6+G6+I6+K6)</f>
        <v>0.14102880667071555</v>
      </c>
      <c r="Q30" s="58">
        <f t="shared" ref="Q30:Q37" si="11">K6/(E6+G6+I6+K6)</f>
        <v>0.3879918996227098</v>
      </c>
    </row>
    <row r="31" spans="13:17" ht="20.100000000000001" customHeight="1" x14ac:dyDescent="0.15">
      <c r="M31" s="14" t="s">
        <v>134</v>
      </c>
      <c r="N31" s="58">
        <f t="shared" si="8"/>
        <v>0.35103585364087181</v>
      </c>
      <c r="O31" s="58">
        <f t="shared" si="9"/>
        <v>3.6756548213331922E-2</v>
      </c>
      <c r="P31" s="58">
        <f t="shared" si="10"/>
        <v>0.21985793763764874</v>
      </c>
      <c r="Q31" s="58">
        <f t="shared" si="11"/>
        <v>0.3923496605081474</v>
      </c>
    </row>
    <row r="32" spans="13:17" ht="20.100000000000001" customHeight="1" x14ac:dyDescent="0.15">
      <c r="M32" s="14" t="s">
        <v>135</v>
      </c>
      <c r="N32" s="58">
        <f t="shared" si="8"/>
        <v>0.3591828455038964</v>
      </c>
      <c r="O32" s="58">
        <f t="shared" si="9"/>
        <v>2.6417339327789544E-2</v>
      </c>
      <c r="P32" s="58">
        <f t="shared" si="10"/>
        <v>8.1808213960306908E-2</v>
      </c>
      <c r="Q32" s="58">
        <f t="shared" si="11"/>
        <v>0.53259160120800708</v>
      </c>
    </row>
    <row r="33" spans="13:17" ht="20.100000000000001" customHeight="1" x14ac:dyDescent="0.15">
      <c r="M33" s="14" t="s">
        <v>136</v>
      </c>
      <c r="N33" s="58">
        <f t="shared" si="8"/>
        <v>0.38369290259498584</v>
      </c>
      <c r="O33" s="58">
        <f t="shared" si="9"/>
        <v>2.9729766980552019E-2</v>
      </c>
      <c r="P33" s="58">
        <f t="shared" si="10"/>
        <v>0.20925753841117445</v>
      </c>
      <c r="Q33" s="58">
        <f t="shared" si="11"/>
        <v>0.37731979201328769</v>
      </c>
    </row>
    <row r="34" spans="13:17" ht="20.100000000000001" customHeight="1" x14ac:dyDescent="0.15">
      <c r="M34" s="14" t="s">
        <v>137</v>
      </c>
      <c r="N34" s="58">
        <f t="shared" si="8"/>
        <v>0.37732073104979252</v>
      </c>
      <c r="O34" s="58">
        <f t="shared" si="9"/>
        <v>2.1174314520103942E-2</v>
      </c>
      <c r="P34" s="58">
        <f t="shared" si="10"/>
        <v>0.18121589500699495</v>
      </c>
      <c r="Q34" s="58">
        <f t="shared" si="11"/>
        <v>0.42028905942310857</v>
      </c>
    </row>
    <row r="35" spans="13:17" ht="20.100000000000001" customHeight="1" x14ac:dyDescent="0.15">
      <c r="M35" s="14" t="s">
        <v>138</v>
      </c>
      <c r="N35" s="58">
        <f t="shared" si="8"/>
        <v>0.39695284450974561</v>
      </c>
      <c r="O35" s="58">
        <f t="shared" si="9"/>
        <v>2.6208424022929805E-2</v>
      </c>
      <c r="P35" s="58">
        <f t="shared" si="10"/>
        <v>0.2217121477651533</v>
      </c>
      <c r="Q35" s="58">
        <f t="shared" si="11"/>
        <v>0.35512658370217126</v>
      </c>
    </row>
    <row r="36" spans="13:17" ht="20.100000000000001" customHeight="1" x14ac:dyDescent="0.15">
      <c r="M36" s="14" t="s">
        <v>139</v>
      </c>
      <c r="N36" s="58">
        <f t="shared" si="8"/>
        <v>0.36838585068329588</v>
      </c>
      <c r="O36" s="58">
        <f t="shared" si="9"/>
        <v>2.7879698824480825E-2</v>
      </c>
      <c r="P36" s="58">
        <f t="shared" si="10"/>
        <v>0.13110547854741725</v>
      </c>
      <c r="Q36" s="58">
        <f t="shared" si="11"/>
        <v>0.47262897194480596</v>
      </c>
    </row>
    <row r="37" spans="13:17" ht="20.100000000000001" customHeight="1" x14ac:dyDescent="0.15">
      <c r="M37" s="14" t="s">
        <v>140</v>
      </c>
      <c r="N37" s="58">
        <f t="shared" si="8"/>
        <v>0.38833282887087506</v>
      </c>
      <c r="O37" s="58">
        <f t="shared" si="9"/>
        <v>3.1757059090307578E-2</v>
      </c>
      <c r="P37" s="58">
        <f t="shared" si="10"/>
        <v>0.17735954079358981</v>
      </c>
      <c r="Q37" s="58">
        <f t="shared" si="11"/>
        <v>0.40255057124522764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98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200" t="s">
        <v>53</v>
      </c>
      <c r="C3" s="246"/>
      <c r="D3" s="247"/>
      <c r="E3" s="250" t="s">
        <v>51</v>
      </c>
      <c r="F3" s="239" t="s">
        <v>99</v>
      </c>
      <c r="G3" s="250" t="s">
        <v>56</v>
      </c>
      <c r="H3" s="239" t="s">
        <v>99</v>
      </c>
    </row>
    <row r="4" spans="1:14" s="14" customFormat="1" ht="20.100000000000001" customHeight="1" thickBot="1" x14ac:dyDescent="0.2">
      <c r="B4" s="201"/>
      <c r="C4" s="248"/>
      <c r="D4" s="249"/>
      <c r="E4" s="251"/>
      <c r="F4" s="240"/>
      <c r="G4" s="251"/>
      <c r="H4" s="240"/>
      <c r="N4" s="24"/>
    </row>
    <row r="5" spans="1:14" s="14" customFormat="1" ht="20.100000000000001" customHeight="1" thickTop="1" x14ac:dyDescent="0.15">
      <c r="B5" s="241" t="s">
        <v>68</v>
      </c>
      <c r="C5" s="242" t="s">
        <v>3</v>
      </c>
      <c r="D5" s="243"/>
      <c r="E5" s="163">
        <v>4759</v>
      </c>
      <c r="F5" s="164">
        <f t="shared" ref="F5:F16" si="0">E5/SUM(E$5:E$16)</f>
        <v>0.15157499124120138</v>
      </c>
      <c r="G5" s="165">
        <v>275436.11000000004</v>
      </c>
      <c r="H5" s="166">
        <f t="shared" ref="H5:H16" si="1">G5/SUM(G$5:G$16)</f>
        <v>0.14254112423074825</v>
      </c>
      <c r="N5" s="24"/>
    </row>
    <row r="6" spans="1:14" s="14" customFormat="1" ht="20.100000000000001" customHeight="1" x14ac:dyDescent="0.15">
      <c r="B6" s="237"/>
      <c r="C6" s="244" t="s">
        <v>8</v>
      </c>
      <c r="D6" s="245"/>
      <c r="E6" s="167">
        <v>235</v>
      </c>
      <c r="F6" s="168">
        <f t="shared" si="0"/>
        <v>7.4847915405930505E-3</v>
      </c>
      <c r="G6" s="169">
        <v>16939.5</v>
      </c>
      <c r="H6" s="170">
        <f t="shared" si="1"/>
        <v>8.7663718962149133E-3</v>
      </c>
      <c r="N6" s="24"/>
    </row>
    <row r="7" spans="1:14" s="14" customFormat="1" ht="20.100000000000001" customHeight="1" x14ac:dyDescent="0.15">
      <c r="B7" s="237"/>
      <c r="C7" s="244" t="s">
        <v>9</v>
      </c>
      <c r="D7" s="245"/>
      <c r="E7" s="167">
        <v>1873</v>
      </c>
      <c r="F7" s="168">
        <f t="shared" si="0"/>
        <v>5.9655381087365032E-2</v>
      </c>
      <c r="G7" s="169">
        <v>88658.209999999977</v>
      </c>
      <c r="H7" s="170">
        <f t="shared" si="1"/>
        <v>4.58815691438779E-2</v>
      </c>
      <c r="N7" s="24"/>
    </row>
    <row r="8" spans="1:14" s="14" customFormat="1" ht="20.100000000000001" customHeight="1" x14ac:dyDescent="0.15">
      <c r="B8" s="237"/>
      <c r="C8" s="244" t="s">
        <v>10</v>
      </c>
      <c r="D8" s="245"/>
      <c r="E8" s="167">
        <v>336</v>
      </c>
      <c r="F8" s="168">
        <f t="shared" si="0"/>
        <v>1.0701659394209638E-2</v>
      </c>
      <c r="G8" s="169">
        <v>14908.7</v>
      </c>
      <c r="H8" s="170">
        <f t="shared" si="1"/>
        <v>7.7154112393576718E-3</v>
      </c>
      <c r="N8" s="24"/>
    </row>
    <row r="9" spans="1:14" s="14" customFormat="1" ht="20.100000000000001" customHeight="1" x14ac:dyDescent="0.15">
      <c r="B9" s="237"/>
      <c r="C9" s="222" t="s">
        <v>70</v>
      </c>
      <c r="D9" s="223"/>
      <c r="E9" s="167">
        <v>3750</v>
      </c>
      <c r="F9" s="168">
        <f t="shared" si="0"/>
        <v>0.11943816288180399</v>
      </c>
      <c r="G9" s="169">
        <v>50142.589999999989</v>
      </c>
      <c r="H9" s="170">
        <f t="shared" si="1"/>
        <v>2.5949325055605349E-2</v>
      </c>
      <c r="N9" s="24"/>
    </row>
    <row r="10" spans="1:14" s="14" customFormat="1" ht="20.100000000000001" customHeight="1" x14ac:dyDescent="0.15">
      <c r="B10" s="237"/>
      <c r="C10" s="244" t="s">
        <v>54</v>
      </c>
      <c r="D10" s="245"/>
      <c r="E10" s="167">
        <v>6355</v>
      </c>
      <c r="F10" s="168">
        <f t="shared" si="0"/>
        <v>0.20240787336369717</v>
      </c>
      <c r="G10" s="169">
        <v>719471.33000000007</v>
      </c>
      <c r="H10" s="170">
        <f t="shared" si="1"/>
        <v>0.37233408586111549</v>
      </c>
      <c r="N10" s="24"/>
    </row>
    <row r="11" spans="1:14" s="14" customFormat="1" ht="20.100000000000001" customHeight="1" x14ac:dyDescent="0.15">
      <c r="B11" s="237"/>
      <c r="C11" s="244" t="s">
        <v>55</v>
      </c>
      <c r="D11" s="245"/>
      <c r="E11" s="167">
        <v>3202</v>
      </c>
      <c r="F11" s="168">
        <f t="shared" si="0"/>
        <v>0.10198426601267636</v>
      </c>
      <c r="G11" s="169">
        <v>290551.48999999993</v>
      </c>
      <c r="H11" s="170">
        <f t="shared" si="1"/>
        <v>0.15036349457418269</v>
      </c>
      <c r="N11" s="24"/>
    </row>
    <row r="12" spans="1:14" s="14" customFormat="1" ht="20.100000000000001" customHeight="1" x14ac:dyDescent="0.15">
      <c r="B12" s="237"/>
      <c r="C12" s="222" t="s">
        <v>152</v>
      </c>
      <c r="D12" s="223"/>
      <c r="E12" s="167">
        <v>1072</v>
      </c>
      <c r="F12" s="168">
        <f t="shared" si="0"/>
        <v>3.41433894958117E-2</v>
      </c>
      <c r="G12" s="169">
        <v>133390.60000000003</v>
      </c>
      <c r="H12" s="170">
        <f t="shared" si="1"/>
        <v>6.903105800402877E-2</v>
      </c>
      <c r="N12" s="24"/>
    </row>
    <row r="13" spans="1:14" s="14" customFormat="1" ht="20.100000000000001" customHeight="1" x14ac:dyDescent="0.15">
      <c r="B13" s="237"/>
      <c r="C13" s="222" t="s">
        <v>150</v>
      </c>
      <c r="D13" s="223"/>
      <c r="E13" s="167">
        <v>171</v>
      </c>
      <c r="F13" s="168">
        <f t="shared" si="0"/>
        <v>5.4463802274102623E-3</v>
      </c>
      <c r="G13" s="169">
        <v>13409.800000000003</v>
      </c>
      <c r="H13" s="170">
        <f t="shared" si="1"/>
        <v>6.93971450478838E-3</v>
      </c>
      <c r="N13" s="24"/>
    </row>
    <row r="14" spans="1:14" s="14" customFormat="1" ht="20.100000000000001" customHeight="1" x14ac:dyDescent="0.15">
      <c r="B14" s="237"/>
      <c r="C14" s="222" t="s">
        <v>151</v>
      </c>
      <c r="D14" s="223"/>
      <c r="E14" s="167">
        <v>2</v>
      </c>
      <c r="F14" s="168">
        <f t="shared" si="0"/>
        <v>6.3700353536962133E-5</v>
      </c>
      <c r="G14" s="169">
        <v>68.13</v>
      </c>
      <c r="H14" s="170">
        <f t="shared" si="1"/>
        <v>3.5258001551942026E-5</v>
      </c>
      <c r="N14" s="24"/>
    </row>
    <row r="15" spans="1:14" s="14" customFormat="1" ht="20.100000000000001" customHeight="1" x14ac:dyDescent="0.15">
      <c r="B15" s="237"/>
      <c r="C15" s="222" t="s">
        <v>72</v>
      </c>
      <c r="D15" s="223"/>
      <c r="E15" s="167">
        <v>8596</v>
      </c>
      <c r="F15" s="168">
        <f t="shared" si="0"/>
        <v>0.27378411950186321</v>
      </c>
      <c r="G15" s="169">
        <v>110675.17</v>
      </c>
      <c r="H15" s="170">
        <f t="shared" si="1"/>
        <v>5.7275580737141465E-2</v>
      </c>
      <c r="N15" s="24"/>
    </row>
    <row r="16" spans="1:14" s="14" customFormat="1" ht="20.100000000000001" customHeight="1" x14ac:dyDescent="0.15">
      <c r="B16" s="238"/>
      <c r="C16" s="232" t="s">
        <v>71</v>
      </c>
      <c r="D16" s="233"/>
      <c r="E16" s="171">
        <v>1046</v>
      </c>
      <c r="F16" s="172">
        <f t="shared" si="0"/>
        <v>3.3315284899831196E-2</v>
      </c>
      <c r="G16" s="173">
        <v>218675.70000000007</v>
      </c>
      <c r="H16" s="174">
        <f t="shared" si="1"/>
        <v>0.11316700675138723</v>
      </c>
      <c r="N16" s="24"/>
    </row>
    <row r="17" spans="2:8" s="14" customFormat="1" ht="20.100000000000001" customHeight="1" x14ac:dyDescent="0.15">
      <c r="B17" s="236" t="s">
        <v>69</v>
      </c>
      <c r="C17" s="230" t="s">
        <v>83</v>
      </c>
      <c r="D17" s="231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37"/>
      <c r="C18" s="222" t="s">
        <v>84</v>
      </c>
      <c r="D18" s="223"/>
      <c r="E18" s="167">
        <v>3</v>
      </c>
      <c r="F18" s="168">
        <f t="shared" si="2"/>
        <v>3.6109773712084738E-4</v>
      </c>
      <c r="G18" s="169">
        <v>58.480000000000004</v>
      </c>
      <c r="H18" s="170">
        <f t="shared" si="3"/>
        <v>3.7007563832193994E-4</v>
      </c>
    </row>
    <row r="19" spans="2:8" s="14" customFormat="1" ht="20.100000000000001" customHeight="1" x14ac:dyDescent="0.15">
      <c r="B19" s="237"/>
      <c r="C19" s="222" t="s">
        <v>85</v>
      </c>
      <c r="D19" s="223"/>
      <c r="E19" s="167">
        <v>568</v>
      </c>
      <c r="F19" s="168">
        <f t="shared" si="2"/>
        <v>6.8367838228213768E-2</v>
      </c>
      <c r="G19" s="169">
        <v>18820.620000000003</v>
      </c>
      <c r="H19" s="170">
        <f t="shared" si="3"/>
        <v>0.11910145280633841</v>
      </c>
    </row>
    <row r="20" spans="2:8" s="14" customFormat="1" ht="20.100000000000001" customHeight="1" x14ac:dyDescent="0.15">
      <c r="B20" s="237"/>
      <c r="C20" s="222" t="s">
        <v>86</v>
      </c>
      <c r="D20" s="223"/>
      <c r="E20" s="167">
        <v>117</v>
      </c>
      <c r="F20" s="168">
        <f t="shared" si="2"/>
        <v>1.4082811747713048E-2</v>
      </c>
      <c r="G20" s="169">
        <v>4819.95</v>
      </c>
      <c r="H20" s="170">
        <f t="shared" si="3"/>
        <v>3.0501813832589507E-2</v>
      </c>
    </row>
    <row r="21" spans="2:8" s="14" customFormat="1" ht="20.100000000000001" customHeight="1" x14ac:dyDescent="0.15">
      <c r="B21" s="237"/>
      <c r="C21" s="222" t="s">
        <v>87</v>
      </c>
      <c r="D21" s="223"/>
      <c r="E21" s="167">
        <v>410</v>
      </c>
      <c r="F21" s="168">
        <f t="shared" si="2"/>
        <v>4.9350024073182473E-2</v>
      </c>
      <c r="G21" s="169">
        <v>4929.34</v>
      </c>
      <c r="H21" s="170">
        <f t="shared" si="3"/>
        <v>3.1194060311317912E-2</v>
      </c>
    </row>
    <row r="22" spans="2:8" s="14" customFormat="1" ht="20.100000000000001" customHeight="1" x14ac:dyDescent="0.15">
      <c r="B22" s="237"/>
      <c r="C22" s="222" t="s">
        <v>88</v>
      </c>
      <c r="D22" s="223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37"/>
      <c r="C23" s="222" t="s">
        <v>89</v>
      </c>
      <c r="D23" s="223"/>
      <c r="E23" s="167">
        <v>2386</v>
      </c>
      <c r="F23" s="168">
        <f t="shared" si="2"/>
        <v>0.28719306692344726</v>
      </c>
      <c r="G23" s="169">
        <v>82382.149999999965</v>
      </c>
      <c r="H23" s="170">
        <f t="shared" si="3"/>
        <v>0.52133424670970918</v>
      </c>
    </row>
    <row r="24" spans="2:8" s="14" customFormat="1" ht="20.100000000000001" customHeight="1" x14ac:dyDescent="0.15">
      <c r="B24" s="237"/>
      <c r="C24" s="222" t="s">
        <v>90</v>
      </c>
      <c r="D24" s="223"/>
      <c r="E24" s="167">
        <v>53</v>
      </c>
      <c r="F24" s="168">
        <f t="shared" si="2"/>
        <v>6.379393355801637E-3</v>
      </c>
      <c r="G24" s="169">
        <v>2152.7399999999998</v>
      </c>
      <c r="H24" s="170">
        <f t="shared" si="3"/>
        <v>1.3623061382372997E-2</v>
      </c>
    </row>
    <row r="25" spans="2:8" s="14" customFormat="1" ht="20.100000000000001" customHeight="1" x14ac:dyDescent="0.15">
      <c r="B25" s="237"/>
      <c r="C25" s="222" t="s">
        <v>145</v>
      </c>
      <c r="D25" s="223"/>
      <c r="E25" s="167">
        <v>12</v>
      </c>
      <c r="F25" s="168">
        <f t="shared" si="2"/>
        <v>1.4443909484833895E-3</v>
      </c>
      <c r="G25" s="169">
        <v>443.83</v>
      </c>
      <c r="H25" s="170">
        <f t="shared" si="3"/>
        <v>2.8086639972029169E-3</v>
      </c>
    </row>
    <row r="26" spans="2:8" s="14" customFormat="1" ht="20.100000000000001" customHeight="1" x14ac:dyDescent="0.15">
      <c r="B26" s="237"/>
      <c r="C26" s="222" t="s">
        <v>146</v>
      </c>
      <c r="D26" s="223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37"/>
      <c r="C27" s="222" t="s">
        <v>92</v>
      </c>
      <c r="D27" s="223"/>
      <c r="E27" s="167">
        <v>4531</v>
      </c>
      <c r="F27" s="168">
        <f t="shared" si="2"/>
        <v>0.54537794896485314</v>
      </c>
      <c r="G27" s="169">
        <v>25210.389999999989</v>
      </c>
      <c r="H27" s="170">
        <f t="shared" si="3"/>
        <v>0.15953746873452543</v>
      </c>
    </row>
    <row r="28" spans="2:8" s="14" customFormat="1" ht="20.100000000000001" customHeight="1" x14ac:dyDescent="0.15">
      <c r="B28" s="238"/>
      <c r="C28" s="222" t="s">
        <v>91</v>
      </c>
      <c r="D28" s="223"/>
      <c r="E28" s="171">
        <v>228</v>
      </c>
      <c r="F28" s="172">
        <f t="shared" si="2"/>
        <v>2.74434280211844E-2</v>
      </c>
      <c r="G28" s="173">
        <v>19204.250000000004</v>
      </c>
      <c r="H28" s="174">
        <f t="shared" si="3"/>
        <v>0.12152915658762169</v>
      </c>
    </row>
    <row r="29" spans="2:8" s="14" customFormat="1" ht="20.100000000000001" customHeight="1" x14ac:dyDescent="0.15">
      <c r="B29" s="234" t="s">
        <v>82</v>
      </c>
      <c r="C29" s="230" t="s">
        <v>73</v>
      </c>
      <c r="D29" s="231"/>
      <c r="E29" s="175">
        <v>168</v>
      </c>
      <c r="F29" s="176">
        <f t="shared" ref="F29:F40" si="4">E29/SUM(E$29:E$40)</f>
        <v>4.0336134453781515E-2</v>
      </c>
      <c r="G29" s="177">
        <v>26792.739999999998</v>
      </c>
      <c r="H29" s="178">
        <f t="shared" ref="H29:H40" si="5">G29/SUM(G$29:G$40)</f>
        <v>3.0358896675852679E-2</v>
      </c>
    </row>
    <row r="30" spans="2:8" s="14" customFormat="1" ht="20.100000000000001" customHeight="1" x14ac:dyDescent="0.15">
      <c r="B30" s="235"/>
      <c r="C30" s="222" t="s">
        <v>74</v>
      </c>
      <c r="D30" s="223"/>
      <c r="E30" s="167">
        <v>7</v>
      </c>
      <c r="F30" s="168">
        <f t="shared" si="4"/>
        <v>1.6806722689075631E-3</v>
      </c>
      <c r="G30" s="169">
        <v>1035.68</v>
      </c>
      <c r="H30" s="170">
        <f t="shared" si="5"/>
        <v>1.17353066947416E-3</v>
      </c>
    </row>
    <row r="31" spans="2:8" s="14" customFormat="1" ht="20.100000000000001" customHeight="1" x14ac:dyDescent="0.15">
      <c r="B31" s="235"/>
      <c r="C31" s="222" t="s">
        <v>75</v>
      </c>
      <c r="D31" s="223"/>
      <c r="E31" s="167">
        <v>142</v>
      </c>
      <c r="F31" s="168">
        <f t="shared" si="4"/>
        <v>3.4093637454981993E-2</v>
      </c>
      <c r="G31" s="169">
        <v>21563.74</v>
      </c>
      <c r="H31" s="170">
        <f t="shared" si="5"/>
        <v>2.4433908387307589E-2</v>
      </c>
    </row>
    <row r="32" spans="2:8" s="14" customFormat="1" ht="20.100000000000001" customHeight="1" x14ac:dyDescent="0.15">
      <c r="B32" s="235"/>
      <c r="C32" s="222" t="s">
        <v>76</v>
      </c>
      <c r="D32" s="223"/>
      <c r="E32" s="167">
        <v>8</v>
      </c>
      <c r="F32" s="168">
        <f t="shared" si="4"/>
        <v>1.9207683073229293E-3</v>
      </c>
      <c r="G32" s="169">
        <v>311.45000000000005</v>
      </c>
      <c r="H32" s="170">
        <f t="shared" si="5"/>
        <v>3.529044946390074E-4</v>
      </c>
    </row>
    <row r="33" spans="2:8" s="14" customFormat="1" ht="20.100000000000001" customHeight="1" x14ac:dyDescent="0.15">
      <c r="B33" s="235"/>
      <c r="C33" s="222" t="s">
        <v>77</v>
      </c>
      <c r="D33" s="223"/>
      <c r="E33" s="167">
        <v>607</v>
      </c>
      <c r="F33" s="168">
        <f t="shared" si="4"/>
        <v>0.14573829531812726</v>
      </c>
      <c r="G33" s="169">
        <v>131531.31</v>
      </c>
      <c r="H33" s="170">
        <f t="shared" si="5"/>
        <v>0.14903833836813812</v>
      </c>
    </row>
    <row r="34" spans="2:8" s="14" customFormat="1" ht="20.100000000000001" customHeight="1" x14ac:dyDescent="0.15">
      <c r="B34" s="235"/>
      <c r="C34" s="222" t="s">
        <v>78</v>
      </c>
      <c r="D34" s="223"/>
      <c r="E34" s="167">
        <v>122</v>
      </c>
      <c r="F34" s="168">
        <f t="shared" si="4"/>
        <v>2.9291716686674671E-2</v>
      </c>
      <c r="G34" s="169">
        <v>7979.7899999999981</v>
      </c>
      <c r="H34" s="170">
        <f t="shared" si="5"/>
        <v>9.0419128504588345E-3</v>
      </c>
    </row>
    <row r="35" spans="2:8" s="14" customFormat="1" ht="20.100000000000001" customHeight="1" x14ac:dyDescent="0.15">
      <c r="B35" s="235"/>
      <c r="C35" s="222" t="s">
        <v>79</v>
      </c>
      <c r="D35" s="223"/>
      <c r="E35" s="167">
        <v>1900</v>
      </c>
      <c r="F35" s="168">
        <f t="shared" si="4"/>
        <v>0.45618247298919568</v>
      </c>
      <c r="G35" s="169">
        <v>520072.38</v>
      </c>
      <c r="H35" s="170">
        <f t="shared" si="5"/>
        <v>0.58929484809634225</v>
      </c>
    </row>
    <row r="36" spans="2:8" s="14" customFormat="1" ht="20.100000000000001" customHeight="1" x14ac:dyDescent="0.15">
      <c r="B36" s="235"/>
      <c r="C36" s="222" t="s">
        <v>80</v>
      </c>
      <c r="D36" s="223"/>
      <c r="E36" s="167">
        <v>35</v>
      </c>
      <c r="F36" s="168">
        <f t="shared" si="4"/>
        <v>8.4033613445378148E-3</v>
      </c>
      <c r="G36" s="169">
        <v>8417.5999999999985</v>
      </c>
      <c r="H36" s="170">
        <f t="shared" si="5"/>
        <v>9.5379960638089841E-3</v>
      </c>
    </row>
    <row r="37" spans="2:8" s="14" customFormat="1" ht="20.100000000000001" customHeight="1" x14ac:dyDescent="0.15">
      <c r="B37" s="235"/>
      <c r="C37" s="222" t="s">
        <v>81</v>
      </c>
      <c r="D37" s="223"/>
      <c r="E37" s="167">
        <v>25</v>
      </c>
      <c r="F37" s="168">
        <f t="shared" si="4"/>
        <v>6.0024009603841539E-3</v>
      </c>
      <c r="G37" s="169">
        <v>5458.24</v>
      </c>
      <c r="H37" s="170">
        <f t="shared" si="5"/>
        <v>6.1847405002999371E-3</v>
      </c>
    </row>
    <row r="38" spans="2:8" s="14" customFormat="1" ht="20.100000000000001" customHeight="1" x14ac:dyDescent="0.15">
      <c r="B38" s="235"/>
      <c r="C38" s="222" t="s">
        <v>147</v>
      </c>
      <c r="D38" s="223"/>
      <c r="E38" s="167">
        <v>79</v>
      </c>
      <c r="F38" s="168">
        <f t="shared" si="4"/>
        <v>1.8967587034813927E-2</v>
      </c>
      <c r="G38" s="169">
        <v>23983.64</v>
      </c>
      <c r="H38" s="170">
        <f t="shared" si="5"/>
        <v>2.7175900959395993E-2</v>
      </c>
    </row>
    <row r="39" spans="2:8" s="14" customFormat="1" ht="20.100000000000001" customHeight="1" x14ac:dyDescent="0.15">
      <c r="B39" s="235"/>
      <c r="C39" s="224" t="s">
        <v>93</v>
      </c>
      <c r="D39" s="225"/>
      <c r="E39" s="167">
        <v>48</v>
      </c>
      <c r="F39" s="168">
        <f t="shared" si="4"/>
        <v>1.1524609843937574E-2</v>
      </c>
      <c r="G39" s="169">
        <v>12540.41</v>
      </c>
      <c r="H39" s="184">
        <f t="shared" si="5"/>
        <v>1.4209558688765306E-2</v>
      </c>
    </row>
    <row r="40" spans="2:8" s="14" customFormat="1" ht="20.100000000000001" customHeight="1" x14ac:dyDescent="0.15">
      <c r="B40" s="182"/>
      <c r="C40" s="232" t="s">
        <v>148</v>
      </c>
      <c r="D40" s="233"/>
      <c r="E40" s="167">
        <v>1024</v>
      </c>
      <c r="F40" s="185">
        <f t="shared" si="4"/>
        <v>0.24585834333733494</v>
      </c>
      <c r="G40" s="169">
        <v>122846.41000000002</v>
      </c>
      <c r="H40" s="172">
        <f t="shared" si="5"/>
        <v>0.13919746424551713</v>
      </c>
    </row>
    <row r="41" spans="2:8" s="14" customFormat="1" ht="20.100000000000001" customHeight="1" x14ac:dyDescent="0.15">
      <c r="B41" s="226" t="s">
        <v>94</v>
      </c>
      <c r="C41" s="230" t="s">
        <v>95</v>
      </c>
      <c r="D41" s="231"/>
      <c r="E41" s="175">
        <v>3660</v>
      </c>
      <c r="F41" s="176">
        <f>E41/SUM(E$41:E$44)</f>
        <v>0.5371294393894922</v>
      </c>
      <c r="G41" s="177">
        <v>1016182.6499999999</v>
      </c>
      <c r="H41" s="178">
        <f>G41/SUM(G$41:G$44)</f>
        <v>0.50731153643734217</v>
      </c>
    </row>
    <row r="42" spans="2:8" s="14" customFormat="1" ht="20.100000000000001" customHeight="1" x14ac:dyDescent="0.15">
      <c r="B42" s="227"/>
      <c r="C42" s="222" t="s">
        <v>96</v>
      </c>
      <c r="D42" s="223"/>
      <c r="E42" s="167">
        <v>2668</v>
      </c>
      <c r="F42" s="168">
        <f t="shared" ref="F42:F44" si="6">E42/SUM(E$41:E$44)</f>
        <v>0.39154681538009978</v>
      </c>
      <c r="G42" s="169">
        <v>805731.33</v>
      </c>
      <c r="H42" s="170">
        <f t="shared" ref="H42:H44" si="7">G42/SUM(G$41:G$44)</f>
        <v>0.4022473705667019</v>
      </c>
    </row>
    <row r="43" spans="2:8" s="14" customFormat="1" ht="20.100000000000001" customHeight="1" x14ac:dyDescent="0.15">
      <c r="B43" s="228"/>
      <c r="C43" s="222" t="s">
        <v>149</v>
      </c>
      <c r="D43" s="223"/>
      <c r="E43" s="183">
        <v>367</v>
      </c>
      <c r="F43" s="168">
        <f t="shared" si="6"/>
        <v>5.3859700616378042E-2</v>
      </c>
      <c r="G43" s="169">
        <v>141733.42000000004</v>
      </c>
      <c r="H43" s="170">
        <f t="shared" si="7"/>
        <v>7.0757947958193484E-2</v>
      </c>
    </row>
    <row r="44" spans="2:8" s="14" customFormat="1" ht="20.100000000000001" customHeight="1" x14ac:dyDescent="0.15">
      <c r="B44" s="229"/>
      <c r="C44" s="232" t="s">
        <v>97</v>
      </c>
      <c r="D44" s="233"/>
      <c r="E44" s="171">
        <v>119</v>
      </c>
      <c r="F44" s="172">
        <f t="shared" si="6"/>
        <v>1.7464044614029939E-2</v>
      </c>
      <c r="G44" s="173">
        <v>39426.800000000003</v>
      </c>
      <c r="H44" s="174">
        <f t="shared" si="7"/>
        <v>1.9683145037762459E-2</v>
      </c>
    </row>
    <row r="45" spans="2:8" s="14" customFormat="1" ht="20.100000000000001" customHeight="1" x14ac:dyDescent="0.15">
      <c r="B45" s="219" t="s">
        <v>112</v>
      </c>
      <c r="C45" s="220"/>
      <c r="D45" s="221"/>
      <c r="E45" s="144">
        <f>SUM(E5:E44)</f>
        <v>50684</v>
      </c>
      <c r="F45" s="179">
        <f>E45/E$45</f>
        <v>1</v>
      </c>
      <c r="G45" s="180">
        <f>SUM(G5:G44)</f>
        <v>4975956.6700000009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142</v>
      </c>
    </row>
    <row r="2" spans="1:13" s="14" customFormat="1" ht="20.100000000000001" customHeight="1" x14ac:dyDescent="0.15"/>
    <row r="3" spans="1:13" s="14" customFormat="1" ht="31.5" customHeight="1" x14ac:dyDescent="0.15">
      <c r="B3" s="258" t="s">
        <v>57</v>
      </c>
      <c r="C3" s="259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 x14ac:dyDescent="0.15">
      <c r="B4" s="256" t="s">
        <v>26</v>
      </c>
      <c r="C4" s="257"/>
      <c r="D4" s="62">
        <v>3223</v>
      </c>
      <c r="E4" s="67">
        <v>58647.069999999985</v>
      </c>
      <c r="F4" s="67">
        <f>E4*1000/D4</f>
        <v>18196.422587651254</v>
      </c>
      <c r="G4" s="67">
        <v>50030</v>
      </c>
      <c r="H4" s="63">
        <f>F4/G4</f>
        <v>0.36371022561765448</v>
      </c>
      <c r="K4" s="14">
        <f>D4*G4</f>
        <v>161246690</v>
      </c>
      <c r="L4" s="14" t="s">
        <v>26</v>
      </c>
      <c r="M4" s="24">
        <f>G4-F4</f>
        <v>31833.577412348746</v>
      </c>
    </row>
    <row r="5" spans="1:13" s="14" customFormat="1" ht="20.100000000000001" customHeight="1" x14ac:dyDescent="0.15">
      <c r="B5" s="252" t="s">
        <v>27</v>
      </c>
      <c r="C5" s="253"/>
      <c r="D5" s="64">
        <v>3368</v>
      </c>
      <c r="E5" s="68">
        <v>99310.98</v>
      </c>
      <c r="F5" s="68">
        <f t="shared" ref="F5:F13" si="0">E5*1000/D5</f>
        <v>29486.633016627078</v>
      </c>
      <c r="G5" s="68">
        <v>104730</v>
      </c>
      <c r="H5" s="65">
        <f t="shared" ref="H5:H10" si="1">F5/G5</f>
        <v>0.2815490596450595</v>
      </c>
      <c r="K5" s="14">
        <f t="shared" ref="K5:K10" si="2">D5*G5</f>
        <v>352730640</v>
      </c>
      <c r="L5" s="14" t="s">
        <v>27</v>
      </c>
      <c r="M5" s="24">
        <f t="shared" ref="M5:M10" si="3">G5-F5</f>
        <v>75243.366983372922</v>
      </c>
    </row>
    <row r="6" spans="1:13" s="14" customFormat="1" ht="20.100000000000001" customHeight="1" x14ac:dyDescent="0.15">
      <c r="B6" s="252" t="s">
        <v>28</v>
      </c>
      <c r="C6" s="253"/>
      <c r="D6" s="64">
        <v>6225</v>
      </c>
      <c r="E6" s="68">
        <v>571135.95999999985</v>
      </c>
      <c r="F6" s="68">
        <f t="shared" si="0"/>
        <v>91748.748594377495</v>
      </c>
      <c r="G6" s="68">
        <v>166920</v>
      </c>
      <c r="H6" s="65">
        <f t="shared" si="1"/>
        <v>0.54965701290664692</v>
      </c>
      <c r="K6" s="14">
        <f t="shared" si="2"/>
        <v>1039077000</v>
      </c>
      <c r="L6" s="14" t="s">
        <v>28</v>
      </c>
      <c r="M6" s="24">
        <f t="shared" si="3"/>
        <v>75171.251405622505</v>
      </c>
    </row>
    <row r="7" spans="1:13" s="14" customFormat="1" ht="20.100000000000001" customHeight="1" x14ac:dyDescent="0.15">
      <c r="B7" s="252" t="s">
        <v>29</v>
      </c>
      <c r="C7" s="253"/>
      <c r="D7" s="64">
        <v>3797</v>
      </c>
      <c r="E7" s="68">
        <v>442071.66000000009</v>
      </c>
      <c r="F7" s="68">
        <f t="shared" si="0"/>
        <v>116426.56307611275</v>
      </c>
      <c r="G7" s="68">
        <v>196160</v>
      </c>
      <c r="H7" s="65">
        <f t="shared" si="1"/>
        <v>0.5935285638056319</v>
      </c>
      <c r="K7" s="14">
        <f t="shared" si="2"/>
        <v>744819520</v>
      </c>
      <c r="L7" s="14" t="s">
        <v>29</v>
      </c>
      <c r="M7" s="24">
        <f t="shared" si="3"/>
        <v>79733.436923887246</v>
      </c>
    </row>
    <row r="8" spans="1:13" s="14" customFormat="1" ht="20.100000000000001" customHeight="1" x14ac:dyDescent="0.15">
      <c r="B8" s="252" t="s">
        <v>30</v>
      </c>
      <c r="C8" s="253"/>
      <c r="D8" s="64">
        <v>2317</v>
      </c>
      <c r="E8" s="68">
        <v>349051.29999999993</v>
      </c>
      <c r="F8" s="68">
        <f t="shared" si="0"/>
        <v>150647.9499352611</v>
      </c>
      <c r="G8" s="68">
        <v>269310</v>
      </c>
      <c r="H8" s="65">
        <f t="shared" si="1"/>
        <v>0.55938490934336305</v>
      </c>
      <c r="K8" s="14">
        <f t="shared" si="2"/>
        <v>623991270</v>
      </c>
      <c r="L8" s="14" t="s">
        <v>30</v>
      </c>
      <c r="M8" s="24">
        <f t="shared" si="3"/>
        <v>118662.0500647389</v>
      </c>
    </row>
    <row r="9" spans="1:13" s="14" customFormat="1" ht="20.100000000000001" customHeight="1" x14ac:dyDescent="0.15">
      <c r="B9" s="252" t="s">
        <v>31</v>
      </c>
      <c r="C9" s="253"/>
      <c r="D9" s="64">
        <v>2119</v>
      </c>
      <c r="E9" s="68">
        <v>379354.59</v>
      </c>
      <c r="F9" s="68">
        <f t="shared" si="0"/>
        <v>179025.29023124115</v>
      </c>
      <c r="G9" s="68">
        <v>308060</v>
      </c>
      <c r="H9" s="65">
        <f t="shared" si="1"/>
        <v>0.58113773365981025</v>
      </c>
      <c r="K9" s="14">
        <f t="shared" si="2"/>
        <v>652779140</v>
      </c>
      <c r="L9" s="14" t="s">
        <v>31</v>
      </c>
      <c r="M9" s="24">
        <f t="shared" si="3"/>
        <v>129034.70976875885</v>
      </c>
    </row>
    <row r="10" spans="1:13" s="14" customFormat="1" ht="20.100000000000001" customHeight="1" x14ac:dyDescent="0.15">
      <c r="B10" s="254" t="s">
        <v>32</v>
      </c>
      <c r="C10" s="255"/>
      <c r="D10" s="72">
        <v>944</v>
      </c>
      <c r="E10" s="73">
        <v>190777.52000000002</v>
      </c>
      <c r="F10" s="73">
        <f t="shared" si="0"/>
        <v>202094.83050847461</v>
      </c>
      <c r="G10" s="73">
        <v>360650</v>
      </c>
      <c r="H10" s="75">
        <f t="shared" si="1"/>
        <v>0.56036276309018329</v>
      </c>
      <c r="K10" s="14">
        <f t="shared" si="2"/>
        <v>340453600</v>
      </c>
      <c r="L10" s="14" t="s">
        <v>32</v>
      </c>
      <c r="M10" s="24">
        <f t="shared" si="3"/>
        <v>158555.16949152539</v>
      </c>
    </row>
    <row r="11" spans="1:13" s="14" customFormat="1" ht="20.100000000000001" customHeight="1" x14ac:dyDescent="0.15">
      <c r="B11" s="256" t="s">
        <v>64</v>
      </c>
      <c r="C11" s="257"/>
      <c r="D11" s="62">
        <f>SUM(D4:D5)</f>
        <v>6591</v>
      </c>
      <c r="E11" s="67">
        <f>SUM(E4:E5)</f>
        <v>157958.04999999999</v>
      </c>
      <c r="F11" s="67">
        <f t="shared" si="0"/>
        <v>23965.718403884086</v>
      </c>
      <c r="G11" s="82"/>
      <c r="H11" s="63">
        <f>SUM(E4:E5)*1000/SUM(K4:K5)</f>
        <v>0.30732493590719262</v>
      </c>
    </row>
    <row r="12" spans="1:13" s="14" customFormat="1" ht="20.100000000000001" customHeight="1" x14ac:dyDescent="0.15">
      <c r="B12" s="254" t="s">
        <v>58</v>
      </c>
      <c r="C12" s="255"/>
      <c r="D12" s="66">
        <f>SUM(D6:D10)</f>
        <v>15402</v>
      </c>
      <c r="E12" s="78">
        <f>SUM(E6:E10)</f>
        <v>1932391.03</v>
      </c>
      <c r="F12" s="69">
        <f t="shared" si="0"/>
        <v>125463.6430333723</v>
      </c>
      <c r="G12" s="83"/>
      <c r="H12" s="70">
        <f>SUM(E6:E10)*1000/SUM(K6:K10)</f>
        <v>0.5681630547800669</v>
      </c>
    </row>
    <row r="13" spans="1:13" s="14" customFormat="1" ht="20.100000000000001" customHeight="1" x14ac:dyDescent="0.15">
      <c r="B13" s="258" t="s">
        <v>65</v>
      </c>
      <c r="C13" s="259"/>
      <c r="D13" s="71">
        <f>SUM(D11:D12)</f>
        <v>21993</v>
      </c>
      <c r="E13" s="79">
        <f>SUM(E11:E12)</f>
        <v>2090349.08</v>
      </c>
      <c r="F13" s="74">
        <f t="shared" si="0"/>
        <v>95046.109216568904</v>
      </c>
      <c r="G13" s="77"/>
      <c r="H13" s="76">
        <f>SUM(E4:E10)*1000/SUM(K4:K10)</f>
        <v>0.53392000781303584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04月状況（表紙）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'04月状況（表紙）'!Print_Area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M-Kitamura</cp:lastModifiedBy>
  <cp:lastPrinted>2018-11-09T01:45:55Z</cp:lastPrinted>
  <dcterms:created xsi:type="dcterms:W3CDTF">2003-07-11T02:30:35Z</dcterms:created>
  <dcterms:modified xsi:type="dcterms:W3CDTF">2021-06-10T06:26:50Z</dcterms:modified>
</cp:coreProperties>
</file>