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21年05月報告書\"/>
    </mc:Choice>
  </mc:AlternateContent>
  <bookViews>
    <workbookView xWindow="-915" yWindow="5130" windowWidth="15480" windowHeight="6480"/>
  </bookViews>
  <sheets>
    <sheet name="05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'05月状況（表紙）'!$A$1:$L$45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52511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<sst xmlns="http://schemas.openxmlformats.org/spreadsheetml/2006/main" count="262" uniqueCount="189">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</sst>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0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24785</c:v>
                </c:pt>
                <c:pt idx="1">
                  <c:v>15150</c:v>
                </c:pt>
                <c:pt idx="2">
                  <c:v>9527</c:v>
                </c:pt>
                <c:pt idx="3">
                  <c:v>5298</c:v>
                </c:pt>
                <c:pt idx="4">
                  <c:v>7256</c:v>
                </c:pt>
                <c:pt idx="5">
                  <c:v>15506</c:v>
                </c:pt>
                <c:pt idx="6">
                  <c:v>24993</c:v>
                </c:pt>
                <c:pt idx="7">
                  <c:v>9749</c:v>
                </c:pt>
              </c:numCache>
            </c:numRef>
          </c:val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14282</c:v>
                </c:pt>
                <c:pt idx="1">
                  <c:v>10210</c:v>
                </c:pt>
                <c:pt idx="2">
                  <c:v>5695</c:v>
                </c:pt>
                <c:pt idx="3">
                  <c:v>2912</c:v>
                </c:pt>
                <c:pt idx="4">
                  <c:v>4434</c:v>
                </c:pt>
                <c:pt idx="5">
                  <c:v>10260</c:v>
                </c:pt>
                <c:pt idx="6">
                  <c:v>15174</c:v>
                </c:pt>
                <c:pt idx="7">
                  <c:v>6861</c:v>
                </c:pt>
              </c:numCache>
            </c:numRef>
          </c:val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6630</c:v>
                </c:pt>
                <c:pt idx="1">
                  <c:v>5334</c:v>
                </c:pt>
                <c:pt idx="2">
                  <c:v>3568</c:v>
                </c:pt>
                <c:pt idx="3">
                  <c:v>1762</c:v>
                </c:pt>
                <c:pt idx="4">
                  <c:v>2772</c:v>
                </c:pt>
                <c:pt idx="5">
                  <c:v>5768</c:v>
                </c:pt>
                <c:pt idx="6">
                  <c:v>9214</c:v>
                </c:pt>
                <c:pt idx="7">
                  <c:v>3867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407088"/>
        <c:axId val="355404736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55407088"/>
        <c:axId val="355404736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0.24364196675161817</c:v>
                </c:pt>
                <c:pt idx="1">
                  <c:v>0.33237679621427874</c:v>
                </c:pt>
                <c:pt idx="2">
                  <c:v>0.37450421541466528</c:v>
                </c:pt>
                <c:pt idx="3">
                  <c:v>0.31084788029925187</c:v>
                </c:pt>
                <c:pt idx="4">
                  <c:v>0.32387521555102683</c:v>
                </c:pt>
                <c:pt idx="5">
                  <c:v>0.32070540136483366</c:v>
                </c:pt>
                <c:pt idx="6">
                  <c:v>0.36513065467828043</c:v>
                </c:pt>
                <c:pt idx="7">
                  <c:v>0.35848462036729051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405128"/>
        <c:axId val="355406696"/>
      </c:lineChart>
      <c:catAx>
        <c:axId val="355407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55404736"/>
        <c:crosses val="autoZero"/>
        <c:auto val="1"/>
        <c:lblAlgn val="ctr"/>
        <c:lblOffset val="100"/>
        <c:noMultiLvlLbl val="0"/>
      </c:catAx>
      <c:valAx>
        <c:axId val="35540473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55407088"/>
        <c:crosses val="autoZero"/>
        <c:crossBetween val="between"/>
      </c:valAx>
      <c:valAx>
        <c:axId val="35540669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55405128"/>
        <c:crosses val="max"/>
        <c:crossBetween val="between"/>
      </c:valAx>
      <c:catAx>
        <c:axId val="355405128"/>
        <c:scaling>
          <c:orientation val="minMax"/>
        </c:scaling>
        <c:delete val="1"/>
        <c:axPos val="b"/>
        <c:majorTickMark val="out"/>
        <c:minorTickMark val="none"/>
        <c:tickLblPos val="nextTo"/>
        <c:crossAx val="35540669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3677</c:v>
                </c:pt>
                <c:pt idx="1">
                  <c:v>2670</c:v>
                </c:pt>
                <c:pt idx="2">
                  <c:v>362</c:v>
                </c:pt>
                <c:pt idx="3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1050758.5100000005</c:v>
                </c:pt>
                <c:pt idx="1">
                  <c:v>840133.2</c:v>
                </c:pt>
                <c:pt idx="2">
                  <c:v>146178.34999999998</c:v>
                </c:pt>
                <c:pt idx="3">
                  <c:v>42811.040000000001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29438.950000000008</c:v>
                </c:pt>
                <c:pt idx="1">
                  <c:v>1035.69</c:v>
                </c:pt>
                <c:pt idx="2">
                  <c:v>21722.489999999998</c:v>
                </c:pt>
                <c:pt idx="3">
                  <c:v>323.16999999999996</c:v>
                </c:pt>
                <c:pt idx="4">
                  <c:v>134194.48000000004</c:v>
                </c:pt>
                <c:pt idx="5">
                  <c:v>7418.0200000000013</c:v>
                </c:pt>
                <c:pt idx="6">
                  <c:v>536111.08999999985</c:v>
                </c:pt>
                <c:pt idx="7">
                  <c:v>7502.3199999999979</c:v>
                </c:pt>
                <c:pt idx="8">
                  <c:v>6052.2800000000007</c:v>
                </c:pt>
                <c:pt idx="9">
                  <c:v>24580.61</c:v>
                </c:pt>
                <c:pt idx="10">
                  <c:v>12961.530000000002</c:v>
                </c:pt>
                <c:pt idx="11">
                  <c:v>123355.23000000001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104768"/>
        <c:axId val="3581032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177</c:v>
                </c:pt>
                <c:pt idx="1">
                  <c:v>7</c:v>
                </c:pt>
                <c:pt idx="2">
                  <c:v>139</c:v>
                </c:pt>
                <c:pt idx="3">
                  <c:v>9</c:v>
                </c:pt>
                <c:pt idx="4">
                  <c:v>620</c:v>
                </c:pt>
                <c:pt idx="5">
                  <c:v>114</c:v>
                </c:pt>
                <c:pt idx="6">
                  <c:v>1888</c:v>
                </c:pt>
                <c:pt idx="7">
                  <c:v>30</c:v>
                </c:pt>
                <c:pt idx="8">
                  <c:v>29</c:v>
                </c:pt>
                <c:pt idx="9">
                  <c:v>82</c:v>
                </c:pt>
                <c:pt idx="10">
                  <c:v>49</c:v>
                </c:pt>
                <c:pt idx="11">
                  <c:v>1041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105552"/>
        <c:axId val="358100848"/>
      </c:lineChart>
      <c:catAx>
        <c:axId val="35810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8100848"/>
        <c:crosses val="autoZero"/>
        <c:auto val="1"/>
        <c:lblAlgn val="ctr"/>
        <c:lblOffset val="100"/>
        <c:noMultiLvlLbl val="0"/>
      </c:catAx>
      <c:valAx>
        <c:axId val="3581008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58105552"/>
        <c:crosses val="autoZero"/>
        <c:crossBetween val="between"/>
      </c:valAx>
      <c:valAx>
        <c:axId val="3581032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8104768"/>
        <c:crosses val="max"/>
        <c:crossBetween val="between"/>
      </c:valAx>
      <c:catAx>
        <c:axId val="35810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81032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17865.275883447001</c:v>
                </c:pt>
                <c:pt idx="1">
                  <c:v>29131.18030842231</c:v>
                </c:pt>
                <c:pt idx="2">
                  <c:v>91600.112522102558</c:v>
                </c:pt>
                <c:pt idx="3">
                  <c:v>115200.44179894181</c:v>
                </c:pt>
                <c:pt idx="4">
                  <c:v>150183.50710900477</c:v>
                </c:pt>
                <c:pt idx="5">
                  <c:v>183163.7494067394</c:v>
                </c:pt>
                <c:pt idx="6">
                  <c:v>206642.80887011619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101240"/>
        <c:axId val="35810280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3226</c:v>
                </c:pt>
                <c:pt idx="1">
                  <c:v>3372</c:v>
                </c:pt>
                <c:pt idx="2">
                  <c:v>6221</c:v>
                </c:pt>
                <c:pt idx="3">
                  <c:v>3780</c:v>
                </c:pt>
                <c:pt idx="4">
                  <c:v>2321</c:v>
                </c:pt>
                <c:pt idx="5">
                  <c:v>2107</c:v>
                </c:pt>
                <c:pt idx="6">
                  <c:v>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105160"/>
        <c:axId val="358100456"/>
      </c:lineChart>
      <c:catAx>
        <c:axId val="358105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8100456"/>
        <c:crosses val="autoZero"/>
        <c:auto val="1"/>
        <c:lblAlgn val="ctr"/>
        <c:lblOffset val="100"/>
        <c:noMultiLvlLbl val="0"/>
      </c:catAx>
      <c:valAx>
        <c:axId val="3581004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8105160"/>
        <c:crosses val="autoZero"/>
        <c:crossBetween val="between"/>
      </c:valAx>
      <c:valAx>
        <c:axId val="35810280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58101240"/>
        <c:crosses val="max"/>
        <c:crossBetween val="between"/>
      </c:valAx>
      <c:catAx>
        <c:axId val="358101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810280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098496"/>
        <c:axId val="358098888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17865.275883447001</c:v>
                </c:pt>
                <c:pt idx="1">
                  <c:v>29131.18030842231</c:v>
                </c:pt>
                <c:pt idx="2">
                  <c:v>91600.112522102558</c:v>
                </c:pt>
                <c:pt idx="3">
                  <c:v>115200.44179894181</c:v>
                </c:pt>
                <c:pt idx="4">
                  <c:v>150183.50710900477</c:v>
                </c:pt>
                <c:pt idx="5">
                  <c:v>183163.7494067394</c:v>
                </c:pt>
                <c:pt idx="6">
                  <c:v>206642.80887011619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8102024"/>
        <c:axId val="358101632"/>
      </c:barChart>
      <c:catAx>
        <c:axId val="35809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8098888"/>
        <c:crosses val="autoZero"/>
        <c:auto val="1"/>
        <c:lblAlgn val="ctr"/>
        <c:lblOffset val="100"/>
        <c:noMultiLvlLbl val="0"/>
      </c:catAx>
      <c:valAx>
        <c:axId val="35809888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8098496"/>
        <c:crosses val="autoZero"/>
        <c:crossBetween val="between"/>
      </c:valAx>
      <c:valAx>
        <c:axId val="35810163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58102024"/>
        <c:crosses val="max"/>
        <c:crossBetween val="between"/>
      </c:valAx>
      <c:catAx>
        <c:axId val="358102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81016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7350</c:v>
                </c:pt>
                <c:pt idx="1">
                  <c:v>5508</c:v>
                </c:pt>
                <c:pt idx="2">
                  <c:v>8814</c:v>
                </c:pt>
                <c:pt idx="3">
                  <c:v>5394</c:v>
                </c:pt>
                <c:pt idx="4">
                  <c:v>4406</c:v>
                </c:pt>
                <c:pt idx="5">
                  <c:v>5445</c:v>
                </c:pt>
                <c:pt idx="6">
                  <c:v>2984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992</c:v>
                </c:pt>
                <c:pt idx="1">
                  <c:v>884</c:v>
                </c:pt>
                <c:pt idx="2">
                  <c:v>787</c:v>
                </c:pt>
                <c:pt idx="3">
                  <c:v>694</c:v>
                </c:pt>
                <c:pt idx="4">
                  <c:v>518</c:v>
                </c:pt>
                <c:pt idx="5">
                  <c:v>543</c:v>
                </c:pt>
                <c:pt idx="6">
                  <c:v>331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6358</c:v>
                </c:pt>
                <c:pt idx="1">
                  <c:v>4624</c:v>
                </c:pt>
                <c:pt idx="2">
                  <c:v>8027</c:v>
                </c:pt>
                <c:pt idx="3">
                  <c:v>4700</c:v>
                </c:pt>
                <c:pt idx="4">
                  <c:v>3888</c:v>
                </c:pt>
                <c:pt idx="5">
                  <c:v>4902</c:v>
                </c:pt>
                <c:pt idx="6">
                  <c:v>2653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1281</c:v>
                </c:pt>
                <c:pt idx="1">
                  <c:v>1144</c:v>
                </c:pt>
                <c:pt idx="2">
                  <c:v>792</c:v>
                </c:pt>
                <c:pt idx="3">
                  <c:v>226</c:v>
                </c:pt>
                <c:pt idx="4">
                  <c:v>343</c:v>
                </c:pt>
                <c:pt idx="5">
                  <c:v>787</c:v>
                </c:pt>
                <c:pt idx="6">
                  <c:v>2325</c:v>
                </c:pt>
                <c:pt idx="7">
                  <c:v>452</c:v>
                </c:pt>
              </c:numCache>
            </c:numRef>
          </c:val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1013</c:v>
                </c:pt>
                <c:pt idx="1">
                  <c:v>1020</c:v>
                </c:pt>
                <c:pt idx="2">
                  <c:v>462</c:v>
                </c:pt>
                <c:pt idx="3">
                  <c:v>184</c:v>
                </c:pt>
                <c:pt idx="4">
                  <c:v>274</c:v>
                </c:pt>
                <c:pt idx="5">
                  <c:v>714</c:v>
                </c:pt>
                <c:pt idx="6">
                  <c:v>1474</c:v>
                </c:pt>
                <c:pt idx="7">
                  <c:v>367</c:v>
                </c:pt>
              </c:numCache>
            </c:numRef>
          </c:val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1347</c:v>
                </c:pt>
                <c:pt idx="1">
                  <c:v>1171</c:v>
                </c:pt>
                <c:pt idx="2">
                  <c:v>872</c:v>
                </c:pt>
                <c:pt idx="3">
                  <c:v>342</c:v>
                </c:pt>
                <c:pt idx="4">
                  <c:v>502</c:v>
                </c:pt>
                <c:pt idx="5">
                  <c:v>1441</c:v>
                </c:pt>
                <c:pt idx="6">
                  <c:v>2254</c:v>
                </c:pt>
                <c:pt idx="7">
                  <c:v>885</c:v>
                </c:pt>
              </c:numCache>
            </c:numRef>
          </c:val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894</c:v>
                </c:pt>
                <c:pt idx="1">
                  <c:v>756</c:v>
                </c:pt>
                <c:pt idx="2">
                  <c:v>485</c:v>
                </c:pt>
                <c:pt idx="3">
                  <c:v>232</c:v>
                </c:pt>
                <c:pt idx="4">
                  <c:v>326</c:v>
                </c:pt>
                <c:pt idx="5">
                  <c:v>773</c:v>
                </c:pt>
                <c:pt idx="6">
                  <c:v>1438</c:v>
                </c:pt>
                <c:pt idx="7">
                  <c:v>490</c:v>
                </c:pt>
              </c:numCache>
            </c:numRef>
          </c:val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674</c:v>
                </c:pt>
                <c:pt idx="1">
                  <c:v>628</c:v>
                </c:pt>
                <c:pt idx="2">
                  <c:v>418</c:v>
                </c:pt>
                <c:pt idx="3">
                  <c:v>190</c:v>
                </c:pt>
                <c:pt idx="4">
                  <c:v>272</c:v>
                </c:pt>
                <c:pt idx="5">
                  <c:v>630</c:v>
                </c:pt>
                <c:pt idx="6">
                  <c:v>1229</c:v>
                </c:pt>
                <c:pt idx="7">
                  <c:v>365</c:v>
                </c:pt>
              </c:numCache>
            </c:numRef>
          </c:val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905</c:v>
                </c:pt>
                <c:pt idx="1">
                  <c:v>663</c:v>
                </c:pt>
                <c:pt idx="2">
                  <c:v>527</c:v>
                </c:pt>
                <c:pt idx="3">
                  <c:v>204</c:v>
                </c:pt>
                <c:pt idx="4">
                  <c:v>375</c:v>
                </c:pt>
                <c:pt idx="5">
                  <c:v>768</c:v>
                </c:pt>
                <c:pt idx="6">
                  <c:v>1419</c:v>
                </c:pt>
                <c:pt idx="7">
                  <c:v>584</c:v>
                </c:pt>
              </c:numCache>
            </c:numRef>
          </c:val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545</c:v>
                </c:pt>
                <c:pt idx="1">
                  <c:v>377</c:v>
                </c:pt>
                <c:pt idx="2">
                  <c:v>283</c:v>
                </c:pt>
                <c:pt idx="3">
                  <c:v>107</c:v>
                </c:pt>
                <c:pt idx="4">
                  <c:v>190</c:v>
                </c:pt>
                <c:pt idx="5">
                  <c:v>425</c:v>
                </c:pt>
                <c:pt idx="6">
                  <c:v>727</c:v>
                </c:pt>
                <c:pt idx="7">
                  <c:v>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7778072"/>
        <c:axId val="35777572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0.14572072564938618</c:v>
                </c:pt>
                <c:pt idx="1">
                  <c:v>0.18762624617189028</c:v>
                </c:pt>
                <c:pt idx="2">
                  <c:v>0.20431080361894624</c:v>
                </c:pt>
                <c:pt idx="3">
                  <c:v>0.14891696750902528</c:v>
                </c:pt>
                <c:pt idx="4">
                  <c:v>0.15779283639883834</c:v>
                </c:pt>
                <c:pt idx="5">
                  <c:v>0.1756199657512526</c:v>
                </c:pt>
                <c:pt idx="6">
                  <c:v>0.22004414653409207</c:v>
                </c:pt>
                <c:pt idx="7">
                  <c:v>0.16960492259608342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776112"/>
        <c:axId val="357774152"/>
      </c:lineChart>
      <c:catAx>
        <c:axId val="357778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57775720"/>
        <c:crosses val="autoZero"/>
        <c:auto val="1"/>
        <c:lblAlgn val="ctr"/>
        <c:lblOffset val="100"/>
        <c:noMultiLvlLbl val="0"/>
      </c:catAx>
      <c:valAx>
        <c:axId val="357775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7778072"/>
        <c:crosses val="autoZero"/>
        <c:crossBetween val="between"/>
      </c:valAx>
      <c:valAx>
        <c:axId val="35777415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57776112"/>
        <c:crosses val="max"/>
        <c:crossBetween val="between"/>
      </c:valAx>
      <c:catAx>
        <c:axId val="357776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77741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0.62675101671938549</c:v>
                </c:pt>
                <c:pt idx="1">
                  <c:v>0.61649763353617304</c:v>
                </c:pt>
                <c:pt idx="2">
                  <c:v>0.57088199758356828</c:v>
                </c:pt>
                <c:pt idx="3">
                  <c:v>0.6125738850080602</c:v>
                </c:pt>
                <c:pt idx="4">
                  <c:v>0.60288687479019809</c:v>
                </c:pt>
                <c:pt idx="5">
                  <c:v>0.64274423016123938</c:v>
                </c:pt>
                <c:pt idx="6">
                  <c:v>0.63072718118391713</c:v>
                </c:pt>
                <c:pt idx="7">
                  <c:v>0.61870503597122306</c:v>
                </c:pt>
                <c:pt idx="8">
                  <c:v>0.62024022489138764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0.19611387257117036</c:v>
                </c:pt>
                <c:pt idx="1">
                  <c:v>0.20135226504394863</c:v>
                </c:pt>
                <c:pt idx="2">
                  <c:v>0.19452275473217881</c:v>
                </c:pt>
                <c:pt idx="3">
                  <c:v>0.15797958087049974</c:v>
                </c:pt>
                <c:pt idx="4">
                  <c:v>0.15307150050352467</c:v>
                </c:pt>
                <c:pt idx="5">
                  <c:v>0.10891558646854252</c:v>
                </c:pt>
                <c:pt idx="6">
                  <c:v>0.146443213694886</c:v>
                </c:pt>
                <c:pt idx="7">
                  <c:v>0.13756267713102246</c:v>
                </c:pt>
                <c:pt idx="8">
                  <c:v>0.16310523108376418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5.9647537279710797E-2</c:v>
                </c:pt>
                <c:pt idx="1">
                  <c:v>6.2880324543610547E-2</c:v>
                </c:pt>
                <c:pt idx="2">
                  <c:v>0.10209424083769633</c:v>
                </c:pt>
                <c:pt idx="3">
                  <c:v>4.3524986566362174E-2</c:v>
                </c:pt>
                <c:pt idx="4">
                  <c:v>0.1111111111111111</c:v>
                </c:pt>
                <c:pt idx="5">
                  <c:v>9.1685109073664242E-2</c:v>
                </c:pt>
                <c:pt idx="6">
                  <c:v>9.8755664245126953E-2</c:v>
                </c:pt>
                <c:pt idx="7">
                  <c:v>6.97623719206453E-2</c:v>
                </c:pt>
                <c:pt idx="8">
                  <c:v>8.2270144881951682E-2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0.1174875734297334</c:v>
                </c:pt>
                <c:pt idx="1">
                  <c:v>0.11926977687626775</c:v>
                </c:pt>
                <c:pt idx="2">
                  <c:v>0.13250100684655658</c:v>
                </c:pt>
                <c:pt idx="3">
                  <c:v>0.18592154755507792</c:v>
                </c:pt>
                <c:pt idx="4">
                  <c:v>0.13293051359516617</c:v>
                </c:pt>
                <c:pt idx="5">
                  <c:v>0.1566550742965539</c:v>
                </c:pt>
                <c:pt idx="6">
                  <c:v>0.12407394087606992</c:v>
                </c:pt>
                <c:pt idx="7">
                  <c:v>0.17396991497710923</c:v>
                </c:pt>
                <c:pt idx="8">
                  <c:v>0.13438439914289646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7776504"/>
        <c:axId val="357779248"/>
      </c:barChart>
      <c:catAx>
        <c:axId val="357776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57779248"/>
        <c:crosses val="autoZero"/>
        <c:auto val="1"/>
        <c:lblAlgn val="ctr"/>
        <c:lblOffset val="100"/>
        <c:noMultiLvlLbl val="0"/>
      </c:catAx>
      <c:valAx>
        <c:axId val="35777924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5777650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0.38518387193447801</c:v>
                </c:pt>
                <c:pt idx="1">
                  <c:v>0.41884268310364631</c:v>
                </c:pt>
                <c:pt idx="2">
                  <c:v>0.34325603887002448</c:v>
                </c:pt>
                <c:pt idx="3">
                  <c:v>0.34619485435748859</c:v>
                </c:pt>
                <c:pt idx="4">
                  <c:v>0.3771987892286251</c:v>
                </c:pt>
                <c:pt idx="5">
                  <c:v>0.37052390435681143</c:v>
                </c:pt>
                <c:pt idx="6">
                  <c:v>0.39127324059431062</c:v>
                </c:pt>
                <c:pt idx="7">
                  <c:v>0.36802860473729376</c:v>
                </c:pt>
                <c:pt idx="8">
                  <c:v>0.38130722205241346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4.1632826740155629E-2</c:v>
                </c:pt>
                <c:pt idx="1">
                  <c:v>4.1387898562621775E-2</c:v>
                </c:pt>
                <c:pt idx="2">
                  <c:v>3.6362682733760122E-2</c:v>
                </c:pt>
                <c:pt idx="3">
                  <c:v>2.6143145870081784E-2</c:v>
                </c:pt>
                <c:pt idx="4">
                  <c:v>2.9480497978810853E-2</c:v>
                </c:pt>
                <c:pt idx="5">
                  <c:v>1.9052188801338497E-2</c:v>
                </c:pt>
                <c:pt idx="6">
                  <c:v>2.5624395629678803E-2</c:v>
                </c:pt>
                <c:pt idx="7">
                  <c:v>2.6030698119030297E-2</c:v>
                </c:pt>
                <c:pt idx="8">
                  <c:v>3.0707162299485027E-2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0.14159509429320605</c:v>
                </c:pt>
                <c:pt idx="1">
                  <c:v>0.1453210844022097</c:v>
                </c:pt>
                <c:pt idx="2">
                  <c:v>0.22146936655172567</c:v>
                </c:pt>
                <c:pt idx="3">
                  <c:v>8.2778838809225083E-2</c:v>
                </c:pt>
                <c:pt idx="4">
                  <c:v>0.2116992893004335</c:v>
                </c:pt>
                <c:pt idx="5">
                  <c:v>0.1842953589635821</c:v>
                </c:pt>
                <c:pt idx="6">
                  <c:v>0.22127442898702404</c:v>
                </c:pt>
                <c:pt idx="7">
                  <c:v>0.12706029578971564</c:v>
                </c:pt>
                <c:pt idx="8">
                  <c:v>0.17823234560397755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0.43158820703216022</c:v>
                </c:pt>
                <c:pt idx="1">
                  <c:v>0.39444833393152234</c:v>
                </c:pt>
                <c:pt idx="2">
                  <c:v>0.39891191184448982</c:v>
                </c:pt>
                <c:pt idx="3">
                  <c:v>0.54488316096320455</c:v>
                </c:pt>
                <c:pt idx="4">
                  <c:v>0.38162142349213074</c:v>
                </c:pt>
                <c:pt idx="5">
                  <c:v>0.42612854787826809</c:v>
                </c:pt>
                <c:pt idx="6">
                  <c:v>0.3618279347889865</c:v>
                </c:pt>
                <c:pt idx="7">
                  <c:v>0.47888040135396037</c:v>
                </c:pt>
                <c:pt idx="8">
                  <c:v>0.40975327004412393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7777288"/>
        <c:axId val="357779640"/>
      </c:barChart>
      <c:catAx>
        <c:axId val="357777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57779640"/>
        <c:crosses val="autoZero"/>
        <c:auto val="1"/>
        <c:lblAlgn val="ctr"/>
        <c:lblOffset val="100"/>
        <c:noMultiLvlLbl val="0"/>
      </c:catAx>
      <c:valAx>
        <c:axId val="35777964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5777728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286015.59000000003</c:v>
                </c:pt>
                <c:pt idx="1">
                  <c:v>17058.070000000003</c:v>
                </c:pt>
                <c:pt idx="2">
                  <c:v>86266.790000000008</c:v>
                </c:pt>
                <c:pt idx="3">
                  <c:v>14092.319999999996</c:v>
                </c:pt>
                <c:pt idx="4">
                  <c:v>49066.469999999994</c:v>
                </c:pt>
                <c:pt idx="5">
                  <c:v>716194.29</c:v>
                </c:pt>
                <c:pt idx="6">
                  <c:v>277727.11000000004</c:v>
                </c:pt>
                <c:pt idx="7">
                  <c:v>136732.04999999996</c:v>
                </c:pt>
                <c:pt idx="8">
                  <c:v>13878.030000000002</c:v>
                </c:pt>
                <c:pt idx="9">
                  <c:v>0</c:v>
                </c:pt>
                <c:pt idx="10">
                  <c:v>113116.05</c:v>
                </c:pt>
                <c:pt idx="11">
                  <c:v>225344.03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777680"/>
        <c:axId val="35777336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4788</c:v>
                </c:pt>
                <c:pt idx="1">
                  <c:v>242</c:v>
                </c:pt>
                <c:pt idx="2">
                  <c:v>1910</c:v>
                </c:pt>
                <c:pt idx="3">
                  <c:v>337</c:v>
                </c:pt>
                <c:pt idx="4">
                  <c:v>3803</c:v>
                </c:pt>
                <c:pt idx="5">
                  <c:v>6358</c:v>
                </c:pt>
                <c:pt idx="6">
                  <c:v>3135</c:v>
                </c:pt>
                <c:pt idx="7">
                  <c:v>1052</c:v>
                </c:pt>
                <c:pt idx="8">
                  <c:v>170</c:v>
                </c:pt>
                <c:pt idx="9">
                  <c:v>0</c:v>
                </c:pt>
                <c:pt idx="10">
                  <c:v>8708</c:v>
                </c:pt>
                <c:pt idx="11">
                  <c:v>1048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772584"/>
        <c:axId val="357772976"/>
      </c:lineChart>
      <c:catAx>
        <c:axId val="357772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7772976"/>
        <c:crosses val="autoZero"/>
        <c:auto val="1"/>
        <c:lblAlgn val="ctr"/>
        <c:lblOffset val="100"/>
        <c:noMultiLvlLbl val="0"/>
      </c:catAx>
      <c:valAx>
        <c:axId val="35777297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7772584"/>
        <c:crosses val="autoZero"/>
        <c:crossBetween val="between"/>
      </c:valAx>
      <c:valAx>
        <c:axId val="35777336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7777680"/>
        <c:crosses val="max"/>
        <c:crossBetween val="between"/>
      </c:valAx>
      <c:catAx>
        <c:axId val="35777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77733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36.049999999999997</c:v>
                </c:pt>
                <c:pt idx="2">
                  <c:v>18280.97</c:v>
                </c:pt>
                <c:pt idx="3">
                  <c:v>4427.09</c:v>
                </c:pt>
                <c:pt idx="4">
                  <c:v>4613.3</c:v>
                </c:pt>
                <c:pt idx="5">
                  <c:v>0</c:v>
                </c:pt>
                <c:pt idx="6">
                  <c:v>80405.97</c:v>
                </c:pt>
                <c:pt idx="7">
                  <c:v>1898.59</c:v>
                </c:pt>
                <c:pt idx="8">
                  <c:v>218.65</c:v>
                </c:pt>
                <c:pt idx="9">
                  <c:v>10.39</c:v>
                </c:pt>
                <c:pt idx="10">
                  <c:v>25542.839999999997</c:v>
                </c:pt>
                <c:pt idx="11">
                  <c:v>20433.72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099280"/>
        <c:axId val="35810398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591</c:v>
                </c:pt>
                <c:pt idx="3">
                  <c:v>114</c:v>
                </c:pt>
                <c:pt idx="4">
                  <c:v>404</c:v>
                </c:pt>
                <c:pt idx="5">
                  <c:v>0</c:v>
                </c:pt>
                <c:pt idx="6">
                  <c:v>2327</c:v>
                </c:pt>
                <c:pt idx="7">
                  <c:v>52</c:v>
                </c:pt>
                <c:pt idx="8">
                  <c:v>6</c:v>
                </c:pt>
                <c:pt idx="9">
                  <c:v>1</c:v>
                </c:pt>
                <c:pt idx="10">
                  <c:v>4566</c:v>
                </c:pt>
                <c:pt idx="11">
                  <c:v>235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774544"/>
        <c:axId val="357775328"/>
      </c:lineChart>
      <c:catAx>
        <c:axId val="35777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7775328"/>
        <c:crosses val="autoZero"/>
        <c:auto val="1"/>
        <c:lblAlgn val="ctr"/>
        <c:lblOffset val="100"/>
        <c:noMultiLvlLbl val="0"/>
      </c:catAx>
      <c:valAx>
        <c:axId val="35777532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57774544"/>
        <c:crosses val="autoZero"/>
        <c:crossBetween val="between"/>
      </c:valAx>
      <c:valAx>
        <c:axId val="35810398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8099280"/>
        <c:crosses val="max"/>
        <c:crossBetween val="between"/>
      </c:valAx>
      <c:catAx>
        <c:axId val="358099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81039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35.5%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27.7%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54.6%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58.5%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55.5%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59.2%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57.1%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36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40</v>
      </c>
    </row>
    <row r="40" spans="2:11" ht="24.95" customHeight="1" x14ac:dyDescent="0.15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M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1.625" style="14" customWidth="1"/>
    <col min="4" max="4" width="10.625" style="14" customWidth="1"/>
    <col min="5" max="7" width="10.125" style="14" customWidth="1"/>
    <col min="8" max="8" width="11.625" style="14" customWidth="1"/>
    <col min="9" max="9" width="10.125" style="14" customWidth="1"/>
    <col min="10" max="10" width="2.625" style="14" customWidth="1"/>
    <col min="11" max="13" width="0" style="14" hidden="1" customWidth="1"/>
    <col min="14" max="16384" width="9" style="14"/>
  </cols>
  <sheetData>
    <row r="1" spans="1:13" ht="20.100000000000001" customHeight="1" x14ac:dyDescent="0.15">
      <c r="A1" s="13" t="s">
        <v>11</v>
      </c>
    </row>
    <row r="2" spans="1:13" ht="14.1" customHeight="1" x14ac:dyDescent="0.15">
      <c r="H2" s="25" t="s">
        <v>35</v>
      </c>
      <c r="I2" s="25"/>
    </row>
    <row r="3" spans="1:13" ht="20.100000000000001" customHeight="1" x14ac:dyDescent="0.15">
      <c r="B3" s="15"/>
      <c r="C3" s="198" t="s">
        <v>0</v>
      </c>
      <c r="D3" s="200" t="s">
        <v>12</v>
      </c>
      <c r="E3" s="20"/>
      <c r="F3" s="20"/>
      <c r="G3" s="21"/>
      <c r="H3" s="198" t="s">
        <v>13</v>
      </c>
      <c r="I3" s="198" t="s">
        <v>14</v>
      </c>
      <c r="J3" s="27"/>
    </row>
    <row r="4" spans="1:13" ht="20.100000000000001" customHeight="1" thickBot="1" x14ac:dyDescent="0.2">
      <c r="B4" s="16"/>
      <c r="C4" s="199"/>
      <c r="D4" s="201"/>
      <c r="E4" s="22" t="s">
        <v>15</v>
      </c>
      <c r="F4" s="22" t="s">
        <v>144</v>
      </c>
      <c r="G4" s="23" t="s">
        <v>143</v>
      </c>
      <c r="H4" s="199"/>
      <c r="I4" s="199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 x14ac:dyDescent="0.2">
      <c r="B5" s="17" t="s">
        <v>16</v>
      </c>
      <c r="C5" s="29">
        <f>SUM(C6:C13)</f>
        <v>697501</v>
      </c>
      <c r="D5" s="30">
        <f>SUM(E5:G5)</f>
        <v>221007</v>
      </c>
      <c r="E5" s="31">
        <f>SUM(E6:E13)</f>
        <v>112264</v>
      </c>
      <c r="F5" s="31">
        <f>SUM(F6:F13)</f>
        <v>69828</v>
      </c>
      <c r="G5" s="32">
        <f t="shared" ref="G5:H5" si="0">SUM(G6:G13)</f>
        <v>38915</v>
      </c>
      <c r="H5" s="29">
        <f t="shared" si="0"/>
        <v>217724</v>
      </c>
      <c r="I5" s="33">
        <f>D5/C5</f>
        <v>0.31685545970543411</v>
      </c>
      <c r="J5" s="26"/>
      <c r="K5" s="24">
        <f t="shared" ref="K5:K13" si="1">C5-D5-H5</f>
        <v>258770</v>
      </c>
      <c r="L5" s="58">
        <f>E5/C5</f>
        <v>0.16095174057098127</v>
      </c>
      <c r="M5" s="58">
        <f>G5/C5</f>
        <v>5.579203470676028E-2</v>
      </c>
    </row>
    <row r="6" spans="1:13" ht="20.100000000000001" customHeight="1" thickTop="1" x14ac:dyDescent="0.15">
      <c r="B6" s="18" t="s">
        <v>17</v>
      </c>
      <c r="C6" s="34">
        <v>187558</v>
      </c>
      <c r="D6" s="35">
        <f t="shared" ref="D6:D13" si="2">SUM(E6:G6)</f>
        <v>45697</v>
      </c>
      <c r="E6" s="36">
        <v>24785</v>
      </c>
      <c r="F6" s="36">
        <v>14282</v>
      </c>
      <c r="G6" s="37">
        <v>6630</v>
      </c>
      <c r="H6" s="34">
        <v>61674</v>
      </c>
      <c r="I6" s="38">
        <f t="shared" ref="I6:I13" si="3">D6/C6</f>
        <v>0.24364196675161817</v>
      </c>
      <c r="J6" s="26"/>
      <c r="K6" s="24">
        <f t="shared" si="1"/>
        <v>80187</v>
      </c>
      <c r="L6" s="58">
        <f t="shared" ref="L6:L13" si="4">E6/C6</f>
        <v>0.13214578956909329</v>
      </c>
      <c r="M6" s="58">
        <f t="shared" ref="M6:M13" si="5">G6/C6</f>
        <v>3.5349065355783277E-2</v>
      </c>
    </row>
    <row r="7" spans="1:13" ht="20.100000000000001" customHeight="1" x14ac:dyDescent="0.15">
      <c r="B7" s="19" t="s">
        <v>18</v>
      </c>
      <c r="C7" s="39">
        <v>92347</v>
      </c>
      <c r="D7" s="40">
        <f t="shared" si="2"/>
        <v>30694</v>
      </c>
      <c r="E7" s="41">
        <v>15150</v>
      </c>
      <c r="F7" s="41">
        <v>10210</v>
      </c>
      <c r="G7" s="42">
        <v>5334</v>
      </c>
      <c r="H7" s="39">
        <v>28673</v>
      </c>
      <c r="I7" s="43">
        <f t="shared" si="3"/>
        <v>0.33237679621427874</v>
      </c>
      <c r="J7" s="26"/>
      <c r="K7" s="24">
        <f t="shared" si="1"/>
        <v>32980</v>
      </c>
      <c r="L7" s="58">
        <f t="shared" si="4"/>
        <v>0.16405513985294595</v>
      </c>
      <c r="M7" s="58">
        <f t="shared" si="5"/>
        <v>5.7760403694759981E-2</v>
      </c>
    </row>
    <row r="8" spans="1:13" ht="20.100000000000001" customHeight="1" x14ac:dyDescent="0.15">
      <c r="B8" s="19" t="s">
        <v>19</v>
      </c>
      <c r="C8" s="39">
        <v>50173</v>
      </c>
      <c r="D8" s="40">
        <f t="shared" si="2"/>
        <v>18790</v>
      </c>
      <c r="E8" s="41">
        <v>9527</v>
      </c>
      <c r="F8" s="41">
        <v>5695</v>
      </c>
      <c r="G8" s="42">
        <v>3568</v>
      </c>
      <c r="H8" s="39">
        <v>14832</v>
      </c>
      <c r="I8" s="43">
        <f t="shared" si="3"/>
        <v>0.37450421541466528</v>
      </c>
      <c r="J8" s="26"/>
      <c r="K8" s="24">
        <f t="shared" si="1"/>
        <v>16551</v>
      </c>
      <c r="L8" s="58">
        <f t="shared" si="4"/>
        <v>0.1898830048033803</v>
      </c>
      <c r="M8" s="58">
        <f t="shared" si="5"/>
        <v>7.1113945747712917E-2</v>
      </c>
    </row>
    <row r="9" spans="1:13" ht="20.100000000000001" customHeight="1" x14ac:dyDescent="0.15">
      <c r="B9" s="19" t="s">
        <v>20</v>
      </c>
      <c r="C9" s="39">
        <v>32080</v>
      </c>
      <c r="D9" s="40">
        <f t="shared" si="2"/>
        <v>9972</v>
      </c>
      <c r="E9" s="41">
        <v>5298</v>
      </c>
      <c r="F9" s="41">
        <v>2912</v>
      </c>
      <c r="G9" s="42">
        <v>1762</v>
      </c>
      <c r="H9" s="39">
        <v>10109</v>
      </c>
      <c r="I9" s="43">
        <f t="shared" si="3"/>
        <v>0.31084788029925187</v>
      </c>
      <c r="J9" s="26"/>
      <c r="K9" s="24">
        <f t="shared" si="1"/>
        <v>11999</v>
      </c>
      <c r="L9" s="58">
        <f t="shared" si="4"/>
        <v>0.16514962593516208</v>
      </c>
      <c r="M9" s="58">
        <f t="shared" si="5"/>
        <v>5.492518703241895E-2</v>
      </c>
    </row>
    <row r="10" spans="1:13" ht="20.100000000000001" customHeight="1" x14ac:dyDescent="0.15">
      <c r="B10" s="19" t="s">
        <v>21</v>
      </c>
      <c r="C10" s="39">
        <v>44653</v>
      </c>
      <c r="D10" s="40">
        <f t="shared" si="2"/>
        <v>14462</v>
      </c>
      <c r="E10" s="41">
        <v>7256</v>
      </c>
      <c r="F10" s="41">
        <v>4434</v>
      </c>
      <c r="G10" s="42">
        <v>2772</v>
      </c>
      <c r="H10" s="39">
        <v>13734</v>
      </c>
      <c r="I10" s="43">
        <f t="shared" si="3"/>
        <v>0.32387521555102683</v>
      </c>
      <c r="J10" s="26"/>
      <c r="K10" s="24">
        <f t="shared" si="1"/>
        <v>16457</v>
      </c>
      <c r="L10" s="58">
        <f t="shared" si="4"/>
        <v>0.16249748057241395</v>
      </c>
      <c r="M10" s="58">
        <f t="shared" si="5"/>
        <v>6.2078695720332339E-2</v>
      </c>
    </row>
    <row r="11" spans="1:13" ht="20.100000000000001" customHeight="1" x14ac:dyDescent="0.15">
      <c r="B11" s="19" t="s">
        <v>22</v>
      </c>
      <c r="C11" s="39">
        <v>98327</v>
      </c>
      <c r="D11" s="40">
        <f t="shared" si="2"/>
        <v>31534</v>
      </c>
      <c r="E11" s="41">
        <v>15506</v>
      </c>
      <c r="F11" s="41">
        <v>10260</v>
      </c>
      <c r="G11" s="42">
        <v>5768</v>
      </c>
      <c r="H11" s="39">
        <v>31577</v>
      </c>
      <c r="I11" s="43">
        <f t="shared" si="3"/>
        <v>0.32070540136483366</v>
      </c>
      <c r="J11" s="26"/>
      <c r="K11" s="24">
        <f t="shared" si="1"/>
        <v>35216</v>
      </c>
      <c r="L11" s="58">
        <f t="shared" si="4"/>
        <v>0.15769829243239394</v>
      </c>
      <c r="M11" s="58">
        <f t="shared" si="5"/>
        <v>5.8661405310850533E-2</v>
      </c>
    </row>
    <row r="12" spans="1:13" ht="20.100000000000001" customHeight="1" x14ac:dyDescent="0.15">
      <c r="B12" s="19" t="s">
        <v>23</v>
      </c>
      <c r="C12" s="39">
        <v>135242</v>
      </c>
      <c r="D12" s="40">
        <f t="shared" si="2"/>
        <v>49381</v>
      </c>
      <c r="E12" s="41">
        <v>24993</v>
      </c>
      <c r="F12" s="41">
        <v>15174</v>
      </c>
      <c r="G12" s="42">
        <v>9214</v>
      </c>
      <c r="H12" s="39">
        <v>40027</v>
      </c>
      <c r="I12" s="43">
        <f t="shared" si="3"/>
        <v>0.36513065467828043</v>
      </c>
      <c r="J12" s="26"/>
      <c r="K12" s="24">
        <f t="shared" si="1"/>
        <v>45834</v>
      </c>
      <c r="L12" s="58">
        <f t="shared" si="4"/>
        <v>0.18480205853211282</v>
      </c>
      <c r="M12" s="58">
        <f t="shared" si="5"/>
        <v>6.8129723015039709E-2</v>
      </c>
    </row>
    <row r="13" spans="1:13" ht="20.100000000000001" customHeight="1" x14ac:dyDescent="0.15">
      <c r="B13" s="19" t="s">
        <v>24</v>
      </c>
      <c r="C13" s="39">
        <v>57121</v>
      </c>
      <c r="D13" s="40">
        <f t="shared" si="2"/>
        <v>20477</v>
      </c>
      <c r="E13" s="41">
        <v>9749</v>
      </c>
      <c r="F13" s="41">
        <v>6861</v>
      </c>
      <c r="G13" s="42">
        <v>3867</v>
      </c>
      <c r="H13" s="39">
        <v>17098</v>
      </c>
      <c r="I13" s="43">
        <f t="shared" si="3"/>
        <v>0.35848462036729051</v>
      </c>
      <c r="J13" s="26"/>
      <c r="K13" s="24">
        <f t="shared" si="1"/>
        <v>19546</v>
      </c>
      <c r="L13" s="58">
        <f t="shared" si="4"/>
        <v>0.17067278233924477</v>
      </c>
      <c r="M13" s="58">
        <f t="shared" si="5"/>
        <v>6.7698394635948247E-2</v>
      </c>
    </row>
    <row r="14" spans="1:13" ht="20.100000000000001" customHeight="1" x14ac:dyDescent="0.15"/>
    <row r="15" spans="1:13" ht="20.100000000000001" customHeight="1" x14ac:dyDescent="0.15"/>
    <row r="16" spans="1:13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21" ht="20.100000000000001" customHeight="1" x14ac:dyDescent="0.15">
      <c r="A1" s="13" t="s">
        <v>42</v>
      </c>
      <c r="B1" s="13"/>
    </row>
    <row r="2" spans="1:21" ht="14.1" customHeight="1" x14ac:dyDescent="0.15">
      <c r="K2" s="44" t="s">
        <v>2</v>
      </c>
    </row>
    <row r="3" spans="1:21" ht="20.100000000000001" customHeight="1" x14ac:dyDescent="0.15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 x14ac:dyDescent="0.15">
      <c r="B4" s="206" t="s">
        <v>66</v>
      </c>
      <c r="C4" s="207"/>
      <c r="D4" s="45">
        <f>SUM(D5:D7)</f>
        <v>7350</v>
      </c>
      <c r="E4" s="46">
        <f t="shared" ref="E4:K4" si="0">SUM(E5:E7)</f>
        <v>5508</v>
      </c>
      <c r="F4" s="46">
        <f t="shared" si="0"/>
        <v>8814</v>
      </c>
      <c r="G4" s="46">
        <f t="shared" si="0"/>
        <v>5394</v>
      </c>
      <c r="H4" s="46">
        <f t="shared" si="0"/>
        <v>4406</v>
      </c>
      <c r="I4" s="46">
        <f t="shared" si="0"/>
        <v>5445</v>
      </c>
      <c r="J4" s="45">
        <f t="shared" si="0"/>
        <v>2984</v>
      </c>
      <c r="K4" s="47">
        <f t="shared" si="0"/>
        <v>39901</v>
      </c>
      <c r="L4" s="55">
        <f>K4/人口統計!D5</f>
        <v>0.1805417927938934</v>
      </c>
      <c r="O4" s="14" t="s">
        <v>188</v>
      </c>
    </row>
    <row r="5" spans="1:21" ht="20.100000000000001" customHeight="1" x14ac:dyDescent="0.15">
      <c r="B5" s="117"/>
      <c r="C5" s="118" t="s">
        <v>15</v>
      </c>
      <c r="D5" s="48">
        <v>992</v>
      </c>
      <c r="E5" s="49">
        <v>884</v>
      </c>
      <c r="F5" s="49">
        <v>787</v>
      </c>
      <c r="G5" s="49">
        <v>694</v>
      </c>
      <c r="H5" s="49">
        <v>518</v>
      </c>
      <c r="I5" s="49">
        <v>543</v>
      </c>
      <c r="J5" s="48">
        <v>331</v>
      </c>
      <c r="K5" s="50">
        <f>SUM(D5:J5)</f>
        <v>4749</v>
      </c>
      <c r="L5" s="56">
        <f>K5/人口統計!D5</f>
        <v>2.14880071671938E-2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 x14ac:dyDescent="0.15">
      <c r="B6" s="117"/>
      <c r="C6" s="118" t="s">
        <v>144</v>
      </c>
      <c r="D6" s="48">
        <v>2983</v>
      </c>
      <c r="E6" s="49">
        <v>1987</v>
      </c>
      <c r="F6" s="49">
        <v>2906</v>
      </c>
      <c r="G6" s="49">
        <v>1612</v>
      </c>
      <c r="H6" s="49">
        <v>1217</v>
      </c>
      <c r="I6" s="49">
        <v>1342</v>
      </c>
      <c r="J6" s="48">
        <v>797</v>
      </c>
      <c r="K6" s="50">
        <f>SUM(D6:J6)</f>
        <v>12844</v>
      </c>
      <c r="L6" s="56">
        <f>K6/人口統計!D5</f>
        <v>5.8115806286678701E-2</v>
      </c>
      <c r="O6" s="162">
        <f>SUM(D6,D7)</f>
        <v>6358</v>
      </c>
      <c r="P6" s="162">
        <f t="shared" ref="P6:U6" si="1">SUM(E6,E7)</f>
        <v>4624</v>
      </c>
      <c r="Q6" s="162">
        <f t="shared" si="1"/>
        <v>8027</v>
      </c>
      <c r="R6" s="162">
        <f t="shared" si="1"/>
        <v>4700</v>
      </c>
      <c r="S6" s="162">
        <f t="shared" si="1"/>
        <v>3888</v>
      </c>
      <c r="T6" s="162">
        <f t="shared" si="1"/>
        <v>4902</v>
      </c>
      <c r="U6" s="162">
        <f t="shared" si="1"/>
        <v>2653</v>
      </c>
    </row>
    <row r="7" spans="1:21" ht="20.100000000000001" customHeight="1" x14ac:dyDescent="0.15">
      <c r="B7" s="117"/>
      <c r="C7" s="119" t="s">
        <v>143</v>
      </c>
      <c r="D7" s="51">
        <v>3375</v>
      </c>
      <c r="E7" s="52">
        <v>2637</v>
      </c>
      <c r="F7" s="52">
        <v>5121</v>
      </c>
      <c r="G7" s="52">
        <v>3088</v>
      </c>
      <c r="H7" s="52">
        <v>2671</v>
      </c>
      <c r="I7" s="52">
        <v>3560</v>
      </c>
      <c r="J7" s="51">
        <v>1856</v>
      </c>
      <c r="K7" s="53">
        <f>SUM(D7:J7)</f>
        <v>22308</v>
      </c>
      <c r="L7" s="57">
        <f>K7/人口統計!D5</f>
        <v>0.1009379793400209</v>
      </c>
      <c r="O7" s="14">
        <f>O6/($K$6+$K$7)</f>
        <v>0.18087164314974966</v>
      </c>
      <c r="P7" s="14">
        <f t="shared" ref="P7:U7" si="2">P6/($K$6+$K$7)</f>
        <v>0.13154301319981793</v>
      </c>
      <c r="Q7" s="14">
        <f t="shared" si="2"/>
        <v>0.22835116067364589</v>
      </c>
      <c r="R7" s="14">
        <f t="shared" si="2"/>
        <v>0.1337050523441056</v>
      </c>
      <c r="S7" s="14">
        <f t="shared" si="2"/>
        <v>0.11060537096040055</v>
      </c>
      <c r="T7" s="14">
        <f t="shared" si="2"/>
        <v>0.1394515248065544</v>
      </c>
      <c r="U7" s="14">
        <f t="shared" si="2"/>
        <v>7.547223486572599E-2</v>
      </c>
    </row>
    <row r="8" spans="1:21" ht="20.100000000000001" customHeight="1" thickBot="1" x14ac:dyDescent="0.2">
      <c r="B8" s="206" t="s">
        <v>67</v>
      </c>
      <c r="C8" s="207"/>
      <c r="D8" s="45">
        <v>80</v>
      </c>
      <c r="E8" s="46">
        <v>112</v>
      </c>
      <c r="F8" s="46">
        <v>75</v>
      </c>
      <c r="G8" s="46">
        <v>109</v>
      </c>
      <c r="H8" s="46">
        <v>82</v>
      </c>
      <c r="I8" s="46">
        <v>78</v>
      </c>
      <c r="J8" s="45">
        <v>57</v>
      </c>
      <c r="K8" s="47">
        <f>SUM(D8:J8)</f>
        <v>593</v>
      </c>
      <c r="L8" s="80"/>
    </row>
    <row r="9" spans="1:21" ht="20.100000000000001" customHeight="1" thickTop="1" x14ac:dyDescent="0.15">
      <c r="B9" s="208" t="s">
        <v>34</v>
      </c>
      <c r="C9" s="209"/>
      <c r="D9" s="35">
        <f>D4+D8</f>
        <v>7430</v>
      </c>
      <c r="E9" s="34">
        <f t="shared" ref="E9:K9" si="3">E4+E8</f>
        <v>5620</v>
      </c>
      <c r="F9" s="34">
        <f t="shared" si="3"/>
        <v>8889</v>
      </c>
      <c r="G9" s="34">
        <f t="shared" si="3"/>
        <v>5503</v>
      </c>
      <c r="H9" s="34">
        <f t="shared" si="3"/>
        <v>4488</v>
      </c>
      <c r="I9" s="34">
        <f t="shared" si="3"/>
        <v>5523</v>
      </c>
      <c r="J9" s="35">
        <f t="shared" si="3"/>
        <v>3041</v>
      </c>
      <c r="K9" s="54">
        <f t="shared" si="3"/>
        <v>40494</v>
      </c>
      <c r="L9" s="81"/>
    </row>
    <row r="10" spans="1:21" ht="20.100000000000001" customHeight="1" x14ac:dyDescent="0.15"/>
    <row r="11" spans="1:21" ht="20.100000000000001" customHeight="1" x14ac:dyDescent="0.15"/>
    <row r="12" spans="1:21" ht="20.100000000000001" customHeight="1" x14ac:dyDescent="0.15"/>
    <row r="13" spans="1:21" ht="20.100000000000001" customHeight="1" x14ac:dyDescent="0.15"/>
    <row r="14" spans="1:21" ht="20.100000000000001" customHeight="1" x14ac:dyDescent="0.15"/>
    <row r="15" spans="1:21" ht="20.100000000000001" customHeight="1" x14ac:dyDescent="0.15"/>
    <row r="16" spans="1:21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41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 x14ac:dyDescent="0.15">
      <c r="B24" s="210" t="s">
        <v>17</v>
      </c>
      <c r="C24" s="211"/>
      <c r="D24" s="45">
        <v>1281</v>
      </c>
      <c r="E24" s="46">
        <v>1013</v>
      </c>
      <c r="F24" s="46">
        <v>1347</v>
      </c>
      <c r="G24" s="46">
        <v>894</v>
      </c>
      <c r="H24" s="46">
        <v>674</v>
      </c>
      <c r="I24" s="46">
        <v>905</v>
      </c>
      <c r="J24" s="45">
        <v>545</v>
      </c>
      <c r="K24" s="47">
        <f>SUM(D24:J24)</f>
        <v>6659</v>
      </c>
      <c r="L24" s="55">
        <f>K24/人口統計!D6</f>
        <v>0.14572072564938618</v>
      </c>
    </row>
    <row r="25" spans="1:12" ht="20.100000000000001" customHeight="1" x14ac:dyDescent="0.15">
      <c r="B25" s="204" t="s">
        <v>43</v>
      </c>
      <c r="C25" s="205"/>
      <c r="D25" s="45">
        <v>1144</v>
      </c>
      <c r="E25" s="46">
        <v>1020</v>
      </c>
      <c r="F25" s="46">
        <v>1171</v>
      </c>
      <c r="G25" s="46">
        <v>756</v>
      </c>
      <c r="H25" s="46">
        <v>628</v>
      </c>
      <c r="I25" s="46">
        <v>663</v>
      </c>
      <c r="J25" s="45">
        <v>377</v>
      </c>
      <c r="K25" s="47">
        <f t="shared" ref="K25:K31" si="4">SUM(D25:J25)</f>
        <v>5759</v>
      </c>
      <c r="L25" s="55">
        <f>K25/人口統計!D7</f>
        <v>0.18762624617189028</v>
      </c>
    </row>
    <row r="26" spans="1:12" ht="20.100000000000001" customHeight="1" x14ac:dyDescent="0.15">
      <c r="B26" s="204" t="s">
        <v>44</v>
      </c>
      <c r="C26" s="205"/>
      <c r="D26" s="45">
        <v>792</v>
      </c>
      <c r="E26" s="46">
        <v>462</v>
      </c>
      <c r="F26" s="46">
        <v>872</v>
      </c>
      <c r="G26" s="46">
        <v>485</v>
      </c>
      <c r="H26" s="46">
        <v>418</v>
      </c>
      <c r="I26" s="46">
        <v>527</v>
      </c>
      <c r="J26" s="45">
        <v>283</v>
      </c>
      <c r="K26" s="47">
        <f t="shared" si="4"/>
        <v>3839</v>
      </c>
      <c r="L26" s="55">
        <f>K26/人口統計!D8</f>
        <v>0.20431080361894624</v>
      </c>
    </row>
    <row r="27" spans="1:12" ht="20.100000000000001" customHeight="1" x14ac:dyDescent="0.15">
      <c r="B27" s="204" t="s">
        <v>45</v>
      </c>
      <c r="C27" s="205"/>
      <c r="D27" s="45">
        <v>226</v>
      </c>
      <c r="E27" s="46">
        <v>184</v>
      </c>
      <c r="F27" s="46">
        <v>342</v>
      </c>
      <c r="G27" s="46">
        <v>232</v>
      </c>
      <c r="H27" s="46">
        <v>190</v>
      </c>
      <c r="I27" s="46">
        <v>204</v>
      </c>
      <c r="J27" s="45">
        <v>107</v>
      </c>
      <c r="K27" s="47">
        <f t="shared" si="4"/>
        <v>1485</v>
      </c>
      <c r="L27" s="55">
        <f>K27/人口統計!D9</f>
        <v>0.14891696750902528</v>
      </c>
    </row>
    <row r="28" spans="1:12" ht="20.100000000000001" customHeight="1" x14ac:dyDescent="0.15">
      <c r="B28" s="204" t="s">
        <v>46</v>
      </c>
      <c r="C28" s="205"/>
      <c r="D28" s="45">
        <v>343</v>
      </c>
      <c r="E28" s="46">
        <v>274</v>
      </c>
      <c r="F28" s="46">
        <v>502</v>
      </c>
      <c r="G28" s="46">
        <v>326</v>
      </c>
      <c r="H28" s="46">
        <v>272</v>
      </c>
      <c r="I28" s="46">
        <v>375</v>
      </c>
      <c r="J28" s="45">
        <v>190</v>
      </c>
      <c r="K28" s="47">
        <f t="shared" si="4"/>
        <v>2282</v>
      </c>
      <c r="L28" s="55">
        <f>K28/人口統計!D10</f>
        <v>0.15779283639883834</v>
      </c>
    </row>
    <row r="29" spans="1:12" ht="20.100000000000001" customHeight="1" x14ac:dyDescent="0.15">
      <c r="B29" s="204" t="s">
        <v>47</v>
      </c>
      <c r="C29" s="205"/>
      <c r="D29" s="45">
        <v>787</v>
      </c>
      <c r="E29" s="46">
        <v>714</v>
      </c>
      <c r="F29" s="46">
        <v>1441</v>
      </c>
      <c r="G29" s="46">
        <v>773</v>
      </c>
      <c r="H29" s="46">
        <v>630</v>
      </c>
      <c r="I29" s="46">
        <v>768</v>
      </c>
      <c r="J29" s="45">
        <v>425</v>
      </c>
      <c r="K29" s="47">
        <f t="shared" si="4"/>
        <v>5538</v>
      </c>
      <c r="L29" s="55">
        <f>K29/人口統計!D11</f>
        <v>0.1756199657512526</v>
      </c>
    </row>
    <row r="30" spans="1:12" ht="20.100000000000001" customHeight="1" x14ac:dyDescent="0.15">
      <c r="B30" s="204" t="s">
        <v>48</v>
      </c>
      <c r="C30" s="205"/>
      <c r="D30" s="45">
        <v>2325</v>
      </c>
      <c r="E30" s="46">
        <v>1474</v>
      </c>
      <c r="F30" s="46">
        <v>2254</v>
      </c>
      <c r="G30" s="46">
        <v>1438</v>
      </c>
      <c r="H30" s="46">
        <v>1229</v>
      </c>
      <c r="I30" s="46">
        <v>1419</v>
      </c>
      <c r="J30" s="45">
        <v>727</v>
      </c>
      <c r="K30" s="47">
        <f t="shared" si="4"/>
        <v>10866</v>
      </c>
      <c r="L30" s="55">
        <f>K30/人口統計!D12</f>
        <v>0.22004414653409207</v>
      </c>
    </row>
    <row r="31" spans="1:12" ht="20.100000000000001" customHeight="1" thickBot="1" x14ac:dyDescent="0.2">
      <c r="B31" s="210" t="s">
        <v>24</v>
      </c>
      <c r="C31" s="211"/>
      <c r="D31" s="45">
        <v>452</v>
      </c>
      <c r="E31" s="46">
        <v>367</v>
      </c>
      <c r="F31" s="46">
        <v>885</v>
      </c>
      <c r="G31" s="46">
        <v>490</v>
      </c>
      <c r="H31" s="46">
        <v>365</v>
      </c>
      <c r="I31" s="46">
        <v>584</v>
      </c>
      <c r="J31" s="45">
        <v>330</v>
      </c>
      <c r="K31" s="47">
        <f t="shared" si="4"/>
        <v>3473</v>
      </c>
      <c r="L31" s="59">
        <f>K31/人口統計!D13</f>
        <v>0.16960492259608342</v>
      </c>
    </row>
    <row r="32" spans="1:12" ht="20.100000000000001" customHeight="1" thickTop="1" x14ac:dyDescent="0.15">
      <c r="B32" s="202" t="s">
        <v>49</v>
      </c>
      <c r="C32" s="203"/>
      <c r="D32" s="35">
        <f>SUM(D24:D31)</f>
        <v>7350</v>
      </c>
      <c r="E32" s="34">
        <f t="shared" ref="E32:J32" si="5">SUM(E24:E31)</f>
        <v>5508</v>
      </c>
      <c r="F32" s="34">
        <f t="shared" si="5"/>
        <v>8814</v>
      </c>
      <c r="G32" s="34">
        <f t="shared" si="5"/>
        <v>5394</v>
      </c>
      <c r="H32" s="34">
        <f t="shared" si="5"/>
        <v>4406</v>
      </c>
      <c r="I32" s="34">
        <f t="shared" si="5"/>
        <v>5445</v>
      </c>
      <c r="J32" s="35">
        <f t="shared" si="5"/>
        <v>2984</v>
      </c>
      <c r="K32" s="54">
        <f>SUM(K24:K31)</f>
        <v>39901</v>
      </c>
      <c r="L32" s="60">
        <f>K32/人口統計!D5</f>
        <v>0.1805417927938934</v>
      </c>
    </row>
    <row r="33" spans="1:11" ht="20.100000000000001" customHeight="1" x14ac:dyDescent="0.15">
      <c r="C33" s="14" t="s">
        <v>50</v>
      </c>
    </row>
    <row r="34" spans="1:11" ht="20.100000000000001" customHeight="1" x14ac:dyDescent="0.15"/>
    <row r="35" spans="1:11" ht="20.100000000000001" customHeight="1" x14ac:dyDescent="0.15"/>
    <row r="36" spans="1:11" ht="20.100000000000001" customHeight="1" x14ac:dyDescent="0.15"/>
    <row r="37" spans="1:11" ht="20.100000000000001" customHeight="1" x14ac:dyDescent="0.15"/>
    <row r="38" spans="1:11" ht="20.100000000000001" customHeight="1" x14ac:dyDescent="0.15"/>
    <row r="39" spans="1:11" ht="20.100000000000001" customHeight="1" x14ac:dyDescent="0.15"/>
    <row r="40" spans="1:11" ht="20.100000000000001" customHeight="1" x14ac:dyDescent="0.15"/>
    <row r="41" spans="1:11" ht="20.100000000000001" customHeight="1" x14ac:dyDescent="0.15"/>
    <row r="42" spans="1:11" ht="20.100000000000001" customHeight="1" x14ac:dyDescent="0.15"/>
    <row r="43" spans="1:11" ht="20.100000000000001" customHeight="1" x14ac:dyDescent="0.15"/>
    <row r="44" spans="1:11" ht="20.100000000000001" customHeight="1" x14ac:dyDescent="0.15"/>
    <row r="45" spans="1:11" ht="20.100000000000001" customHeight="1" x14ac:dyDescent="0.15"/>
    <row r="46" spans="1:11" ht="20.100000000000001" customHeight="1" x14ac:dyDescent="0.15"/>
    <row r="47" spans="1:11" ht="20.100000000000001" customHeight="1" x14ac:dyDescent="0.15">
      <c r="A47" s="13" t="s">
        <v>153</v>
      </c>
    </row>
    <row r="48" spans="1:11" ht="20.100000000000001" customHeight="1" x14ac:dyDescent="0.15">
      <c r="K48" s="44" t="s">
        <v>2</v>
      </c>
    </row>
    <row r="49" spans="2:14" ht="20.100000000000001" customHeight="1" x14ac:dyDescent="0.15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 x14ac:dyDescent="0.15">
      <c r="B50" s="212" t="s">
        <v>154</v>
      </c>
      <c r="C50" s="213"/>
      <c r="D50" s="191">
        <v>271</v>
      </c>
      <c r="E50" s="192">
        <v>241</v>
      </c>
      <c r="F50" s="192">
        <v>290</v>
      </c>
      <c r="G50" s="192">
        <v>212</v>
      </c>
      <c r="H50" s="192">
        <v>145</v>
      </c>
      <c r="I50" s="192">
        <v>224</v>
      </c>
      <c r="J50" s="191">
        <v>127</v>
      </c>
      <c r="K50" s="193">
        <f t="shared" ref="K50:K82" si="6">SUM(D50:J50)</f>
        <v>1510</v>
      </c>
      <c r="L50" s="194">
        <f>K50/N50</f>
        <v>0.14422158548233047</v>
      </c>
      <c r="N50" s="14">
        <v>10470</v>
      </c>
    </row>
    <row r="51" spans="2:14" ht="20.100000000000001" customHeight="1" x14ac:dyDescent="0.15">
      <c r="B51" s="212" t="s">
        <v>155</v>
      </c>
      <c r="C51" s="213"/>
      <c r="D51" s="191">
        <v>251</v>
      </c>
      <c r="E51" s="192">
        <v>163</v>
      </c>
      <c r="F51" s="192">
        <v>267</v>
      </c>
      <c r="G51" s="192">
        <v>154</v>
      </c>
      <c r="H51" s="192">
        <v>121</v>
      </c>
      <c r="I51" s="192">
        <v>168</v>
      </c>
      <c r="J51" s="191">
        <v>85</v>
      </c>
      <c r="K51" s="193">
        <f t="shared" si="6"/>
        <v>1209</v>
      </c>
      <c r="L51" s="194">
        <f t="shared" ref="L51:L82" si="7">K51/N51</f>
        <v>0.15587931923671997</v>
      </c>
      <c r="N51" s="14">
        <v>7756</v>
      </c>
    </row>
    <row r="52" spans="2:14" ht="20.100000000000001" customHeight="1" x14ac:dyDescent="0.15">
      <c r="B52" s="212" t="s">
        <v>156</v>
      </c>
      <c r="C52" s="213"/>
      <c r="D52" s="191">
        <v>333</v>
      </c>
      <c r="E52" s="192">
        <v>272</v>
      </c>
      <c r="F52" s="192">
        <v>316</v>
      </c>
      <c r="G52" s="192">
        <v>221</v>
      </c>
      <c r="H52" s="192">
        <v>170</v>
      </c>
      <c r="I52" s="192">
        <v>221</v>
      </c>
      <c r="J52" s="191">
        <v>133</v>
      </c>
      <c r="K52" s="193">
        <f t="shared" si="6"/>
        <v>1666</v>
      </c>
      <c r="L52" s="194">
        <f t="shared" si="7"/>
        <v>0.15063291139240506</v>
      </c>
      <c r="N52" s="14">
        <v>11060</v>
      </c>
    </row>
    <row r="53" spans="2:14" ht="20.100000000000001" customHeight="1" x14ac:dyDescent="0.15">
      <c r="B53" s="212" t="s">
        <v>157</v>
      </c>
      <c r="C53" s="213"/>
      <c r="D53" s="191">
        <v>216</v>
      </c>
      <c r="E53" s="192">
        <v>162</v>
      </c>
      <c r="F53" s="192">
        <v>207</v>
      </c>
      <c r="G53" s="192">
        <v>165</v>
      </c>
      <c r="H53" s="192">
        <v>116</v>
      </c>
      <c r="I53" s="192">
        <v>149</v>
      </c>
      <c r="J53" s="191">
        <v>101</v>
      </c>
      <c r="K53" s="193">
        <f t="shared" si="6"/>
        <v>1116</v>
      </c>
      <c r="L53" s="194">
        <f t="shared" si="7"/>
        <v>0.14647591547447172</v>
      </c>
      <c r="N53" s="14">
        <v>7619</v>
      </c>
    </row>
    <row r="54" spans="2:14" ht="20.100000000000001" customHeight="1" x14ac:dyDescent="0.15">
      <c r="B54" s="212" t="s">
        <v>158</v>
      </c>
      <c r="C54" s="213"/>
      <c r="D54" s="191">
        <v>162</v>
      </c>
      <c r="E54" s="192">
        <v>151</v>
      </c>
      <c r="F54" s="192">
        <v>197</v>
      </c>
      <c r="G54" s="192">
        <v>123</v>
      </c>
      <c r="H54" s="192">
        <v>95</v>
      </c>
      <c r="I54" s="192">
        <v>115</v>
      </c>
      <c r="J54" s="191">
        <v>85</v>
      </c>
      <c r="K54" s="193">
        <f t="shared" si="6"/>
        <v>928</v>
      </c>
      <c r="L54" s="194">
        <f t="shared" si="7"/>
        <v>0.14737176433222168</v>
      </c>
      <c r="N54" s="14">
        <v>6297</v>
      </c>
    </row>
    <row r="55" spans="2:14" ht="20.100000000000001" customHeight="1" x14ac:dyDescent="0.15">
      <c r="B55" s="212" t="s">
        <v>159</v>
      </c>
      <c r="C55" s="213"/>
      <c r="D55" s="191">
        <v>72</v>
      </c>
      <c r="E55" s="192">
        <v>59</v>
      </c>
      <c r="F55" s="192">
        <v>84</v>
      </c>
      <c r="G55" s="192">
        <v>46</v>
      </c>
      <c r="H55" s="192">
        <v>46</v>
      </c>
      <c r="I55" s="192">
        <v>47</v>
      </c>
      <c r="J55" s="191">
        <v>29</v>
      </c>
      <c r="K55" s="193">
        <f t="shared" si="6"/>
        <v>383</v>
      </c>
      <c r="L55" s="194">
        <f t="shared" si="7"/>
        <v>0.15350701402805611</v>
      </c>
      <c r="N55" s="14">
        <v>2495</v>
      </c>
    </row>
    <row r="56" spans="2:14" ht="20.100000000000001" customHeight="1" x14ac:dyDescent="0.15">
      <c r="B56" s="212" t="s">
        <v>160</v>
      </c>
      <c r="C56" s="213"/>
      <c r="D56" s="191">
        <v>180</v>
      </c>
      <c r="E56" s="192">
        <v>143</v>
      </c>
      <c r="F56" s="192">
        <v>179</v>
      </c>
      <c r="G56" s="192">
        <v>133</v>
      </c>
      <c r="H56" s="192">
        <v>96</v>
      </c>
      <c r="I56" s="192">
        <v>100</v>
      </c>
      <c r="J56" s="191">
        <v>57</v>
      </c>
      <c r="K56" s="193">
        <f t="shared" si="6"/>
        <v>888</v>
      </c>
      <c r="L56" s="194">
        <f t="shared" si="7"/>
        <v>0.20348304307974335</v>
      </c>
      <c r="N56" s="14">
        <v>4364</v>
      </c>
    </row>
    <row r="57" spans="2:14" ht="20.100000000000001" customHeight="1" x14ac:dyDescent="0.15">
      <c r="B57" s="212" t="s">
        <v>161</v>
      </c>
      <c r="C57" s="213"/>
      <c r="D57" s="191">
        <v>384</v>
      </c>
      <c r="E57" s="192">
        <v>384</v>
      </c>
      <c r="F57" s="192">
        <v>386</v>
      </c>
      <c r="G57" s="192">
        <v>236</v>
      </c>
      <c r="H57" s="192">
        <v>188</v>
      </c>
      <c r="I57" s="192">
        <v>211</v>
      </c>
      <c r="J57" s="191">
        <v>122</v>
      </c>
      <c r="K57" s="193">
        <f t="shared" si="6"/>
        <v>1911</v>
      </c>
      <c r="L57" s="194">
        <f t="shared" si="7"/>
        <v>0.20697498104624715</v>
      </c>
      <c r="N57" s="14">
        <v>9233</v>
      </c>
    </row>
    <row r="58" spans="2:14" ht="20.100000000000001" customHeight="1" x14ac:dyDescent="0.15">
      <c r="B58" s="212" t="s">
        <v>162</v>
      </c>
      <c r="C58" s="213"/>
      <c r="D58" s="191">
        <v>405</v>
      </c>
      <c r="E58" s="192">
        <v>333</v>
      </c>
      <c r="F58" s="192">
        <v>412</v>
      </c>
      <c r="G58" s="192">
        <v>260</v>
      </c>
      <c r="H58" s="192">
        <v>219</v>
      </c>
      <c r="I58" s="192">
        <v>244</v>
      </c>
      <c r="J58" s="191">
        <v>137</v>
      </c>
      <c r="K58" s="193">
        <f t="shared" si="6"/>
        <v>2010</v>
      </c>
      <c r="L58" s="194">
        <f t="shared" si="7"/>
        <v>0.19044911881750995</v>
      </c>
      <c r="N58" s="14">
        <v>10554</v>
      </c>
    </row>
    <row r="59" spans="2:14" ht="20.100000000000001" customHeight="1" x14ac:dyDescent="0.15">
      <c r="B59" s="212" t="s">
        <v>163</v>
      </c>
      <c r="C59" s="213"/>
      <c r="D59" s="191">
        <v>185</v>
      </c>
      <c r="E59" s="192">
        <v>182</v>
      </c>
      <c r="F59" s="192">
        <v>204</v>
      </c>
      <c r="G59" s="192">
        <v>147</v>
      </c>
      <c r="H59" s="192">
        <v>135</v>
      </c>
      <c r="I59" s="192">
        <v>120</v>
      </c>
      <c r="J59" s="191">
        <v>71</v>
      </c>
      <c r="K59" s="193">
        <f t="shared" si="6"/>
        <v>1044</v>
      </c>
      <c r="L59" s="194">
        <f t="shared" si="7"/>
        <v>0.15955983493810177</v>
      </c>
      <c r="N59" s="14">
        <v>6543</v>
      </c>
    </row>
    <row r="60" spans="2:14" ht="20.100000000000001" customHeight="1" x14ac:dyDescent="0.15">
      <c r="B60" s="212" t="s">
        <v>164</v>
      </c>
      <c r="C60" s="213"/>
      <c r="D60" s="191">
        <v>413</v>
      </c>
      <c r="E60" s="192">
        <v>270</v>
      </c>
      <c r="F60" s="192">
        <v>460</v>
      </c>
      <c r="G60" s="192">
        <v>252</v>
      </c>
      <c r="H60" s="192">
        <v>216</v>
      </c>
      <c r="I60" s="192">
        <v>312</v>
      </c>
      <c r="J60" s="191">
        <v>160</v>
      </c>
      <c r="K60" s="193">
        <f t="shared" si="6"/>
        <v>2083</v>
      </c>
      <c r="L60" s="194">
        <f t="shared" si="7"/>
        <v>0.21540847983453981</v>
      </c>
      <c r="N60" s="14">
        <v>9670</v>
      </c>
    </row>
    <row r="61" spans="2:14" ht="20.100000000000001" customHeight="1" x14ac:dyDescent="0.15">
      <c r="B61" s="212" t="s">
        <v>165</v>
      </c>
      <c r="C61" s="213"/>
      <c r="D61" s="191">
        <v>113</v>
      </c>
      <c r="E61" s="192">
        <v>71</v>
      </c>
      <c r="F61" s="192">
        <v>156</v>
      </c>
      <c r="G61" s="192">
        <v>93</v>
      </c>
      <c r="H61" s="192">
        <v>78</v>
      </c>
      <c r="I61" s="192">
        <v>92</v>
      </c>
      <c r="J61" s="191">
        <v>51</v>
      </c>
      <c r="K61" s="193">
        <f t="shared" si="6"/>
        <v>654</v>
      </c>
      <c r="L61" s="194">
        <f t="shared" si="7"/>
        <v>0.21233766233766233</v>
      </c>
      <c r="N61" s="14">
        <v>3080</v>
      </c>
    </row>
    <row r="62" spans="2:14" ht="20.100000000000001" customHeight="1" x14ac:dyDescent="0.15">
      <c r="B62" s="212" t="s">
        <v>166</v>
      </c>
      <c r="C62" s="213"/>
      <c r="D62" s="191">
        <v>271</v>
      </c>
      <c r="E62" s="192">
        <v>133</v>
      </c>
      <c r="F62" s="192">
        <v>264</v>
      </c>
      <c r="G62" s="192">
        <v>148</v>
      </c>
      <c r="H62" s="192">
        <v>132</v>
      </c>
      <c r="I62" s="192">
        <v>130</v>
      </c>
      <c r="J62" s="191">
        <v>79</v>
      </c>
      <c r="K62" s="193">
        <f t="shared" si="6"/>
        <v>1157</v>
      </c>
      <c r="L62" s="194">
        <f t="shared" si="7"/>
        <v>0.19155629139072847</v>
      </c>
      <c r="N62" s="14">
        <v>6040</v>
      </c>
    </row>
    <row r="63" spans="2:14" ht="20.100000000000001" customHeight="1" x14ac:dyDescent="0.15">
      <c r="B63" s="212" t="s">
        <v>167</v>
      </c>
      <c r="C63" s="213"/>
      <c r="D63" s="191">
        <v>204</v>
      </c>
      <c r="E63" s="192">
        <v>168</v>
      </c>
      <c r="F63" s="192">
        <v>309</v>
      </c>
      <c r="G63" s="192">
        <v>207</v>
      </c>
      <c r="H63" s="192">
        <v>163</v>
      </c>
      <c r="I63" s="192">
        <v>186</v>
      </c>
      <c r="J63" s="191">
        <v>88</v>
      </c>
      <c r="K63" s="193">
        <f t="shared" si="6"/>
        <v>1325</v>
      </c>
      <c r="L63" s="194">
        <f t="shared" si="7"/>
        <v>0.14611821790913102</v>
      </c>
      <c r="N63" s="14">
        <v>9068</v>
      </c>
    </row>
    <row r="64" spans="2:14" ht="20.100000000000001" customHeight="1" x14ac:dyDescent="0.15">
      <c r="B64" s="212" t="s">
        <v>168</v>
      </c>
      <c r="C64" s="213"/>
      <c r="D64" s="191">
        <v>28</v>
      </c>
      <c r="E64" s="192">
        <v>20</v>
      </c>
      <c r="F64" s="192">
        <v>39</v>
      </c>
      <c r="G64" s="192">
        <v>30</v>
      </c>
      <c r="H64" s="192">
        <v>30</v>
      </c>
      <c r="I64" s="192">
        <v>25</v>
      </c>
      <c r="J64" s="191">
        <v>19</v>
      </c>
      <c r="K64" s="193">
        <f t="shared" si="6"/>
        <v>191</v>
      </c>
      <c r="L64" s="194">
        <f t="shared" si="7"/>
        <v>0.21128318584070796</v>
      </c>
      <c r="N64" s="14">
        <v>904</v>
      </c>
    </row>
    <row r="65" spans="2:14" ht="20.100000000000001" customHeight="1" x14ac:dyDescent="0.15">
      <c r="B65" s="212" t="s">
        <v>169</v>
      </c>
      <c r="C65" s="213"/>
      <c r="D65" s="191">
        <v>241</v>
      </c>
      <c r="E65" s="192">
        <v>189</v>
      </c>
      <c r="F65" s="192">
        <v>355</v>
      </c>
      <c r="G65" s="192">
        <v>228</v>
      </c>
      <c r="H65" s="192">
        <v>202</v>
      </c>
      <c r="I65" s="192">
        <v>263</v>
      </c>
      <c r="J65" s="191">
        <v>125</v>
      </c>
      <c r="K65" s="193">
        <f t="shared" si="6"/>
        <v>1603</v>
      </c>
      <c r="L65" s="194">
        <f t="shared" si="7"/>
        <v>0.15998003992015969</v>
      </c>
      <c r="N65" s="14">
        <v>10020</v>
      </c>
    </row>
    <row r="66" spans="2:14" ht="20.100000000000001" customHeight="1" x14ac:dyDescent="0.15">
      <c r="B66" s="212" t="s">
        <v>170</v>
      </c>
      <c r="C66" s="213"/>
      <c r="D66" s="191">
        <v>111</v>
      </c>
      <c r="E66" s="192">
        <v>89</v>
      </c>
      <c r="F66" s="192">
        <v>147</v>
      </c>
      <c r="G66" s="192">
        <v>105</v>
      </c>
      <c r="H66" s="192">
        <v>74</v>
      </c>
      <c r="I66" s="192">
        <v>113</v>
      </c>
      <c r="J66" s="191">
        <v>67</v>
      </c>
      <c r="K66" s="193">
        <f t="shared" si="6"/>
        <v>706</v>
      </c>
      <c r="L66" s="194">
        <f t="shared" si="7"/>
        <v>0.15893741557856822</v>
      </c>
      <c r="N66" s="14">
        <v>4442</v>
      </c>
    </row>
    <row r="67" spans="2:14" ht="20.100000000000001" customHeight="1" x14ac:dyDescent="0.15">
      <c r="B67" s="212" t="s">
        <v>171</v>
      </c>
      <c r="C67" s="213"/>
      <c r="D67" s="187">
        <v>599</v>
      </c>
      <c r="E67" s="188">
        <v>536</v>
      </c>
      <c r="F67" s="188">
        <v>1050</v>
      </c>
      <c r="G67" s="188">
        <v>555</v>
      </c>
      <c r="H67" s="188">
        <v>451</v>
      </c>
      <c r="I67" s="188">
        <v>582</v>
      </c>
      <c r="J67" s="187">
        <v>296</v>
      </c>
      <c r="K67" s="189">
        <f t="shared" si="6"/>
        <v>4069</v>
      </c>
      <c r="L67" s="195">
        <f t="shared" si="7"/>
        <v>0.18628393535686491</v>
      </c>
      <c r="N67" s="14">
        <v>21843</v>
      </c>
    </row>
    <row r="68" spans="2:14" ht="20.100000000000001" customHeight="1" x14ac:dyDescent="0.15">
      <c r="B68" s="212" t="s">
        <v>172</v>
      </c>
      <c r="C68" s="213"/>
      <c r="D68" s="187">
        <v>100</v>
      </c>
      <c r="E68" s="188">
        <v>98</v>
      </c>
      <c r="F68" s="188">
        <v>149</v>
      </c>
      <c r="G68" s="188">
        <v>99</v>
      </c>
      <c r="H68" s="188">
        <v>85</v>
      </c>
      <c r="I68" s="188">
        <v>81</v>
      </c>
      <c r="J68" s="187">
        <v>53</v>
      </c>
      <c r="K68" s="189">
        <f t="shared" si="6"/>
        <v>665</v>
      </c>
      <c r="L68" s="195">
        <f t="shared" si="7"/>
        <v>0.16505336311739885</v>
      </c>
      <c r="N68" s="14">
        <v>4029</v>
      </c>
    </row>
    <row r="69" spans="2:14" ht="20.100000000000001" customHeight="1" x14ac:dyDescent="0.15">
      <c r="B69" s="212" t="s">
        <v>173</v>
      </c>
      <c r="C69" s="213"/>
      <c r="D69" s="187">
        <v>94</v>
      </c>
      <c r="E69" s="188">
        <v>95</v>
      </c>
      <c r="F69" s="188">
        <v>259</v>
      </c>
      <c r="G69" s="188">
        <v>131</v>
      </c>
      <c r="H69" s="188">
        <v>102</v>
      </c>
      <c r="I69" s="188">
        <v>115</v>
      </c>
      <c r="J69" s="187">
        <v>84</v>
      </c>
      <c r="K69" s="189">
        <f t="shared" si="6"/>
        <v>880</v>
      </c>
      <c r="L69" s="195">
        <f t="shared" si="7"/>
        <v>0.15542211232779937</v>
      </c>
      <c r="N69" s="14">
        <v>5662</v>
      </c>
    </row>
    <row r="70" spans="2:14" ht="20.100000000000001" customHeight="1" x14ac:dyDescent="0.15">
      <c r="B70" s="212" t="s">
        <v>174</v>
      </c>
      <c r="C70" s="213"/>
      <c r="D70" s="187">
        <v>850</v>
      </c>
      <c r="E70" s="188">
        <v>514</v>
      </c>
      <c r="F70" s="188">
        <v>692</v>
      </c>
      <c r="G70" s="188">
        <v>475</v>
      </c>
      <c r="H70" s="188">
        <v>382</v>
      </c>
      <c r="I70" s="188">
        <v>463</v>
      </c>
      <c r="J70" s="187">
        <v>221</v>
      </c>
      <c r="K70" s="189">
        <f t="shared" si="6"/>
        <v>3597</v>
      </c>
      <c r="L70" s="195">
        <f t="shared" si="7"/>
        <v>0.2265684051398337</v>
      </c>
      <c r="N70" s="14">
        <v>15876</v>
      </c>
    </row>
    <row r="71" spans="2:14" ht="20.100000000000001" customHeight="1" x14ac:dyDescent="0.15">
      <c r="B71" s="212" t="s">
        <v>175</v>
      </c>
      <c r="C71" s="213"/>
      <c r="D71" s="187">
        <v>120</v>
      </c>
      <c r="E71" s="188">
        <v>102</v>
      </c>
      <c r="F71" s="188">
        <v>189</v>
      </c>
      <c r="G71" s="188">
        <v>143</v>
      </c>
      <c r="H71" s="188">
        <v>129</v>
      </c>
      <c r="I71" s="188">
        <v>140</v>
      </c>
      <c r="J71" s="187">
        <v>77</v>
      </c>
      <c r="K71" s="189">
        <f t="shared" si="6"/>
        <v>900</v>
      </c>
      <c r="L71" s="195">
        <f t="shared" si="7"/>
        <v>0.19480519480519481</v>
      </c>
      <c r="N71" s="14">
        <v>4620</v>
      </c>
    </row>
    <row r="72" spans="2:14" ht="20.100000000000001" customHeight="1" x14ac:dyDescent="0.15">
      <c r="B72" s="212" t="s">
        <v>176</v>
      </c>
      <c r="C72" s="213"/>
      <c r="D72" s="187">
        <v>213</v>
      </c>
      <c r="E72" s="188">
        <v>131</v>
      </c>
      <c r="F72" s="188">
        <v>207</v>
      </c>
      <c r="G72" s="188">
        <v>103</v>
      </c>
      <c r="H72" s="188">
        <v>104</v>
      </c>
      <c r="I72" s="188">
        <v>130</v>
      </c>
      <c r="J72" s="187">
        <v>66</v>
      </c>
      <c r="K72" s="189">
        <f t="shared" si="6"/>
        <v>954</v>
      </c>
      <c r="L72" s="195">
        <f t="shared" si="7"/>
        <v>0.21598369934344577</v>
      </c>
      <c r="N72" s="14">
        <v>4417</v>
      </c>
    </row>
    <row r="73" spans="2:14" ht="20.100000000000001" customHeight="1" x14ac:dyDescent="0.15">
      <c r="B73" s="212" t="s">
        <v>177</v>
      </c>
      <c r="C73" s="213"/>
      <c r="D73" s="187">
        <v>189</v>
      </c>
      <c r="E73" s="188">
        <v>123</v>
      </c>
      <c r="F73" s="188">
        <v>187</v>
      </c>
      <c r="G73" s="188">
        <v>108</v>
      </c>
      <c r="H73" s="188">
        <v>106</v>
      </c>
      <c r="I73" s="188">
        <v>104</v>
      </c>
      <c r="J73" s="187">
        <v>52</v>
      </c>
      <c r="K73" s="189">
        <f t="shared" si="6"/>
        <v>869</v>
      </c>
      <c r="L73" s="195">
        <f t="shared" si="7"/>
        <v>0.21472695824067209</v>
      </c>
      <c r="N73" s="14">
        <v>4047</v>
      </c>
    </row>
    <row r="74" spans="2:14" ht="20.100000000000001" customHeight="1" x14ac:dyDescent="0.15">
      <c r="B74" s="212" t="s">
        <v>178</v>
      </c>
      <c r="C74" s="213"/>
      <c r="D74" s="187">
        <v>167</v>
      </c>
      <c r="E74" s="188">
        <v>114</v>
      </c>
      <c r="F74" s="188">
        <v>152</v>
      </c>
      <c r="G74" s="188">
        <v>112</v>
      </c>
      <c r="H74" s="188">
        <v>73</v>
      </c>
      <c r="I74" s="188">
        <v>74</v>
      </c>
      <c r="J74" s="187">
        <v>51</v>
      </c>
      <c r="K74" s="189">
        <f t="shared" si="6"/>
        <v>743</v>
      </c>
      <c r="L74" s="196">
        <f t="shared" si="7"/>
        <v>0.22868574946137274</v>
      </c>
      <c r="N74" s="14">
        <v>3249</v>
      </c>
    </row>
    <row r="75" spans="2:14" ht="20.100000000000001" customHeight="1" x14ac:dyDescent="0.15">
      <c r="B75" s="212" t="s">
        <v>179</v>
      </c>
      <c r="C75" s="213"/>
      <c r="D75" s="187">
        <v>343</v>
      </c>
      <c r="E75" s="188">
        <v>216</v>
      </c>
      <c r="F75" s="188">
        <v>283</v>
      </c>
      <c r="G75" s="188">
        <v>191</v>
      </c>
      <c r="H75" s="188">
        <v>181</v>
      </c>
      <c r="I75" s="188">
        <v>204</v>
      </c>
      <c r="J75" s="187">
        <v>98</v>
      </c>
      <c r="K75" s="189">
        <f t="shared" si="6"/>
        <v>1516</v>
      </c>
      <c r="L75" s="197">
        <f t="shared" si="7"/>
        <v>0.24718734713843143</v>
      </c>
      <c r="N75" s="14">
        <v>6133</v>
      </c>
    </row>
    <row r="76" spans="2:14" ht="20.100000000000001" customHeight="1" x14ac:dyDescent="0.15">
      <c r="B76" s="212" t="s">
        <v>180</v>
      </c>
      <c r="C76" s="213"/>
      <c r="D76" s="187">
        <v>87</v>
      </c>
      <c r="E76" s="188">
        <v>63</v>
      </c>
      <c r="F76" s="188">
        <v>85</v>
      </c>
      <c r="G76" s="188">
        <v>61</v>
      </c>
      <c r="H76" s="188">
        <v>44</v>
      </c>
      <c r="I76" s="188">
        <v>70</v>
      </c>
      <c r="J76" s="187">
        <v>32</v>
      </c>
      <c r="K76" s="189">
        <f t="shared" si="6"/>
        <v>442</v>
      </c>
      <c r="L76" s="195">
        <f t="shared" si="7"/>
        <v>0.22574055158324821</v>
      </c>
      <c r="N76" s="14">
        <v>1958</v>
      </c>
    </row>
    <row r="77" spans="2:14" ht="20.100000000000001" customHeight="1" x14ac:dyDescent="0.15">
      <c r="B77" s="212" t="s">
        <v>181</v>
      </c>
      <c r="C77" s="213"/>
      <c r="D77" s="187">
        <v>318</v>
      </c>
      <c r="E77" s="188">
        <v>194</v>
      </c>
      <c r="F77" s="188">
        <v>401</v>
      </c>
      <c r="G77" s="188">
        <v>237</v>
      </c>
      <c r="H77" s="188">
        <v>200</v>
      </c>
      <c r="I77" s="188">
        <v>207</v>
      </c>
      <c r="J77" s="187">
        <v>118</v>
      </c>
      <c r="K77" s="189">
        <f t="shared" si="6"/>
        <v>1675</v>
      </c>
      <c r="L77" s="195">
        <f t="shared" si="7"/>
        <v>0.2132671250318309</v>
      </c>
      <c r="N77" s="14">
        <v>7854</v>
      </c>
    </row>
    <row r="78" spans="2:14" ht="20.100000000000001" customHeight="1" x14ac:dyDescent="0.15">
      <c r="B78" s="212" t="s">
        <v>182</v>
      </c>
      <c r="C78" s="213"/>
      <c r="D78" s="187">
        <v>50</v>
      </c>
      <c r="E78" s="188">
        <v>31</v>
      </c>
      <c r="F78" s="188">
        <v>71</v>
      </c>
      <c r="G78" s="188">
        <v>32</v>
      </c>
      <c r="H78" s="188">
        <v>29</v>
      </c>
      <c r="I78" s="188">
        <v>43</v>
      </c>
      <c r="J78" s="187">
        <v>21</v>
      </c>
      <c r="K78" s="189">
        <f t="shared" si="6"/>
        <v>277</v>
      </c>
      <c r="L78" s="195">
        <f t="shared" si="7"/>
        <v>0.22575387123064386</v>
      </c>
      <c r="N78" s="14">
        <v>1227</v>
      </c>
    </row>
    <row r="79" spans="2:14" ht="20.100000000000001" customHeight="1" x14ac:dyDescent="0.15">
      <c r="B79" s="212" t="s">
        <v>183</v>
      </c>
      <c r="C79" s="213"/>
      <c r="D79" s="187">
        <v>196</v>
      </c>
      <c r="E79" s="188">
        <v>139</v>
      </c>
      <c r="F79" s="188">
        <v>391</v>
      </c>
      <c r="G79" s="188">
        <v>217</v>
      </c>
      <c r="H79" s="188">
        <v>168</v>
      </c>
      <c r="I79" s="188">
        <v>281</v>
      </c>
      <c r="J79" s="187">
        <v>134</v>
      </c>
      <c r="K79" s="189">
        <f t="shared" si="6"/>
        <v>1526</v>
      </c>
      <c r="L79" s="195">
        <f t="shared" si="7"/>
        <v>0.16858152894387982</v>
      </c>
      <c r="N79" s="14">
        <v>9052</v>
      </c>
    </row>
    <row r="80" spans="2:14" ht="20.100000000000001" customHeight="1" x14ac:dyDescent="0.15">
      <c r="B80" s="212" t="s">
        <v>184</v>
      </c>
      <c r="C80" s="213"/>
      <c r="D80" s="45">
        <v>32</v>
      </c>
      <c r="E80" s="46">
        <v>38</v>
      </c>
      <c r="F80" s="46">
        <v>95</v>
      </c>
      <c r="G80" s="46">
        <v>51</v>
      </c>
      <c r="H80" s="46">
        <v>29</v>
      </c>
      <c r="I80" s="46">
        <v>70</v>
      </c>
      <c r="J80" s="45">
        <v>42</v>
      </c>
      <c r="K80" s="47">
        <f t="shared" si="6"/>
        <v>357</v>
      </c>
      <c r="L80" s="195">
        <f t="shared" si="7"/>
        <v>0.16863486065186584</v>
      </c>
      <c r="N80" s="14">
        <v>2117</v>
      </c>
    </row>
    <row r="81" spans="2:14" ht="20.100000000000001" customHeight="1" x14ac:dyDescent="0.15">
      <c r="B81" s="212" t="s">
        <v>185</v>
      </c>
      <c r="C81" s="213"/>
      <c r="D81" s="45">
        <v>39</v>
      </c>
      <c r="E81" s="46">
        <v>47</v>
      </c>
      <c r="F81" s="46">
        <v>121</v>
      </c>
      <c r="G81" s="46">
        <v>67</v>
      </c>
      <c r="H81" s="46">
        <v>50</v>
      </c>
      <c r="I81" s="46">
        <v>71</v>
      </c>
      <c r="J81" s="45">
        <v>42</v>
      </c>
      <c r="K81" s="47">
        <f t="shared" si="6"/>
        <v>437</v>
      </c>
      <c r="L81" s="195">
        <f t="shared" si="7"/>
        <v>0.1620919881305638</v>
      </c>
      <c r="N81" s="14">
        <v>2696</v>
      </c>
    </row>
    <row r="82" spans="2:14" ht="20.100000000000001" customHeight="1" x14ac:dyDescent="0.15">
      <c r="B82" s="212" t="s">
        <v>186</v>
      </c>
      <c r="C82" s="213"/>
      <c r="D82" s="40">
        <v>193</v>
      </c>
      <c r="E82" s="39">
        <v>149</v>
      </c>
      <c r="F82" s="39">
        <v>285</v>
      </c>
      <c r="G82" s="39">
        <v>161</v>
      </c>
      <c r="H82" s="39">
        <v>129</v>
      </c>
      <c r="I82" s="39">
        <v>168</v>
      </c>
      <c r="J82" s="40">
        <v>118</v>
      </c>
      <c r="K82" s="190">
        <f t="shared" si="6"/>
        <v>1203</v>
      </c>
      <c r="L82" s="197">
        <f t="shared" si="7"/>
        <v>0.18194192377495463</v>
      </c>
      <c r="N82" s="14">
        <v>6612</v>
      </c>
    </row>
    <row r="83" spans="2:14" ht="20.100000000000001" customHeight="1" x14ac:dyDescent="0.15"/>
    <row r="84" spans="2:14" ht="20.100000000000001" customHeight="1" x14ac:dyDescent="0.15"/>
    <row r="85" spans="2:14" ht="20.100000000000001" customHeight="1" x14ac:dyDescent="0.15"/>
    <row r="86" spans="2:14" ht="20.100000000000001" customHeight="1" x14ac:dyDescent="0.15"/>
    <row r="87" spans="2:14" ht="20.100000000000001" customHeight="1" x14ac:dyDescent="0.15"/>
    <row r="88" spans="2:14" ht="20.100000000000001" customHeight="1" x14ac:dyDescent="0.15"/>
    <row r="89" spans="2:14" ht="20.100000000000001" customHeight="1" x14ac:dyDescent="0.15"/>
    <row r="90" spans="2:14" ht="20.100000000000001" customHeight="1" x14ac:dyDescent="0.15"/>
    <row r="91" spans="2:14" ht="20.100000000000001" customHeight="1" x14ac:dyDescent="0.15"/>
    <row r="92" spans="2:14" ht="20.100000000000001" customHeight="1" x14ac:dyDescent="0.15"/>
    <row r="93" spans="2:14" ht="20.100000000000001" customHeight="1" x14ac:dyDescent="0.15"/>
    <row r="94" spans="2:14" ht="20.100000000000001" customHeight="1" x14ac:dyDescent="0.15"/>
    <row r="95" spans="2:14" ht="20.100000000000001" customHeight="1" x14ac:dyDescent="0.15"/>
    <row r="96" spans="2:14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52</v>
      </c>
    </row>
    <row r="2" spans="1:19" ht="20.100000000000001" customHeight="1" x14ac:dyDescent="0.15"/>
    <row r="3" spans="1:19" ht="20.100000000000001" customHeight="1" thickBot="1" x14ac:dyDescent="0.2">
      <c r="B3" s="216"/>
      <c r="C3" s="216"/>
      <c r="D3" s="216" t="s">
        <v>121</v>
      </c>
      <c r="E3" s="216"/>
      <c r="F3" s="216" t="s">
        <v>122</v>
      </c>
      <c r="G3" s="216"/>
      <c r="H3" s="216" t="s">
        <v>123</v>
      </c>
      <c r="I3" s="216"/>
      <c r="J3" s="216" t="s">
        <v>124</v>
      </c>
      <c r="K3" s="216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 x14ac:dyDescent="0.2">
      <c r="B4" s="218"/>
      <c r="C4" s="218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17" t="s">
        <v>113</v>
      </c>
      <c r="C5" s="217"/>
      <c r="D5" s="150">
        <v>5548</v>
      </c>
      <c r="E5" s="149">
        <v>305820.04000000004</v>
      </c>
      <c r="F5" s="151">
        <v>1736</v>
      </c>
      <c r="G5" s="152">
        <v>33054.74</v>
      </c>
      <c r="H5" s="150">
        <v>528</v>
      </c>
      <c r="I5" s="149">
        <v>112420.63999999998</v>
      </c>
      <c r="J5" s="151">
        <v>1040</v>
      </c>
      <c r="K5" s="152">
        <v>342663.16</v>
      </c>
      <c r="M5" s="162">
        <f>Q5+Q7</f>
        <v>39848</v>
      </c>
      <c r="N5" s="121" t="s">
        <v>107</v>
      </c>
      <c r="O5" s="122"/>
      <c r="P5" s="134"/>
      <c r="Q5" s="123">
        <v>31551</v>
      </c>
      <c r="R5" s="124">
        <v>1935490.8000000007</v>
      </c>
      <c r="S5" s="124">
        <f>R5/Q5*100</f>
        <v>6134.4832176476202</v>
      </c>
    </row>
    <row r="6" spans="1:19" ht="20.100000000000001" customHeight="1" x14ac:dyDescent="0.15">
      <c r="B6" s="214" t="s">
        <v>114</v>
      </c>
      <c r="C6" s="214"/>
      <c r="D6" s="153">
        <v>4559</v>
      </c>
      <c r="E6" s="154">
        <v>284601.71000000002</v>
      </c>
      <c r="F6" s="155">
        <v>1489</v>
      </c>
      <c r="G6" s="156">
        <v>28122.889999999992</v>
      </c>
      <c r="H6" s="153">
        <v>465</v>
      </c>
      <c r="I6" s="154">
        <v>98745.01999999999</v>
      </c>
      <c r="J6" s="155">
        <v>882</v>
      </c>
      <c r="K6" s="156">
        <v>268025.86000000004</v>
      </c>
      <c r="M6" s="58"/>
      <c r="N6" s="125"/>
      <c r="O6" s="94" t="s">
        <v>104</v>
      </c>
      <c r="P6" s="107"/>
      <c r="Q6" s="98">
        <f>Q5/Q$13</f>
        <v>0.62024022489138764</v>
      </c>
      <c r="R6" s="99">
        <f>R5/R$13</f>
        <v>0.38130722205241346</v>
      </c>
      <c r="S6" s="100" t="s">
        <v>106</v>
      </c>
    </row>
    <row r="7" spans="1:19" ht="20.100000000000001" customHeight="1" x14ac:dyDescent="0.15">
      <c r="B7" s="214" t="s">
        <v>115</v>
      </c>
      <c r="C7" s="214"/>
      <c r="D7" s="153">
        <v>2835</v>
      </c>
      <c r="E7" s="154">
        <v>176635.72000000003</v>
      </c>
      <c r="F7" s="155">
        <v>966</v>
      </c>
      <c r="G7" s="156">
        <v>18711.829999999994</v>
      </c>
      <c r="H7" s="153">
        <v>507</v>
      </c>
      <c r="I7" s="154">
        <v>113965.65999999997</v>
      </c>
      <c r="J7" s="155">
        <v>658</v>
      </c>
      <c r="K7" s="156">
        <v>205275.61000000004</v>
      </c>
      <c r="M7" s="58"/>
      <c r="N7" s="126" t="s">
        <v>108</v>
      </c>
      <c r="O7" s="127"/>
      <c r="P7" s="135"/>
      <c r="Q7" s="128">
        <v>8297</v>
      </c>
      <c r="R7" s="129">
        <v>155867.57000000009</v>
      </c>
      <c r="S7" s="129">
        <f>R7/Q7*100</f>
        <v>1878.6015427262878</v>
      </c>
    </row>
    <row r="8" spans="1:19" ht="20.100000000000001" customHeight="1" x14ac:dyDescent="0.15">
      <c r="B8" s="214" t="s">
        <v>116</v>
      </c>
      <c r="C8" s="214"/>
      <c r="D8" s="153">
        <v>1140</v>
      </c>
      <c r="E8" s="154">
        <v>67848.409999999989</v>
      </c>
      <c r="F8" s="155">
        <v>294</v>
      </c>
      <c r="G8" s="156">
        <v>5123.619999999999</v>
      </c>
      <c r="H8" s="153">
        <v>81</v>
      </c>
      <c r="I8" s="154">
        <v>16223.27</v>
      </c>
      <c r="J8" s="155">
        <v>346</v>
      </c>
      <c r="K8" s="156">
        <v>106788</v>
      </c>
      <c r="L8" s="89"/>
      <c r="M8" s="88"/>
      <c r="N8" s="130"/>
      <c r="O8" s="94" t="s">
        <v>104</v>
      </c>
      <c r="P8" s="107"/>
      <c r="Q8" s="98">
        <f>Q7/Q$13</f>
        <v>0.16310523108376418</v>
      </c>
      <c r="R8" s="99">
        <f>R7/R$13</f>
        <v>3.0707162299485027E-2</v>
      </c>
      <c r="S8" s="100" t="s">
        <v>105</v>
      </c>
    </row>
    <row r="9" spans="1:19" ht="20.100000000000001" customHeight="1" x14ac:dyDescent="0.15">
      <c r="B9" s="214" t="s">
        <v>117</v>
      </c>
      <c r="C9" s="214"/>
      <c r="D9" s="153">
        <v>1796</v>
      </c>
      <c r="E9" s="154">
        <v>120999.31</v>
      </c>
      <c r="F9" s="155">
        <v>456</v>
      </c>
      <c r="G9" s="156">
        <v>9456.8700000000008</v>
      </c>
      <c r="H9" s="153">
        <v>331</v>
      </c>
      <c r="I9" s="154">
        <v>67909.73</v>
      </c>
      <c r="J9" s="155">
        <v>396</v>
      </c>
      <c r="K9" s="156">
        <v>122418.01999999999</v>
      </c>
      <c r="L9" s="89"/>
      <c r="M9" s="88"/>
      <c r="N9" s="126" t="s">
        <v>109</v>
      </c>
      <c r="O9" s="127"/>
      <c r="P9" s="135"/>
      <c r="Q9" s="128">
        <v>4185</v>
      </c>
      <c r="R9" s="129">
        <v>904695.85999999987</v>
      </c>
      <c r="S9" s="129">
        <f>R9/Q9*100</f>
        <v>21617.583273596174</v>
      </c>
    </row>
    <row r="10" spans="1:19" ht="20.100000000000001" customHeight="1" x14ac:dyDescent="0.15">
      <c r="B10" s="214" t="s">
        <v>118</v>
      </c>
      <c r="C10" s="214"/>
      <c r="D10" s="153">
        <v>4066</v>
      </c>
      <c r="E10" s="154">
        <v>264357.59000000008</v>
      </c>
      <c r="F10" s="155">
        <v>689</v>
      </c>
      <c r="G10" s="156">
        <v>13593.16</v>
      </c>
      <c r="H10" s="153">
        <v>580</v>
      </c>
      <c r="I10" s="154">
        <v>131489.16</v>
      </c>
      <c r="J10" s="155">
        <v>991</v>
      </c>
      <c r="K10" s="156">
        <v>304029.82</v>
      </c>
      <c r="L10" s="89"/>
      <c r="M10" s="88"/>
      <c r="N10" s="95"/>
      <c r="O10" s="94" t="s">
        <v>104</v>
      </c>
      <c r="P10" s="107"/>
      <c r="Q10" s="98">
        <f>Q9/Q$13</f>
        <v>8.2270144881951682E-2</v>
      </c>
      <c r="R10" s="99">
        <f>R9/R$13</f>
        <v>0.17823234560397755</v>
      </c>
      <c r="S10" s="100" t="s">
        <v>105</v>
      </c>
    </row>
    <row r="11" spans="1:19" ht="20.100000000000001" customHeight="1" x14ac:dyDescent="0.15">
      <c r="B11" s="214" t="s">
        <v>119</v>
      </c>
      <c r="C11" s="214"/>
      <c r="D11" s="153">
        <v>8769</v>
      </c>
      <c r="E11" s="154">
        <v>531205.07999999996</v>
      </c>
      <c r="F11" s="155">
        <v>2036</v>
      </c>
      <c r="G11" s="156">
        <v>34788.500000000007</v>
      </c>
      <c r="H11" s="153">
        <v>1373</v>
      </c>
      <c r="I11" s="154">
        <v>300409.25</v>
      </c>
      <c r="J11" s="155">
        <v>1725</v>
      </c>
      <c r="K11" s="156">
        <v>491229.19</v>
      </c>
      <c r="L11" s="89"/>
      <c r="M11" s="88"/>
      <c r="N11" s="126" t="s">
        <v>110</v>
      </c>
      <c r="O11" s="127"/>
      <c r="P11" s="135"/>
      <c r="Q11" s="101">
        <v>6836</v>
      </c>
      <c r="R11" s="102">
        <v>2079881.0999999994</v>
      </c>
      <c r="S11" s="102">
        <f>R11/Q11*100</f>
        <v>30425.411059098878</v>
      </c>
    </row>
    <row r="12" spans="1:19" ht="20.100000000000001" customHeight="1" thickBot="1" x14ac:dyDescent="0.2">
      <c r="B12" s="215" t="s">
        <v>120</v>
      </c>
      <c r="C12" s="215"/>
      <c r="D12" s="157">
        <v>2838</v>
      </c>
      <c r="E12" s="158">
        <v>184022.94000000006</v>
      </c>
      <c r="F12" s="159">
        <v>631</v>
      </c>
      <c r="G12" s="160">
        <v>13015.960000000001</v>
      </c>
      <c r="H12" s="157">
        <v>320</v>
      </c>
      <c r="I12" s="158">
        <v>63533.130000000005</v>
      </c>
      <c r="J12" s="159">
        <v>798</v>
      </c>
      <c r="K12" s="160">
        <v>239451.43999999994</v>
      </c>
      <c r="L12" s="89"/>
      <c r="M12" s="88"/>
      <c r="N12" s="125"/>
      <c r="O12" s="84" t="s">
        <v>104</v>
      </c>
      <c r="P12" s="108"/>
      <c r="Q12" s="103">
        <f>Q11/Q$13</f>
        <v>0.13438439914289646</v>
      </c>
      <c r="R12" s="104">
        <f>R11/R$13</f>
        <v>0.40975327004412393</v>
      </c>
      <c r="S12" s="105" t="s">
        <v>105</v>
      </c>
    </row>
    <row r="13" spans="1:19" ht="20.100000000000001" customHeight="1" thickTop="1" x14ac:dyDescent="0.15">
      <c r="B13" s="161" t="s">
        <v>125</v>
      </c>
      <c r="C13" s="161"/>
      <c r="D13" s="150">
        <v>31551</v>
      </c>
      <c r="E13" s="149">
        <v>1935490.8000000007</v>
      </c>
      <c r="F13" s="151">
        <v>8297</v>
      </c>
      <c r="G13" s="152">
        <v>155867.57000000009</v>
      </c>
      <c r="H13" s="150">
        <v>4185</v>
      </c>
      <c r="I13" s="149">
        <v>904695.85999999987</v>
      </c>
      <c r="J13" s="151">
        <v>6836</v>
      </c>
      <c r="K13" s="152">
        <v>2079881.0999999994</v>
      </c>
      <c r="M13" s="58"/>
      <c r="N13" s="131" t="s">
        <v>111</v>
      </c>
      <c r="O13" s="132"/>
      <c r="P13" s="133"/>
      <c r="Q13" s="96">
        <f>Q5+Q7+Q9+Q11</f>
        <v>50869</v>
      </c>
      <c r="R13" s="97">
        <f>R5+R7+R9+R11</f>
        <v>5075935.33</v>
      </c>
      <c r="S13" s="97">
        <f>R13/Q13*100</f>
        <v>9978.4452810159437</v>
      </c>
    </row>
    <row r="14" spans="1:19" ht="20.100000000000001" customHeight="1" x14ac:dyDescent="0.15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 x14ac:dyDescent="0.15">
      <c r="M16" s="14" t="s">
        <v>132</v>
      </c>
      <c r="N16" s="58">
        <f>D5/(D5+F5+H5+J5)</f>
        <v>0.62675101671938549</v>
      </c>
      <c r="O16" s="58">
        <f>F5/(D5+F5+H5+J5)</f>
        <v>0.19611387257117036</v>
      </c>
      <c r="P16" s="58">
        <f>H5/(D5+F5+H5+J5)</f>
        <v>5.9647537279710797E-2</v>
      </c>
      <c r="Q16" s="58">
        <f>J5/(D5+F5+H5+J5)</f>
        <v>0.1174875734297334</v>
      </c>
    </row>
    <row r="17" spans="13:17" ht="20.100000000000001" customHeight="1" x14ac:dyDescent="0.15">
      <c r="M17" s="14" t="s">
        <v>133</v>
      </c>
      <c r="N17" s="58">
        <f t="shared" ref="N17:N23" si="0">D6/(D6+F6+H6+J6)</f>
        <v>0.61649763353617304</v>
      </c>
      <c r="O17" s="58">
        <f t="shared" ref="O17:O23" si="1">F6/(D6+F6+H6+J6)</f>
        <v>0.20135226504394863</v>
      </c>
      <c r="P17" s="58">
        <f t="shared" ref="P17:P23" si="2">H6/(D6+F6+H6+J6)</f>
        <v>6.2880324543610547E-2</v>
      </c>
      <c r="Q17" s="58">
        <f t="shared" ref="Q17:Q23" si="3">J6/(D6+F6+H6+J6)</f>
        <v>0.11926977687626775</v>
      </c>
    </row>
    <row r="18" spans="13:17" ht="20.100000000000001" customHeight="1" x14ac:dyDescent="0.15">
      <c r="M18" s="14" t="s">
        <v>134</v>
      </c>
      <c r="N18" s="58">
        <f t="shared" si="0"/>
        <v>0.57088199758356828</v>
      </c>
      <c r="O18" s="58">
        <f t="shared" si="1"/>
        <v>0.19452275473217881</v>
      </c>
      <c r="P18" s="58">
        <f t="shared" si="2"/>
        <v>0.10209424083769633</v>
      </c>
      <c r="Q18" s="58">
        <f t="shared" si="3"/>
        <v>0.13250100684655658</v>
      </c>
    </row>
    <row r="19" spans="13:17" ht="20.100000000000001" customHeight="1" x14ac:dyDescent="0.15">
      <c r="M19" s="14" t="s">
        <v>135</v>
      </c>
      <c r="N19" s="58">
        <f t="shared" si="0"/>
        <v>0.6125738850080602</v>
      </c>
      <c r="O19" s="58">
        <f t="shared" si="1"/>
        <v>0.15797958087049974</v>
      </c>
      <c r="P19" s="58">
        <f t="shared" si="2"/>
        <v>4.3524986566362174E-2</v>
      </c>
      <c r="Q19" s="58">
        <f t="shared" si="3"/>
        <v>0.18592154755507792</v>
      </c>
    </row>
    <row r="20" spans="13:17" ht="20.100000000000001" customHeight="1" x14ac:dyDescent="0.15">
      <c r="M20" s="14" t="s">
        <v>136</v>
      </c>
      <c r="N20" s="58">
        <f t="shared" si="0"/>
        <v>0.60288687479019809</v>
      </c>
      <c r="O20" s="58">
        <f t="shared" si="1"/>
        <v>0.15307150050352467</v>
      </c>
      <c r="P20" s="58">
        <f t="shared" si="2"/>
        <v>0.1111111111111111</v>
      </c>
      <c r="Q20" s="58">
        <f t="shared" si="3"/>
        <v>0.13293051359516617</v>
      </c>
    </row>
    <row r="21" spans="13:17" ht="20.100000000000001" customHeight="1" x14ac:dyDescent="0.15">
      <c r="M21" s="14" t="s">
        <v>137</v>
      </c>
      <c r="N21" s="58">
        <f t="shared" si="0"/>
        <v>0.64274423016123938</v>
      </c>
      <c r="O21" s="58">
        <f t="shared" si="1"/>
        <v>0.10891558646854252</v>
      </c>
      <c r="P21" s="58">
        <f t="shared" si="2"/>
        <v>9.1685109073664242E-2</v>
      </c>
      <c r="Q21" s="58">
        <f t="shared" si="3"/>
        <v>0.1566550742965539</v>
      </c>
    </row>
    <row r="22" spans="13:17" ht="20.100000000000001" customHeight="1" x14ac:dyDescent="0.15">
      <c r="M22" s="14" t="s">
        <v>138</v>
      </c>
      <c r="N22" s="58">
        <f t="shared" si="0"/>
        <v>0.63072718118391713</v>
      </c>
      <c r="O22" s="58">
        <f t="shared" si="1"/>
        <v>0.146443213694886</v>
      </c>
      <c r="P22" s="58">
        <f t="shared" si="2"/>
        <v>9.8755664245126953E-2</v>
      </c>
      <c r="Q22" s="58">
        <f t="shared" si="3"/>
        <v>0.12407394087606992</v>
      </c>
    </row>
    <row r="23" spans="13:17" ht="20.100000000000001" customHeight="1" x14ac:dyDescent="0.15">
      <c r="M23" s="14" t="s">
        <v>139</v>
      </c>
      <c r="N23" s="58">
        <f t="shared" si="0"/>
        <v>0.61870503597122306</v>
      </c>
      <c r="O23" s="58">
        <f t="shared" si="1"/>
        <v>0.13756267713102246</v>
      </c>
      <c r="P23" s="58">
        <f t="shared" si="2"/>
        <v>6.97623719206453E-2</v>
      </c>
      <c r="Q23" s="58">
        <f t="shared" si="3"/>
        <v>0.17396991497710923</v>
      </c>
    </row>
    <row r="24" spans="13:17" ht="20.100000000000001" customHeight="1" x14ac:dyDescent="0.15">
      <c r="M24" s="14" t="s">
        <v>140</v>
      </c>
      <c r="N24" s="58">
        <f t="shared" ref="N24" si="4">D13/(D13+F13+H13+J13)</f>
        <v>0.62024022489138764</v>
      </c>
      <c r="O24" s="58">
        <f t="shared" ref="O24" si="5">F13/(D13+F13+H13+J13)</f>
        <v>0.16310523108376418</v>
      </c>
      <c r="P24" s="58">
        <f t="shared" ref="P24" si="6">H13/(D13+F13+H13+J13)</f>
        <v>8.2270144881951682E-2</v>
      </c>
      <c r="Q24" s="58">
        <f t="shared" ref="Q24" si="7">J13/(D13+F13+H13+J13)</f>
        <v>0.13438439914289646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 x14ac:dyDescent="0.15">
      <c r="M29" s="14" t="s">
        <v>132</v>
      </c>
      <c r="N29" s="58">
        <f>E5/(E5+G5+I5+K5)</f>
        <v>0.38518387193447801</v>
      </c>
      <c r="O29" s="58">
        <f>G5/(E5+G5+I5+K5)</f>
        <v>4.1632826740155629E-2</v>
      </c>
      <c r="P29" s="58">
        <f>I5/(E5+G5+I5+K5)</f>
        <v>0.14159509429320605</v>
      </c>
      <c r="Q29" s="58">
        <f>K5/(E5+G5+I5+K5)</f>
        <v>0.43158820703216022</v>
      </c>
    </row>
    <row r="30" spans="13:17" ht="20.100000000000001" customHeight="1" x14ac:dyDescent="0.15">
      <c r="M30" s="14" t="s">
        <v>133</v>
      </c>
      <c r="N30" s="58">
        <f t="shared" ref="N30:N37" si="8">E6/(E6+G6+I6+K6)</f>
        <v>0.41884268310364631</v>
      </c>
      <c r="O30" s="58">
        <f t="shared" ref="O30:O37" si="9">G6/(E6+G6+I6+K6)</f>
        <v>4.1387898562621775E-2</v>
      </c>
      <c r="P30" s="58">
        <f t="shared" ref="P30:P37" si="10">I6/(E6+G6+I6+K6)</f>
        <v>0.1453210844022097</v>
      </c>
      <c r="Q30" s="58">
        <f t="shared" ref="Q30:Q37" si="11">K6/(E6+G6+I6+K6)</f>
        <v>0.39444833393152234</v>
      </c>
    </row>
    <row r="31" spans="13:17" ht="20.100000000000001" customHeight="1" x14ac:dyDescent="0.15">
      <c r="M31" s="14" t="s">
        <v>134</v>
      </c>
      <c r="N31" s="58">
        <f t="shared" si="8"/>
        <v>0.34325603887002448</v>
      </c>
      <c r="O31" s="58">
        <f t="shared" si="9"/>
        <v>3.6362682733760122E-2</v>
      </c>
      <c r="P31" s="58">
        <f t="shared" si="10"/>
        <v>0.22146936655172567</v>
      </c>
      <c r="Q31" s="58">
        <f t="shared" si="11"/>
        <v>0.39891191184448982</v>
      </c>
    </row>
    <row r="32" spans="13:17" ht="20.100000000000001" customHeight="1" x14ac:dyDescent="0.15">
      <c r="M32" s="14" t="s">
        <v>135</v>
      </c>
      <c r="N32" s="58">
        <f t="shared" si="8"/>
        <v>0.34619485435748859</v>
      </c>
      <c r="O32" s="58">
        <f t="shared" si="9"/>
        <v>2.6143145870081784E-2</v>
      </c>
      <c r="P32" s="58">
        <f t="shared" si="10"/>
        <v>8.2778838809225083E-2</v>
      </c>
      <c r="Q32" s="58">
        <f t="shared" si="11"/>
        <v>0.54488316096320455</v>
      </c>
    </row>
    <row r="33" spans="13:17" ht="20.100000000000001" customHeight="1" x14ac:dyDescent="0.15">
      <c r="M33" s="14" t="s">
        <v>136</v>
      </c>
      <c r="N33" s="58">
        <f t="shared" si="8"/>
        <v>0.3771987892286251</v>
      </c>
      <c r="O33" s="58">
        <f t="shared" si="9"/>
        <v>2.9480497978810853E-2</v>
      </c>
      <c r="P33" s="58">
        <f t="shared" si="10"/>
        <v>0.2116992893004335</v>
      </c>
      <c r="Q33" s="58">
        <f t="shared" si="11"/>
        <v>0.38162142349213074</v>
      </c>
    </row>
    <row r="34" spans="13:17" ht="20.100000000000001" customHeight="1" x14ac:dyDescent="0.15">
      <c r="M34" s="14" t="s">
        <v>137</v>
      </c>
      <c r="N34" s="58">
        <f t="shared" si="8"/>
        <v>0.37052390435681143</v>
      </c>
      <c r="O34" s="58">
        <f t="shared" si="9"/>
        <v>1.9052188801338497E-2</v>
      </c>
      <c r="P34" s="58">
        <f t="shared" si="10"/>
        <v>0.1842953589635821</v>
      </c>
      <c r="Q34" s="58">
        <f t="shared" si="11"/>
        <v>0.42612854787826809</v>
      </c>
    </row>
    <row r="35" spans="13:17" ht="20.100000000000001" customHeight="1" x14ac:dyDescent="0.15">
      <c r="M35" s="14" t="s">
        <v>138</v>
      </c>
      <c r="N35" s="58">
        <f t="shared" si="8"/>
        <v>0.39127324059431062</v>
      </c>
      <c r="O35" s="58">
        <f t="shared" si="9"/>
        <v>2.5624395629678803E-2</v>
      </c>
      <c r="P35" s="58">
        <f t="shared" si="10"/>
        <v>0.22127442898702404</v>
      </c>
      <c r="Q35" s="58">
        <f t="shared" si="11"/>
        <v>0.3618279347889865</v>
      </c>
    </row>
    <row r="36" spans="13:17" ht="20.100000000000001" customHeight="1" x14ac:dyDescent="0.15">
      <c r="M36" s="14" t="s">
        <v>139</v>
      </c>
      <c r="N36" s="58">
        <f t="shared" si="8"/>
        <v>0.36802860473729376</v>
      </c>
      <c r="O36" s="58">
        <f t="shared" si="9"/>
        <v>2.6030698119030297E-2</v>
      </c>
      <c r="P36" s="58">
        <f t="shared" si="10"/>
        <v>0.12706029578971564</v>
      </c>
      <c r="Q36" s="58">
        <f t="shared" si="11"/>
        <v>0.47888040135396037</v>
      </c>
    </row>
    <row r="37" spans="13:17" ht="20.100000000000001" customHeight="1" x14ac:dyDescent="0.15">
      <c r="M37" s="14" t="s">
        <v>140</v>
      </c>
      <c r="N37" s="58">
        <f t="shared" si="8"/>
        <v>0.38130722205241346</v>
      </c>
      <c r="O37" s="58">
        <f t="shared" si="9"/>
        <v>3.0707162299485027E-2</v>
      </c>
      <c r="P37" s="58">
        <f t="shared" si="10"/>
        <v>0.17823234560397755</v>
      </c>
      <c r="Q37" s="58">
        <f t="shared" si="11"/>
        <v>0.40975327004412393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98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200" t="s">
        <v>53</v>
      </c>
      <c r="C3" s="232"/>
      <c r="D3" s="233"/>
      <c r="E3" s="236" t="s">
        <v>51</v>
      </c>
      <c r="F3" s="223" t="s">
        <v>99</v>
      </c>
      <c r="G3" s="236" t="s">
        <v>56</v>
      </c>
      <c r="H3" s="223" t="s">
        <v>99</v>
      </c>
    </row>
    <row r="4" spans="1:14" s="14" customFormat="1" ht="20.100000000000001" customHeight="1" thickBot="1" x14ac:dyDescent="0.2">
      <c r="B4" s="201"/>
      <c r="C4" s="234"/>
      <c r="D4" s="235"/>
      <c r="E4" s="237"/>
      <c r="F4" s="224"/>
      <c r="G4" s="237"/>
      <c r="H4" s="224"/>
      <c r="N4" s="24"/>
    </row>
    <row r="5" spans="1:14" s="14" customFormat="1" ht="20.100000000000001" customHeight="1" thickTop="1" x14ac:dyDescent="0.15">
      <c r="B5" s="225" t="s">
        <v>68</v>
      </c>
      <c r="C5" s="228" t="s">
        <v>3</v>
      </c>
      <c r="D5" s="229"/>
      <c r="E5" s="163">
        <v>4788</v>
      </c>
      <c r="F5" s="164">
        <f t="shared" ref="F5:F16" si="0">E5/SUM(E$5:E$16)</f>
        <v>0.15175430255776362</v>
      </c>
      <c r="G5" s="165">
        <v>286015.59000000003</v>
      </c>
      <c r="H5" s="166">
        <f t="shared" ref="H5:H16" si="1">G5/SUM(G$5:G$16)</f>
        <v>0.14777419246839096</v>
      </c>
      <c r="N5" s="24"/>
    </row>
    <row r="6" spans="1:14" s="14" customFormat="1" ht="20.100000000000001" customHeight="1" x14ac:dyDescent="0.15">
      <c r="B6" s="226"/>
      <c r="C6" s="230" t="s">
        <v>8</v>
      </c>
      <c r="D6" s="231"/>
      <c r="E6" s="167">
        <v>242</v>
      </c>
      <c r="F6" s="168">
        <f t="shared" si="0"/>
        <v>7.67012139076416E-3</v>
      </c>
      <c r="G6" s="169">
        <v>17058.070000000003</v>
      </c>
      <c r="H6" s="170">
        <f t="shared" si="1"/>
        <v>8.8133046150361445E-3</v>
      </c>
      <c r="N6" s="24"/>
    </row>
    <row r="7" spans="1:14" s="14" customFormat="1" ht="20.100000000000001" customHeight="1" x14ac:dyDescent="0.15">
      <c r="B7" s="226"/>
      <c r="C7" s="230" t="s">
        <v>9</v>
      </c>
      <c r="D7" s="231"/>
      <c r="E7" s="167">
        <v>1910</v>
      </c>
      <c r="F7" s="168">
        <f t="shared" si="0"/>
        <v>6.0536908497353492E-2</v>
      </c>
      <c r="G7" s="169">
        <v>86266.790000000008</v>
      </c>
      <c r="H7" s="170">
        <f t="shared" si="1"/>
        <v>4.4571015269098666E-2</v>
      </c>
      <c r="N7" s="24"/>
    </row>
    <row r="8" spans="1:14" s="14" customFormat="1" ht="20.100000000000001" customHeight="1" x14ac:dyDescent="0.15">
      <c r="B8" s="226"/>
      <c r="C8" s="230" t="s">
        <v>10</v>
      </c>
      <c r="D8" s="231"/>
      <c r="E8" s="167">
        <v>337</v>
      </c>
      <c r="F8" s="168">
        <f t="shared" si="0"/>
        <v>1.0681119457386454E-2</v>
      </c>
      <c r="G8" s="169">
        <v>14092.319999999996</v>
      </c>
      <c r="H8" s="170">
        <f t="shared" si="1"/>
        <v>7.2810059339987535E-3</v>
      </c>
      <c r="N8" s="24"/>
    </row>
    <row r="9" spans="1:14" s="14" customFormat="1" ht="20.100000000000001" customHeight="1" x14ac:dyDescent="0.15">
      <c r="B9" s="226"/>
      <c r="C9" s="219" t="s">
        <v>70</v>
      </c>
      <c r="D9" s="220"/>
      <c r="E9" s="167">
        <v>3803</v>
      </c>
      <c r="F9" s="168">
        <f t="shared" si="0"/>
        <v>0.12053500681436405</v>
      </c>
      <c r="G9" s="169">
        <v>49066.469999999994</v>
      </c>
      <c r="H9" s="170">
        <f t="shared" si="1"/>
        <v>2.5350918743710892E-2</v>
      </c>
      <c r="N9" s="24"/>
    </row>
    <row r="10" spans="1:14" s="14" customFormat="1" ht="20.100000000000001" customHeight="1" x14ac:dyDescent="0.15">
      <c r="B10" s="226"/>
      <c r="C10" s="230" t="s">
        <v>54</v>
      </c>
      <c r="D10" s="231"/>
      <c r="E10" s="167">
        <v>6358</v>
      </c>
      <c r="F10" s="168">
        <f t="shared" si="0"/>
        <v>0.20151500744825837</v>
      </c>
      <c r="G10" s="169">
        <v>716194.29</v>
      </c>
      <c r="H10" s="170">
        <f t="shared" si="1"/>
        <v>0.37003239178403741</v>
      </c>
      <c r="N10" s="24"/>
    </row>
    <row r="11" spans="1:14" s="14" customFormat="1" ht="20.100000000000001" customHeight="1" x14ac:dyDescent="0.15">
      <c r="B11" s="226"/>
      <c r="C11" s="230" t="s">
        <v>55</v>
      </c>
      <c r="D11" s="231"/>
      <c r="E11" s="167">
        <v>3135</v>
      </c>
      <c r="F11" s="168">
        <f t="shared" si="0"/>
        <v>9.9362936198535701E-2</v>
      </c>
      <c r="G11" s="169">
        <v>277727.11000000004</v>
      </c>
      <c r="H11" s="170">
        <f t="shared" si="1"/>
        <v>0.14349182646592792</v>
      </c>
      <c r="N11" s="24"/>
    </row>
    <row r="12" spans="1:14" s="14" customFormat="1" ht="20.100000000000001" customHeight="1" x14ac:dyDescent="0.15">
      <c r="B12" s="226"/>
      <c r="C12" s="219" t="s">
        <v>152</v>
      </c>
      <c r="D12" s="220"/>
      <c r="E12" s="167">
        <v>1052</v>
      </c>
      <c r="F12" s="168">
        <f t="shared" si="0"/>
        <v>3.3342841748280561E-2</v>
      </c>
      <c r="G12" s="169">
        <v>136732.04999999996</v>
      </c>
      <c r="H12" s="170">
        <f t="shared" si="1"/>
        <v>7.0644639592190223E-2</v>
      </c>
      <c r="N12" s="24"/>
    </row>
    <row r="13" spans="1:14" s="14" customFormat="1" ht="20.100000000000001" customHeight="1" x14ac:dyDescent="0.15">
      <c r="B13" s="226"/>
      <c r="C13" s="219" t="s">
        <v>150</v>
      </c>
      <c r="D13" s="220"/>
      <c r="E13" s="167">
        <v>170</v>
      </c>
      <c r="F13" s="168">
        <f t="shared" si="0"/>
        <v>5.3881018034293683E-3</v>
      </c>
      <c r="G13" s="169">
        <v>13878.030000000002</v>
      </c>
      <c r="H13" s="170">
        <f t="shared" si="1"/>
        <v>7.1702898303624071E-3</v>
      </c>
      <c r="N13" s="24"/>
    </row>
    <row r="14" spans="1:14" s="14" customFormat="1" ht="20.100000000000001" customHeight="1" x14ac:dyDescent="0.15">
      <c r="B14" s="226"/>
      <c r="C14" s="219" t="s">
        <v>151</v>
      </c>
      <c r="D14" s="220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 x14ac:dyDescent="0.15">
      <c r="B15" s="226"/>
      <c r="C15" s="219" t="s">
        <v>72</v>
      </c>
      <c r="D15" s="220"/>
      <c r="E15" s="167">
        <v>8708</v>
      </c>
      <c r="F15" s="168">
        <f t="shared" si="0"/>
        <v>0.27599759120154671</v>
      </c>
      <c r="G15" s="169">
        <v>113116.05</v>
      </c>
      <c r="H15" s="170">
        <f t="shared" si="1"/>
        <v>5.8443083273761874E-2</v>
      </c>
      <c r="N15" s="24"/>
    </row>
    <row r="16" spans="1:14" s="14" customFormat="1" ht="20.100000000000001" customHeight="1" x14ac:dyDescent="0.15">
      <c r="B16" s="227"/>
      <c r="C16" s="221" t="s">
        <v>71</v>
      </c>
      <c r="D16" s="222"/>
      <c r="E16" s="171">
        <v>1048</v>
      </c>
      <c r="F16" s="172">
        <f t="shared" si="0"/>
        <v>3.3216062882317515E-2</v>
      </c>
      <c r="G16" s="173">
        <v>225344.03</v>
      </c>
      <c r="H16" s="174">
        <f t="shared" si="1"/>
        <v>0.11642733202348467</v>
      </c>
      <c r="N16" s="24"/>
    </row>
    <row r="17" spans="2:8" s="14" customFormat="1" ht="20.100000000000001" customHeight="1" x14ac:dyDescent="0.15">
      <c r="B17" s="238" t="s">
        <v>69</v>
      </c>
      <c r="C17" s="239" t="s">
        <v>83</v>
      </c>
      <c r="D17" s="240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6"/>
      <c r="C18" s="219" t="s">
        <v>84</v>
      </c>
      <c r="D18" s="220"/>
      <c r="E18" s="167">
        <v>1</v>
      </c>
      <c r="F18" s="168">
        <f t="shared" si="2"/>
        <v>1.205254911413764E-4</v>
      </c>
      <c r="G18" s="169">
        <v>36.049999999999997</v>
      </c>
      <c r="H18" s="170">
        <f t="shared" si="3"/>
        <v>2.3128608471922673E-4</v>
      </c>
    </row>
    <row r="19" spans="2:8" s="14" customFormat="1" ht="20.100000000000001" customHeight="1" x14ac:dyDescent="0.15">
      <c r="B19" s="226"/>
      <c r="C19" s="219" t="s">
        <v>85</v>
      </c>
      <c r="D19" s="220"/>
      <c r="E19" s="167">
        <v>591</v>
      </c>
      <c r="F19" s="168">
        <f t="shared" si="2"/>
        <v>7.1230565264553458E-2</v>
      </c>
      <c r="G19" s="169">
        <v>18280.97</v>
      </c>
      <c r="H19" s="170">
        <f t="shared" si="3"/>
        <v>0.11728526979666139</v>
      </c>
    </row>
    <row r="20" spans="2:8" s="14" customFormat="1" ht="20.100000000000001" customHeight="1" x14ac:dyDescent="0.15">
      <c r="B20" s="226"/>
      <c r="C20" s="219" t="s">
        <v>86</v>
      </c>
      <c r="D20" s="220"/>
      <c r="E20" s="167">
        <v>114</v>
      </c>
      <c r="F20" s="168">
        <f t="shared" si="2"/>
        <v>1.3739905990116911E-2</v>
      </c>
      <c r="G20" s="169">
        <v>4427.09</v>
      </c>
      <c r="H20" s="170">
        <f t="shared" si="3"/>
        <v>2.8402893558935965E-2</v>
      </c>
    </row>
    <row r="21" spans="2:8" s="14" customFormat="1" ht="20.100000000000001" customHeight="1" x14ac:dyDescent="0.15">
      <c r="B21" s="226"/>
      <c r="C21" s="219" t="s">
        <v>87</v>
      </c>
      <c r="D21" s="220"/>
      <c r="E21" s="167">
        <v>404</v>
      </c>
      <c r="F21" s="168">
        <f t="shared" si="2"/>
        <v>4.8692298421116068E-2</v>
      </c>
      <c r="G21" s="169">
        <v>4613.3</v>
      </c>
      <c r="H21" s="170">
        <f t="shared" si="3"/>
        <v>2.9597561571018276E-2</v>
      </c>
    </row>
    <row r="22" spans="2:8" s="14" customFormat="1" ht="20.100000000000001" customHeight="1" x14ac:dyDescent="0.15">
      <c r="B22" s="226"/>
      <c r="C22" s="219" t="s">
        <v>88</v>
      </c>
      <c r="D22" s="220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6"/>
      <c r="C23" s="219" t="s">
        <v>89</v>
      </c>
      <c r="D23" s="220"/>
      <c r="E23" s="167">
        <v>2327</v>
      </c>
      <c r="F23" s="168">
        <f t="shared" si="2"/>
        <v>0.28046281788598287</v>
      </c>
      <c r="G23" s="169">
        <v>80405.97</v>
      </c>
      <c r="H23" s="170">
        <f t="shared" si="3"/>
        <v>0.5158608041429017</v>
      </c>
    </row>
    <row r="24" spans="2:8" s="14" customFormat="1" ht="20.100000000000001" customHeight="1" x14ac:dyDescent="0.15">
      <c r="B24" s="226"/>
      <c r="C24" s="219" t="s">
        <v>90</v>
      </c>
      <c r="D24" s="220"/>
      <c r="E24" s="167">
        <v>52</v>
      </c>
      <c r="F24" s="168">
        <f t="shared" si="2"/>
        <v>6.2673255393515728E-3</v>
      </c>
      <c r="G24" s="169">
        <v>1898.59</v>
      </c>
      <c r="H24" s="170">
        <f t="shared" si="3"/>
        <v>1.2180789114759409E-2</v>
      </c>
    </row>
    <row r="25" spans="2:8" s="14" customFormat="1" ht="20.100000000000001" customHeight="1" x14ac:dyDescent="0.15">
      <c r="B25" s="226"/>
      <c r="C25" s="219" t="s">
        <v>145</v>
      </c>
      <c r="D25" s="220"/>
      <c r="E25" s="167">
        <v>6</v>
      </c>
      <c r="F25" s="168">
        <f t="shared" si="2"/>
        <v>7.2315294684825845E-4</v>
      </c>
      <c r="G25" s="169">
        <v>218.65</v>
      </c>
      <c r="H25" s="170">
        <f t="shared" si="3"/>
        <v>1.4027934098157816E-3</v>
      </c>
    </row>
    <row r="26" spans="2:8" s="14" customFormat="1" ht="20.100000000000001" customHeight="1" x14ac:dyDescent="0.15">
      <c r="B26" s="226"/>
      <c r="C26" s="219" t="s">
        <v>146</v>
      </c>
      <c r="D26" s="220"/>
      <c r="E26" s="167">
        <v>1</v>
      </c>
      <c r="F26" s="168">
        <f t="shared" si="2"/>
        <v>1.205254911413764E-4</v>
      </c>
      <c r="G26" s="169">
        <v>10.39</v>
      </c>
      <c r="H26" s="170">
        <f t="shared" si="3"/>
        <v>6.6659151740159947E-5</v>
      </c>
    </row>
    <row r="27" spans="2:8" s="14" customFormat="1" ht="20.100000000000001" customHeight="1" x14ac:dyDescent="0.15">
      <c r="B27" s="226"/>
      <c r="C27" s="219" t="s">
        <v>92</v>
      </c>
      <c r="D27" s="220"/>
      <c r="E27" s="167">
        <v>4566</v>
      </c>
      <c r="F27" s="168">
        <f t="shared" si="2"/>
        <v>0.55031939255152462</v>
      </c>
      <c r="G27" s="169">
        <v>25542.839999999997</v>
      </c>
      <c r="H27" s="170">
        <f t="shared" si="3"/>
        <v>0.1638752692429862</v>
      </c>
    </row>
    <row r="28" spans="2:8" s="14" customFormat="1" ht="20.100000000000001" customHeight="1" x14ac:dyDescent="0.15">
      <c r="B28" s="227"/>
      <c r="C28" s="219" t="s">
        <v>91</v>
      </c>
      <c r="D28" s="220"/>
      <c r="E28" s="171">
        <v>235</v>
      </c>
      <c r="F28" s="172">
        <f t="shared" si="2"/>
        <v>2.8323490418223456E-2</v>
      </c>
      <c r="G28" s="173">
        <v>20433.72</v>
      </c>
      <c r="H28" s="174">
        <f t="shared" si="3"/>
        <v>0.1310966739264621</v>
      </c>
    </row>
    <row r="29" spans="2:8" s="14" customFormat="1" ht="20.100000000000001" customHeight="1" x14ac:dyDescent="0.15">
      <c r="B29" s="250" t="s">
        <v>82</v>
      </c>
      <c r="C29" s="239" t="s">
        <v>73</v>
      </c>
      <c r="D29" s="240"/>
      <c r="E29" s="175">
        <v>177</v>
      </c>
      <c r="F29" s="176">
        <f t="shared" ref="F29:F40" si="4">E29/SUM(E$29:E$40)</f>
        <v>4.2293906810035843E-2</v>
      </c>
      <c r="G29" s="177">
        <v>29438.950000000008</v>
      </c>
      <c r="H29" s="178">
        <f t="shared" ref="H29:H40" si="5">G29/SUM(G$29:G$40)</f>
        <v>3.2540162171185369E-2</v>
      </c>
    </row>
    <row r="30" spans="2:8" s="14" customFormat="1" ht="20.100000000000001" customHeight="1" x14ac:dyDescent="0.15">
      <c r="B30" s="251"/>
      <c r="C30" s="219" t="s">
        <v>74</v>
      </c>
      <c r="D30" s="220"/>
      <c r="E30" s="167">
        <v>7</v>
      </c>
      <c r="F30" s="168">
        <f t="shared" si="4"/>
        <v>1.6726403823178017E-3</v>
      </c>
      <c r="G30" s="169">
        <v>1035.69</v>
      </c>
      <c r="H30" s="170">
        <f t="shared" si="5"/>
        <v>1.1447935663152036E-3</v>
      </c>
    </row>
    <row r="31" spans="2:8" s="14" customFormat="1" ht="20.100000000000001" customHeight="1" x14ac:dyDescent="0.15">
      <c r="B31" s="251"/>
      <c r="C31" s="219" t="s">
        <v>75</v>
      </c>
      <c r="D31" s="220"/>
      <c r="E31" s="167">
        <v>139</v>
      </c>
      <c r="F31" s="168">
        <f t="shared" si="4"/>
        <v>3.3213859020310633E-2</v>
      </c>
      <c r="G31" s="169">
        <v>21722.489999999998</v>
      </c>
      <c r="H31" s="170">
        <f t="shared" si="5"/>
        <v>2.4010820608817644E-2</v>
      </c>
    </row>
    <row r="32" spans="2:8" s="14" customFormat="1" ht="20.100000000000001" customHeight="1" x14ac:dyDescent="0.15">
      <c r="B32" s="251"/>
      <c r="C32" s="219" t="s">
        <v>76</v>
      </c>
      <c r="D32" s="220"/>
      <c r="E32" s="167">
        <v>9</v>
      </c>
      <c r="F32" s="168">
        <f t="shared" si="4"/>
        <v>2.1505376344086021E-3</v>
      </c>
      <c r="G32" s="169">
        <v>323.16999999999996</v>
      </c>
      <c r="H32" s="170">
        <f t="shared" si="5"/>
        <v>3.5721397022862471E-4</v>
      </c>
    </row>
    <row r="33" spans="2:8" s="14" customFormat="1" ht="20.100000000000001" customHeight="1" x14ac:dyDescent="0.15">
      <c r="B33" s="251"/>
      <c r="C33" s="219" t="s">
        <v>77</v>
      </c>
      <c r="D33" s="220"/>
      <c r="E33" s="167">
        <v>620</v>
      </c>
      <c r="F33" s="168">
        <f t="shared" si="4"/>
        <v>0.14814814814814814</v>
      </c>
      <c r="G33" s="169">
        <v>134194.48000000004</v>
      </c>
      <c r="H33" s="170">
        <f t="shared" si="5"/>
        <v>0.14833104243452608</v>
      </c>
    </row>
    <row r="34" spans="2:8" s="14" customFormat="1" ht="20.100000000000001" customHeight="1" x14ac:dyDescent="0.15">
      <c r="B34" s="251"/>
      <c r="C34" s="219" t="s">
        <v>78</v>
      </c>
      <c r="D34" s="220"/>
      <c r="E34" s="167">
        <v>114</v>
      </c>
      <c r="F34" s="168">
        <f t="shared" si="4"/>
        <v>2.7240143369175629E-2</v>
      </c>
      <c r="G34" s="169">
        <v>7418.0200000000013</v>
      </c>
      <c r="H34" s="170">
        <f t="shared" si="5"/>
        <v>8.1994627454136937E-3</v>
      </c>
    </row>
    <row r="35" spans="2:8" s="14" customFormat="1" ht="20.100000000000001" customHeight="1" x14ac:dyDescent="0.15">
      <c r="B35" s="251"/>
      <c r="C35" s="219" t="s">
        <v>79</v>
      </c>
      <c r="D35" s="220"/>
      <c r="E35" s="167">
        <v>1888</v>
      </c>
      <c r="F35" s="168">
        <f t="shared" si="4"/>
        <v>0.45113500597371564</v>
      </c>
      <c r="G35" s="169">
        <v>536111.08999999985</v>
      </c>
      <c r="H35" s="170">
        <f t="shared" si="5"/>
        <v>0.59258709330227277</v>
      </c>
    </row>
    <row r="36" spans="2:8" s="14" customFormat="1" ht="20.100000000000001" customHeight="1" x14ac:dyDescent="0.15">
      <c r="B36" s="251"/>
      <c r="C36" s="219" t="s">
        <v>80</v>
      </c>
      <c r="D36" s="220"/>
      <c r="E36" s="167">
        <v>30</v>
      </c>
      <c r="F36" s="168">
        <f t="shared" si="4"/>
        <v>7.1684587813620072E-3</v>
      </c>
      <c r="G36" s="169">
        <v>7502.3199999999979</v>
      </c>
      <c r="H36" s="170">
        <f t="shared" si="5"/>
        <v>8.2926432315054456E-3</v>
      </c>
    </row>
    <row r="37" spans="2:8" s="14" customFormat="1" ht="20.100000000000001" customHeight="1" x14ac:dyDescent="0.15">
      <c r="B37" s="251"/>
      <c r="C37" s="219" t="s">
        <v>81</v>
      </c>
      <c r="D37" s="220"/>
      <c r="E37" s="167">
        <v>29</v>
      </c>
      <c r="F37" s="168">
        <f t="shared" si="4"/>
        <v>6.9295101553166066E-3</v>
      </c>
      <c r="G37" s="169">
        <v>6052.2800000000007</v>
      </c>
      <c r="H37" s="170">
        <f t="shared" si="5"/>
        <v>6.6898504432196708E-3</v>
      </c>
    </row>
    <row r="38" spans="2:8" s="14" customFormat="1" ht="20.100000000000001" customHeight="1" x14ac:dyDescent="0.15">
      <c r="B38" s="251"/>
      <c r="C38" s="219" t="s">
        <v>147</v>
      </c>
      <c r="D38" s="220"/>
      <c r="E38" s="167">
        <v>82</v>
      </c>
      <c r="F38" s="168">
        <f t="shared" si="4"/>
        <v>1.9593787335722819E-2</v>
      </c>
      <c r="G38" s="169">
        <v>24580.61</v>
      </c>
      <c r="H38" s="170">
        <f t="shared" si="5"/>
        <v>2.7170025957673781E-2</v>
      </c>
    </row>
    <row r="39" spans="2:8" s="14" customFormat="1" ht="20.100000000000001" customHeight="1" x14ac:dyDescent="0.15">
      <c r="B39" s="251"/>
      <c r="C39" s="244" t="s">
        <v>93</v>
      </c>
      <c r="D39" s="245"/>
      <c r="E39" s="167">
        <v>49</v>
      </c>
      <c r="F39" s="168">
        <f t="shared" si="4"/>
        <v>1.1708482676224612E-2</v>
      </c>
      <c r="G39" s="169">
        <v>12961.530000000002</v>
      </c>
      <c r="H39" s="184">
        <f t="shared" si="5"/>
        <v>1.4326947400864645E-2</v>
      </c>
    </row>
    <row r="40" spans="2:8" s="14" customFormat="1" ht="20.100000000000001" customHeight="1" x14ac:dyDescent="0.15">
      <c r="B40" s="182"/>
      <c r="C40" s="221" t="s">
        <v>148</v>
      </c>
      <c r="D40" s="222"/>
      <c r="E40" s="167">
        <v>1041</v>
      </c>
      <c r="F40" s="185">
        <f t="shared" si="4"/>
        <v>0.24874551971326164</v>
      </c>
      <c r="G40" s="169">
        <v>123355.23000000001</v>
      </c>
      <c r="H40" s="172">
        <f t="shared" si="5"/>
        <v>0.13634994416797711</v>
      </c>
    </row>
    <row r="41" spans="2:8" s="14" customFormat="1" ht="20.100000000000001" customHeight="1" x14ac:dyDescent="0.15">
      <c r="B41" s="246" t="s">
        <v>94</v>
      </c>
      <c r="C41" s="239" t="s">
        <v>95</v>
      </c>
      <c r="D41" s="240"/>
      <c r="E41" s="175">
        <v>3677</v>
      </c>
      <c r="F41" s="176">
        <f>E41/SUM(E$41:E$44)</f>
        <v>0.53788765359859569</v>
      </c>
      <c r="G41" s="177">
        <v>1050758.5100000005</v>
      </c>
      <c r="H41" s="178">
        <f>G41/SUM(G$41:G$44)</f>
        <v>0.5052012396285539</v>
      </c>
    </row>
    <row r="42" spans="2:8" s="14" customFormat="1" ht="20.100000000000001" customHeight="1" x14ac:dyDescent="0.15">
      <c r="B42" s="247"/>
      <c r="C42" s="219" t="s">
        <v>96</v>
      </c>
      <c r="D42" s="220"/>
      <c r="E42" s="167">
        <v>2670</v>
      </c>
      <c r="F42" s="168">
        <f t="shared" ref="F42:F44" si="6">E42/SUM(E$41:E$44)</f>
        <v>0.39057928613224108</v>
      </c>
      <c r="G42" s="169">
        <v>840133.2</v>
      </c>
      <c r="H42" s="170">
        <f t="shared" ref="H42:H44" si="7">G42/SUM(G$41:G$44)</f>
        <v>0.40393328253235233</v>
      </c>
    </row>
    <row r="43" spans="2:8" s="14" customFormat="1" ht="20.100000000000001" customHeight="1" x14ac:dyDescent="0.15">
      <c r="B43" s="248"/>
      <c r="C43" s="219" t="s">
        <v>149</v>
      </c>
      <c r="D43" s="220"/>
      <c r="E43" s="183">
        <v>362</v>
      </c>
      <c r="F43" s="168">
        <f t="shared" si="6"/>
        <v>5.2954944411936808E-2</v>
      </c>
      <c r="G43" s="169">
        <v>146178.34999999998</v>
      </c>
      <c r="H43" s="170">
        <f t="shared" si="7"/>
        <v>7.0282070451046424E-2</v>
      </c>
    </row>
    <row r="44" spans="2:8" s="14" customFormat="1" ht="20.100000000000001" customHeight="1" x14ac:dyDescent="0.15">
      <c r="B44" s="249"/>
      <c r="C44" s="221" t="s">
        <v>97</v>
      </c>
      <c r="D44" s="222"/>
      <c r="E44" s="171">
        <v>127</v>
      </c>
      <c r="F44" s="172">
        <f t="shared" si="6"/>
        <v>1.8578115857226449E-2</v>
      </c>
      <c r="G44" s="173">
        <v>42811.040000000001</v>
      </c>
      <c r="H44" s="174">
        <f t="shared" si="7"/>
        <v>2.0583407388047321E-2</v>
      </c>
    </row>
    <row r="45" spans="2:8" s="14" customFormat="1" ht="20.100000000000001" customHeight="1" x14ac:dyDescent="0.15">
      <c r="B45" s="241" t="s">
        <v>112</v>
      </c>
      <c r="C45" s="242"/>
      <c r="D45" s="243"/>
      <c r="E45" s="144">
        <f>SUM(E5:E44)</f>
        <v>50869</v>
      </c>
      <c r="F45" s="179">
        <f>E45/E$45</f>
        <v>1</v>
      </c>
      <c r="G45" s="180">
        <f>SUM(G5:G44)</f>
        <v>5075935.33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43:D43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142</v>
      </c>
    </row>
    <row r="2" spans="1:13" s="14" customFormat="1" ht="20.100000000000001" customHeight="1" x14ac:dyDescent="0.15"/>
    <row r="3" spans="1:13" s="14" customFormat="1" ht="31.5" customHeight="1" x14ac:dyDescent="0.15">
      <c r="B3" s="254" t="s">
        <v>57</v>
      </c>
      <c r="C3" s="255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 x14ac:dyDescent="0.15">
      <c r="B4" s="256" t="s">
        <v>26</v>
      </c>
      <c r="C4" s="257"/>
      <c r="D4" s="62">
        <v>3226</v>
      </c>
      <c r="E4" s="67">
        <v>57633.380000000019</v>
      </c>
      <c r="F4" s="67">
        <f>E4*1000/D4</f>
        <v>17865.275883447001</v>
      </c>
      <c r="G4" s="67">
        <v>50320</v>
      </c>
      <c r="H4" s="63">
        <f>F4/G4</f>
        <v>0.35503330452001192</v>
      </c>
      <c r="K4" s="14">
        <f>D4*G4</f>
        <v>162332320</v>
      </c>
      <c r="L4" s="14" t="s">
        <v>26</v>
      </c>
      <c r="M4" s="24">
        <f>G4-F4</f>
        <v>32454.724116552999</v>
      </c>
    </row>
    <row r="5" spans="1:13" s="14" customFormat="1" ht="20.100000000000001" customHeight="1" x14ac:dyDescent="0.15">
      <c r="B5" s="252" t="s">
        <v>27</v>
      </c>
      <c r="C5" s="253"/>
      <c r="D5" s="64">
        <v>3372</v>
      </c>
      <c r="E5" s="68">
        <v>98230.340000000026</v>
      </c>
      <c r="F5" s="68">
        <f t="shared" ref="F5:F13" si="0">E5*1000/D5</f>
        <v>29131.18030842231</v>
      </c>
      <c r="G5" s="68">
        <v>105310</v>
      </c>
      <c r="H5" s="65">
        <f t="shared" ref="H5:H10" si="1">F5/G5</f>
        <v>0.27662311564355058</v>
      </c>
      <c r="K5" s="14">
        <f t="shared" ref="K5:K10" si="2">D5*G5</f>
        <v>355105320</v>
      </c>
      <c r="L5" s="14" t="s">
        <v>27</v>
      </c>
      <c r="M5" s="24">
        <f t="shared" ref="M5:M10" si="3">G5-F5</f>
        <v>76178.819691577693</v>
      </c>
    </row>
    <row r="6" spans="1:13" s="14" customFormat="1" ht="20.100000000000001" customHeight="1" x14ac:dyDescent="0.15">
      <c r="B6" s="252" t="s">
        <v>28</v>
      </c>
      <c r="C6" s="253"/>
      <c r="D6" s="64">
        <v>6221</v>
      </c>
      <c r="E6" s="68">
        <v>569844.30000000005</v>
      </c>
      <c r="F6" s="68">
        <f t="shared" si="0"/>
        <v>91600.112522102558</v>
      </c>
      <c r="G6" s="68">
        <v>167650</v>
      </c>
      <c r="H6" s="65">
        <f t="shared" si="1"/>
        <v>0.54637705053446206</v>
      </c>
      <c r="K6" s="14">
        <f t="shared" si="2"/>
        <v>1042950650</v>
      </c>
      <c r="L6" s="14" t="s">
        <v>28</v>
      </c>
      <c r="M6" s="24">
        <f t="shared" si="3"/>
        <v>76049.887477897442</v>
      </c>
    </row>
    <row r="7" spans="1:13" s="14" customFormat="1" ht="20.100000000000001" customHeight="1" x14ac:dyDescent="0.15">
      <c r="B7" s="252" t="s">
        <v>29</v>
      </c>
      <c r="C7" s="253"/>
      <c r="D7" s="64">
        <v>3780</v>
      </c>
      <c r="E7" s="68">
        <v>435457.67000000004</v>
      </c>
      <c r="F7" s="68">
        <f t="shared" si="0"/>
        <v>115200.44179894181</v>
      </c>
      <c r="G7" s="68">
        <v>197050</v>
      </c>
      <c r="H7" s="65">
        <f t="shared" si="1"/>
        <v>0.58462543414839796</v>
      </c>
      <c r="K7" s="14">
        <f t="shared" si="2"/>
        <v>744849000</v>
      </c>
      <c r="L7" s="14" t="s">
        <v>29</v>
      </c>
      <c r="M7" s="24">
        <f t="shared" si="3"/>
        <v>81849.558201058186</v>
      </c>
    </row>
    <row r="8" spans="1:13" s="14" customFormat="1" ht="20.100000000000001" customHeight="1" x14ac:dyDescent="0.15">
      <c r="B8" s="252" t="s">
        <v>30</v>
      </c>
      <c r="C8" s="253"/>
      <c r="D8" s="64">
        <v>2321</v>
      </c>
      <c r="E8" s="68">
        <v>348575.92000000004</v>
      </c>
      <c r="F8" s="68">
        <f t="shared" si="0"/>
        <v>150183.50710900477</v>
      </c>
      <c r="G8" s="68">
        <v>270480</v>
      </c>
      <c r="H8" s="65">
        <f t="shared" si="1"/>
        <v>0.55524810377478839</v>
      </c>
      <c r="K8" s="14">
        <f t="shared" si="2"/>
        <v>627784080</v>
      </c>
      <c r="L8" s="14" t="s">
        <v>30</v>
      </c>
      <c r="M8" s="24">
        <f t="shared" si="3"/>
        <v>120296.49289099523</v>
      </c>
    </row>
    <row r="9" spans="1:13" s="14" customFormat="1" ht="20.100000000000001" customHeight="1" x14ac:dyDescent="0.15">
      <c r="B9" s="252" t="s">
        <v>31</v>
      </c>
      <c r="C9" s="253"/>
      <c r="D9" s="64">
        <v>2107</v>
      </c>
      <c r="E9" s="68">
        <v>385926.01999999996</v>
      </c>
      <c r="F9" s="68">
        <f t="shared" si="0"/>
        <v>183163.7494067394</v>
      </c>
      <c r="G9" s="68">
        <v>309380</v>
      </c>
      <c r="H9" s="65">
        <f t="shared" si="1"/>
        <v>0.59203487428644197</v>
      </c>
      <c r="K9" s="14">
        <f t="shared" si="2"/>
        <v>651863660</v>
      </c>
      <c r="L9" s="14" t="s">
        <v>31</v>
      </c>
      <c r="M9" s="24">
        <f t="shared" si="3"/>
        <v>126216.2505932606</v>
      </c>
    </row>
    <row r="10" spans="1:13" s="14" customFormat="1" ht="20.100000000000001" customHeight="1" x14ac:dyDescent="0.15">
      <c r="B10" s="258" t="s">
        <v>32</v>
      </c>
      <c r="C10" s="259"/>
      <c r="D10" s="72">
        <v>947</v>
      </c>
      <c r="E10" s="73">
        <v>195690.74000000002</v>
      </c>
      <c r="F10" s="73">
        <f t="shared" si="0"/>
        <v>206642.80887011619</v>
      </c>
      <c r="G10" s="73">
        <v>362170</v>
      </c>
      <c r="H10" s="75">
        <f t="shared" si="1"/>
        <v>0.57056854203859009</v>
      </c>
      <c r="K10" s="14">
        <f t="shared" si="2"/>
        <v>342974990</v>
      </c>
      <c r="L10" s="14" t="s">
        <v>32</v>
      </c>
      <c r="M10" s="24">
        <f t="shared" si="3"/>
        <v>155527.19112988381</v>
      </c>
    </row>
    <row r="11" spans="1:13" s="14" customFormat="1" ht="20.100000000000001" customHeight="1" x14ac:dyDescent="0.15">
      <c r="B11" s="256" t="s">
        <v>64</v>
      </c>
      <c r="C11" s="257"/>
      <c r="D11" s="62">
        <f>SUM(D4:D5)</f>
        <v>6598</v>
      </c>
      <c r="E11" s="67">
        <f>SUM(E4:E5)</f>
        <v>155863.72000000003</v>
      </c>
      <c r="F11" s="67">
        <f t="shared" si="0"/>
        <v>23622.873598060021</v>
      </c>
      <c r="G11" s="82"/>
      <c r="H11" s="63">
        <f>SUM(E4:E5)*1000/SUM(K4:K5)</f>
        <v>0.30122223037349977</v>
      </c>
    </row>
    <row r="12" spans="1:13" s="14" customFormat="1" ht="20.100000000000001" customHeight="1" x14ac:dyDescent="0.15">
      <c r="B12" s="258" t="s">
        <v>58</v>
      </c>
      <c r="C12" s="259"/>
      <c r="D12" s="66">
        <f>SUM(D6:D10)</f>
        <v>15376</v>
      </c>
      <c r="E12" s="78">
        <f>SUM(E6:E10)</f>
        <v>1935494.6500000001</v>
      </c>
      <c r="F12" s="69">
        <f t="shared" si="0"/>
        <v>125877.64373048909</v>
      </c>
      <c r="G12" s="83"/>
      <c r="H12" s="70">
        <f>SUM(E6:E10)*1000/SUM(K6:K10)</f>
        <v>0.56752344265345811</v>
      </c>
    </row>
    <row r="13" spans="1:13" s="14" customFormat="1" ht="20.100000000000001" customHeight="1" x14ac:dyDescent="0.15">
      <c r="B13" s="254" t="s">
        <v>65</v>
      </c>
      <c r="C13" s="255"/>
      <c r="D13" s="71">
        <f>SUM(D11:D12)</f>
        <v>21974</v>
      </c>
      <c r="E13" s="79">
        <f>SUM(E11:E12)</f>
        <v>2091358.37</v>
      </c>
      <c r="F13" s="74">
        <f t="shared" si="0"/>
        <v>95174.222717757351</v>
      </c>
      <c r="G13" s="77"/>
      <c r="H13" s="76">
        <f>SUM(E4:E10)*1000/SUM(K4:K10)</f>
        <v>0.53244218463773052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05月状況（表紙）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'05月状況（表紙）'!Print_Area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M-Kitamura</cp:lastModifiedBy>
  <cp:lastPrinted>2018-11-09T01:45:55Z</cp:lastPrinted>
  <dcterms:created xsi:type="dcterms:W3CDTF">2003-07-11T02:30:35Z</dcterms:created>
  <dcterms:modified xsi:type="dcterms:W3CDTF">2021-12-20T05:37:47Z</dcterms:modified>
</cp:coreProperties>
</file>