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月次統計報告\2021年06月報告書\"/>
    </mc:Choice>
  </mc:AlternateContent>
  <bookViews>
    <workbookView xWindow="-915" yWindow="5130" windowWidth="15480" windowHeight="6480"/>
  </bookViews>
  <sheets>
    <sheet name="06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'06月状況（表紙）'!$A$1:$L$45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52511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<sst xmlns="http://schemas.openxmlformats.org/spreadsheetml/2006/main" count="262" uniqueCount="189">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</sst>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%"/>
    <numFmt numFmtId="177" formatCode="#,##0_);[Red]\(#,##0\)"/>
    <numFmt numFmtId="178" formatCode="#,##0_ "/>
    <numFmt numFmtId="179" formatCode="0_ 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0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17" xfId="0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textRotation="255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24790</c:v>
                </c:pt>
                <c:pt idx="1">
                  <c:v>15138</c:v>
                </c:pt>
                <c:pt idx="2">
                  <c:v>9519</c:v>
                </c:pt>
                <c:pt idx="3">
                  <c:v>5311</c:v>
                </c:pt>
                <c:pt idx="4">
                  <c:v>7257</c:v>
                </c:pt>
                <c:pt idx="5">
                  <c:v>15498</c:v>
                </c:pt>
                <c:pt idx="6">
                  <c:v>24999</c:v>
                </c:pt>
                <c:pt idx="7">
                  <c:v>9754</c:v>
                </c:pt>
              </c:numCache>
            </c:numRef>
          </c:val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14323</c:v>
                </c:pt>
                <c:pt idx="1">
                  <c:v>10228</c:v>
                </c:pt>
                <c:pt idx="2">
                  <c:v>5698</c:v>
                </c:pt>
                <c:pt idx="3">
                  <c:v>2915</c:v>
                </c:pt>
                <c:pt idx="4">
                  <c:v>4434</c:v>
                </c:pt>
                <c:pt idx="5">
                  <c:v>10278</c:v>
                </c:pt>
                <c:pt idx="6">
                  <c:v>15183</c:v>
                </c:pt>
                <c:pt idx="7">
                  <c:v>6866</c:v>
                </c:pt>
              </c:numCache>
            </c:numRef>
          </c:val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6614</c:v>
                </c:pt>
                <c:pt idx="1">
                  <c:v>5324</c:v>
                </c:pt>
                <c:pt idx="2">
                  <c:v>3561</c:v>
                </c:pt>
                <c:pt idx="3">
                  <c:v>1769</c:v>
                </c:pt>
                <c:pt idx="4">
                  <c:v>2778</c:v>
                </c:pt>
                <c:pt idx="5">
                  <c:v>5756</c:v>
                </c:pt>
                <c:pt idx="6">
                  <c:v>9212</c:v>
                </c:pt>
                <c:pt idx="7">
                  <c:v>3858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7518800"/>
        <c:axId val="350639208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297518800"/>
        <c:axId val="350639208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0.2438058169603583</c:v>
                </c:pt>
                <c:pt idx="1">
                  <c:v>0.33241987370427739</c:v>
                </c:pt>
                <c:pt idx="2">
                  <c:v>0.37448896156991007</c:v>
                </c:pt>
                <c:pt idx="3">
                  <c:v>0.31120590341563659</c:v>
                </c:pt>
                <c:pt idx="4">
                  <c:v>0.32429343075509337</c:v>
                </c:pt>
                <c:pt idx="5">
                  <c:v>0.32109652651194998</c:v>
                </c:pt>
                <c:pt idx="6">
                  <c:v>0.36554842624867712</c:v>
                </c:pt>
                <c:pt idx="7">
                  <c:v>0.35895458290241722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44696"/>
        <c:axId val="350640384"/>
      </c:lineChart>
      <c:catAx>
        <c:axId val="2975188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50639208"/>
        <c:crosses val="autoZero"/>
        <c:auto val="1"/>
        <c:lblAlgn val="ctr"/>
        <c:lblOffset val="100"/>
        <c:noMultiLvlLbl val="0"/>
      </c:catAx>
      <c:valAx>
        <c:axId val="350639208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297518800"/>
        <c:crosses val="autoZero"/>
        <c:crossBetween val="between"/>
      </c:valAx>
      <c:valAx>
        <c:axId val="3506403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0644696"/>
        <c:crosses val="max"/>
        <c:crossBetween val="between"/>
      </c:valAx>
      <c:catAx>
        <c:axId val="350644696"/>
        <c:scaling>
          <c:orientation val="minMax"/>
        </c:scaling>
        <c:delete val="1"/>
        <c:axPos val="b"/>
        <c:majorTickMark val="out"/>
        <c:minorTickMark val="none"/>
        <c:tickLblPos val="nextTo"/>
        <c:crossAx val="350640384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3691</c:v>
                </c:pt>
                <c:pt idx="1">
                  <c:v>2690</c:v>
                </c:pt>
                <c:pt idx="2">
                  <c:v>363</c:v>
                </c:pt>
                <c:pt idx="3">
                  <c:v>130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1019067.39</c:v>
                </c:pt>
                <c:pt idx="1">
                  <c:v>820952.66</c:v>
                </c:pt>
                <c:pt idx="2">
                  <c:v>138856.17000000004</c:v>
                </c:pt>
                <c:pt idx="3">
                  <c:v>41833.49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29265.389999999996</c:v>
                </c:pt>
                <c:pt idx="1">
                  <c:v>1049.47</c:v>
                </c:pt>
                <c:pt idx="2">
                  <c:v>20736.12</c:v>
                </c:pt>
                <c:pt idx="3">
                  <c:v>341.46999999999991</c:v>
                </c:pt>
                <c:pt idx="4">
                  <c:v>133135.87</c:v>
                </c:pt>
                <c:pt idx="5">
                  <c:v>7933.3400000000011</c:v>
                </c:pt>
                <c:pt idx="6">
                  <c:v>514366.57000000012</c:v>
                </c:pt>
                <c:pt idx="7">
                  <c:v>8089.2900000000009</c:v>
                </c:pt>
                <c:pt idx="8">
                  <c:v>6210.65</c:v>
                </c:pt>
                <c:pt idx="9">
                  <c:v>23931.07</c:v>
                </c:pt>
                <c:pt idx="10">
                  <c:v>13411.390000000003</c:v>
                </c:pt>
                <c:pt idx="11">
                  <c:v>126716.79999999999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806424"/>
        <c:axId val="35181348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172</c:v>
                </c:pt>
                <c:pt idx="1">
                  <c:v>7</c:v>
                </c:pt>
                <c:pt idx="2">
                  <c:v>142</c:v>
                </c:pt>
                <c:pt idx="3">
                  <c:v>8</c:v>
                </c:pt>
                <c:pt idx="4">
                  <c:v>617</c:v>
                </c:pt>
                <c:pt idx="5">
                  <c:v>119</c:v>
                </c:pt>
                <c:pt idx="6">
                  <c:v>1876</c:v>
                </c:pt>
                <c:pt idx="7">
                  <c:v>33</c:v>
                </c:pt>
                <c:pt idx="8">
                  <c:v>30</c:v>
                </c:pt>
                <c:pt idx="9">
                  <c:v>80</c:v>
                </c:pt>
                <c:pt idx="10">
                  <c:v>50</c:v>
                </c:pt>
                <c:pt idx="11">
                  <c:v>1055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808384"/>
        <c:axId val="351813088"/>
      </c:lineChart>
      <c:catAx>
        <c:axId val="351808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1813088"/>
        <c:crosses val="autoZero"/>
        <c:auto val="1"/>
        <c:lblAlgn val="ctr"/>
        <c:lblOffset val="100"/>
        <c:noMultiLvlLbl val="0"/>
      </c:catAx>
      <c:valAx>
        <c:axId val="35181308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1808384"/>
        <c:crosses val="autoZero"/>
        <c:crossBetween val="between"/>
      </c:valAx>
      <c:valAx>
        <c:axId val="35181348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1806424"/>
        <c:crosses val="max"/>
        <c:crossBetween val="between"/>
      </c:valAx>
      <c:catAx>
        <c:axId val="3518064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81348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18100.806551297894</c:v>
                </c:pt>
                <c:pt idx="1">
                  <c:v>29318.733689205223</c:v>
                </c:pt>
                <c:pt idx="2">
                  <c:v>92753.004340138228</c:v>
                </c:pt>
                <c:pt idx="3">
                  <c:v>115965.16263335936</c:v>
                </c:pt>
                <c:pt idx="4">
                  <c:v>150242.16262239247</c:v>
                </c:pt>
                <c:pt idx="5">
                  <c:v>182556.04225352115</c:v>
                </c:pt>
                <c:pt idx="6">
                  <c:v>204930.43209876545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0643128"/>
        <c:axId val="350642736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3236</c:v>
                </c:pt>
                <c:pt idx="1">
                  <c:v>3372</c:v>
                </c:pt>
                <c:pt idx="2">
                  <c:v>6221</c:v>
                </c:pt>
                <c:pt idx="3">
                  <c:v>3843</c:v>
                </c:pt>
                <c:pt idx="4">
                  <c:v>2349</c:v>
                </c:pt>
                <c:pt idx="5">
                  <c:v>2130</c:v>
                </c:pt>
                <c:pt idx="6">
                  <c:v>972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39992"/>
        <c:axId val="350642344"/>
      </c:lineChart>
      <c:catAx>
        <c:axId val="350639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0642344"/>
        <c:crosses val="autoZero"/>
        <c:auto val="1"/>
        <c:lblAlgn val="ctr"/>
        <c:lblOffset val="100"/>
        <c:noMultiLvlLbl val="0"/>
      </c:catAx>
      <c:valAx>
        <c:axId val="35064234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0639992"/>
        <c:crosses val="autoZero"/>
        <c:crossBetween val="between"/>
      </c:valAx>
      <c:valAx>
        <c:axId val="350642736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50643128"/>
        <c:crosses val="max"/>
        <c:crossBetween val="between"/>
      </c:valAx>
      <c:catAx>
        <c:axId val="3506431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0642736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476480"/>
        <c:axId val="3514772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18100.806551297894</c:v>
                </c:pt>
                <c:pt idx="1">
                  <c:v>29318.733689205223</c:v>
                </c:pt>
                <c:pt idx="2">
                  <c:v>92753.004340138228</c:v>
                </c:pt>
                <c:pt idx="3">
                  <c:v>115965.16263335936</c:v>
                </c:pt>
                <c:pt idx="4">
                  <c:v>150242.16262239247</c:v>
                </c:pt>
                <c:pt idx="5">
                  <c:v>182556.04225352115</c:v>
                </c:pt>
                <c:pt idx="6">
                  <c:v>204930.43209876545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479224"/>
        <c:axId val="351479616"/>
      </c:barChart>
      <c:catAx>
        <c:axId val="3514764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51477264"/>
        <c:crosses val="autoZero"/>
        <c:auto val="1"/>
        <c:lblAlgn val="ctr"/>
        <c:lblOffset val="100"/>
        <c:noMultiLvlLbl val="0"/>
      </c:catAx>
      <c:valAx>
        <c:axId val="3514772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1476480"/>
        <c:crosses val="autoZero"/>
        <c:crossBetween val="between"/>
      </c:valAx>
      <c:valAx>
        <c:axId val="351479616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351479224"/>
        <c:crosses val="max"/>
        <c:crossBetween val="between"/>
      </c:valAx>
      <c:catAx>
        <c:axId val="35147922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479616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7285</c:v>
                </c:pt>
                <c:pt idx="1">
                  <c:v>5493</c:v>
                </c:pt>
                <c:pt idx="2">
                  <c:v>8810</c:v>
                </c:pt>
                <c:pt idx="3">
                  <c:v>5439</c:v>
                </c:pt>
                <c:pt idx="4">
                  <c:v>4437</c:v>
                </c:pt>
                <c:pt idx="5">
                  <c:v>5494</c:v>
                </c:pt>
                <c:pt idx="6">
                  <c:v>2977</c:v>
                </c:pt>
              </c:numCache>
            </c:numRef>
          </c:val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982</c:v>
                </c:pt>
                <c:pt idx="1">
                  <c:v>867</c:v>
                </c:pt>
                <c:pt idx="2">
                  <c:v>796</c:v>
                </c:pt>
                <c:pt idx="3">
                  <c:v>687</c:v>
                </c:pt>
                <c:pt idx="4">
                  <c:v>525</c:v>
                </c:pt>
                <c:pt idx="5">
                  <c:v>551</c:v>
                </c:pt>
                <c:pt idx="6">
                  <c:v>342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6303</c:v>
                </c:pt>
                <c:pt idx="1">
                  <c:v>4626</c:v>
                </c:pt>
                <c:pt idx="2">
                  <c:v>8014</c:v>
                </c:pt>
                <c:pt idx="3">
                  <c:v>4752</c:v>
                </c:pt>
                <c:pt idx="4">
                  <c:v>3912</c:v>
                </c:pt>
                <c:pt idx="5">
                  <c:v>4943</c:v>
                </c:pt>
                <c:pt idx="6">
                  <c:v>2635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1275</c:v>
                </c:pt>
                <c:pt idx="1">
                  <c:v>1146</c:v>
                </c:pt>
                <c:pt idx="2">
                  <c:v>776</c:v>
                </c:pt>
                <c:pt idx="3">
                  <c:v>231</c:v>
                </c:pt>
                <c:pt idx="4">
                  <c:v>334</c:v>
                </c:pt>
                <c:pt idx="5">
                  <c:v>775</c:v>
                </c:pt>
                <c:pt idx="6">
                  <c:v>2295</c:v>
                </c:pt>
                <c:pt idx="7">
                  <c:v>453</c:v>
                </c:pt>
              </c:numCache>
            </c:numRef>
          </c:val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1015</c:v>
                </c:pt>
                <c:pt idx="1">
                  <c:v>1005</c:v>
                </c:pt>
                <c:pt idx="2">
                  <c:v>460</c:v>
                </c:pt>
                <c:pt idx="3">
                  <c:v>177</c:v>
                </c:pt>
                <c:pt idx="4">
                  <c:v>279</c:v>
                </c:pt>
                <c:pt idx="5">
                  <c:v>726</c:v>
                </c:pt>
                <c:pt idx="6">
                  <c:v>1470</c:v>
                </c:pt>
                <c:pt idx="7">
                  <c:v>361</c:v>
                </c:pt>
              </c:numCache>
            </c:numRef>
          </c:val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1340</c:v>
                </c:pt>
                <c:pt idx="1">
                  <c:v>1181</c:v>
                </c:pt>
                <c:pt idx="2">
                  <c:v>878</c:v>
                </c:pt>
                <c:pt idx="3">
                  <c:v>348</c:v>
                </c:pt>
                <c:pt idx="4">
                  <c:v>483</c:v>
                </c:pt>
                <c:pt idx="5">
                  <c:v>1418</c:v>
                </c:pt>
                <c:pt idx="6">
                  <c:v>2264</c:v>
                </c:pt>
                <c:pt idx="7">
                  <c:v>898</c:v>
                </c:pt>
              </c:numCache>
            </c:numRef>
          </c:val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897</c:v>
                </c:pt>
                <c:pt idx="1">
                  <c:v>759</c:v>
                </c:pt>
                <c:pt idx="2">
                  <c:v>483</c:v>
                </c:pt>
                <c:pt idx="3">
                  <c:v>236</c:v>
                </c:pt>
                <c:pt idx="4">
                  <c:v>338</c:v>
                </c:pt>
                <c:pt idx="5">
                  <c:v>793</c:v>
                </c:pt>
                <c:pt idx="6">
                  <c:v>1440</c:v>
                </c:pt>
                <c:pt idx="7">
                  <c:v>493</c:v>
                </c:pt>
              </c:numCache>
            </c:numRef>
          </c:val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679</c:v>
                </c:pt>
                <c:pt idx="1">
                  <c:v>642</c:v>
                </c:pt>
                <c:pt idx="2">
                  <c:v>413</c:v>
                </c:pt>
                <c:pt idx="3">
                  <c:v>200</c:v>
                </c:pt>
                <c:pt idx="4">
                  <c:v>271</c:v>
                </c:pt>
                <c:pt idx="5">
                  <c:v>634</c:v>
                </c:pt>
                <c:pt idx="6">
                  <c:v>1228</c:v>
                </c:pt>
                <c:pt idx="7">
                  <c:v>370</c:v>
                </c:pt>
              </c:numCache>
            </c:numRef>
          </c:val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912</c:v>
                </c:pt>
                <c:pt idx="1">
                  <c:v>671</c:v>
                </c:pt>
                <c:pt idx="2">
                  <c:v>532</c:v>
                </c:pt>
                <c:pt idx="3">
                  <c:v>208</c:v>
                </c:pt>
                <c:pt idx="4">
                  <c:v>377</c:v>
                </c:pt>
                <c:pt idx="5">
                  <c:v>766</c:v>
                </c:pt>
                <c:pt idx="6">
                  <c:v>1444</c:v>
                </c:pt>
                <c:pt idx="7">
                  <c:v>584</c:v>
                </c:pt>
              </c:numCache>
            </c:numRef>
          </c:val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535</c:v>
                </c:pt>
                <c:pt idx="1">
                  <c:v>369</c:v>
                </c:pt>
                <c:pt idx="2">
                  <c:v>286</c:v>
                </c:pt>
                <c:pt idx="3">
                  <c:v>105</c:v>
                </c:pt>
                <c:pt idx="4">
                  <c:v>192</c:v>
                </c:pt>
                <c:pt idx="5">
                  <c:v>433</c:v>
                </c:pt>
                <c:pt idx="6">
                  <c:v>735</c:v>
                </c:pt>
                <c:pt idx="7">
                  <c:v>322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643912"/>
        <c:axId val="350644304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0.14549390950641852</c:v>
                </c:pt>
                <c:pt idx="1">
                  <c:v>0.18810687520364941</c:v>
                </c:pt>
                <c:pt idx="2">
                  <c:v>0.20385557567366067</c:v>
                </c:pt>
                <c:pt idx="3">
                  <c:v>0.15057528764382191</c:v>
                </c:pt>
                <c:pt idx="4">
                  <c:v>0.15716359112585529</c:v>
                </c:pt>
                <c:pt idx="5">
                  <c:v>0.17585310161106177</c:v>
                </c:pt>
                <c:pt idx="6">
                  <c:v>0.22018868688504678</c:v>
                </c:pt>
                <c:pt idx="7">
                  <c:v>0.16998730344760229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0641952"/>
        <c:axId val="350641560"/>
      </c:lineChart>
      <c:catAx>
        <c:axId val="3506439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50644304"/>
        <c:crosses val="autoZero"/>
        <c:auto val="1"/>
        <c:lblAlgn val="ctr"/>
        <c:lblOffset val="100"/>
        <c:noMultiLvlLbl val="0"/>
      </c:catAx>
      <c:valAx>
        <c:axId val="35064430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0643912"/>
        <c:crosses val="autoZero"/>
        <c:crossBetween val="between"/>
      </c:valAx>
      <c:valAx>
        <c:axId val="350641560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50641952"/>
        <c:crosses val="max"/>
        <c:crossBetween val="between"/>
      </c:valAx>
      <c:catAx>
        <c:axId val="350641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06415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0.62632459564974907</c:v>
                </c:pt>
                <c:pt idx="1">
                  <c:v>0.62000267415429866</c:v>
                </c:pt>
                <c:pt idx="2">
                  <c:v>0.57375099127676443</c:v>
                </c:pt>
                <c:pt idx="3">
                  <c:v>0.61497326203208558</c:v>
                </c:pt>
                <c:pt idx="4">
                  <c:v>0.6024617431803061</c:v>
                </c:pt>
                <c:pt idx="5">
                  <c:v>0.64342188488298546</c:v>
                </c:pt>
                <c:pt idx="6">
                  <c:v>0.63156008029825061</c:v>
                </c:pt>
                <c:pt idx="7">
                  <c:v>0.62149737302977237</c:v>
                </c:pt>
                <c:pt idx="8">
                  <c:v>0.62151394422310757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0.1958728388176241</c:v>
                </c:pt>
                <c:pt idx="1">
                  <c:v>0.1976200026741543</c:v>
                </c:pt>
                <c:pt idx="2">
                  <c:v>0.19171292624900874</c:v>
                </c:pt>
                <c:pt idx="3">
                  <c:v>0.14919786096256685</c:v>
                </c:pt>
                <c:pt idx="4">
                  <c:v>0.15701929474384566</c:v>
                </c:pt>
                <c:pt idx="5">
                  <c:v>0.11274509803921569</c:v>
                </c:pt>
                <c:pt idx="6">
                  <c:v>0.14568396902781761</c:v>
                </c:pt>
                <c:pt idx="7">
                  <c:v>0.13572679509632224</c:v>
                </c:pt>
                <c:pt idx="8">
                  <c:v>0.16242871650652294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6.0011154489682098E-2</c:v>
                </c:pt>
                <c:pt idx="1">
                  <c:v>6.2976333734456477E-2</c:v>
                </c:pt>
                <c:pt idx="2">
                  <c:v>0.10190325138778747</c:v>
                </c:pt>
                <c:pt idx="3">
                  <c:v>4.5454545454545456E-2</c:v>
                </c:pt>
                <c:pt idx="4">
                  <c:v>0.10844976713240187</c:v>
                </c:pt>
                <c:pt idx="5">
                  <c:v>9.0132827324478179E-2</c:v>
                </c:pt>
                <c:pt idx="6">
                  <c:v>9.8293662173788363E-2</c:v>
                </c:pt>
                <c:pt idx="7">
                  <c:v>6.8739054290718041E-2</c:v>
                </c:pt>
                <c:pt idx="8">
                  <c:v>8.1810014842590428E-2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0.11779141104294479</c:v>
                </c:pt>
                <c:pt idx="1">
                  <c:v>0.11940098943709052</c:v>
                </c:pt>
                <c:pt idx="2">
                  <c:v>0.13263283108643933</c:v>
                </c:pt>
                <c:pt idx="3">
                  <c:v>0.19037433155080213</c:v>
                </c:pt>
                <c:pt idx="4">
                  <c:v>0.13206919494344643</c:v>
                </c:pt>
                <c:pt idx="5">
                  <c:v>0.15370018975332067</c:v>
                </c:pt>
                <c:pt idx="6">
                  <c:v>0.12446228850014339</c:v>
                </c:pt>
                <c:pt idx="7">
                  <c:v>0.17403677758318739</c:v>
                </c:pt>
                <c:pt idx="8">
                  <c:v>0.13424732442777909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0645088"/>
        <c:axId val="350639600"/>
      </c:barChart>
      <c:catAx>
        <c:axId val="350645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0639600"/>
        <c:crosses val="autoZero"/>
        <c:auto val="1"/>
        <c:lblAlgn val="ctr"/>
        <c:lblOffset val="100"/>
        <c:noMultiLvlLbl val="0"/>
      </c:catAx>
      <c:valAx>
        <c:axId val="350639600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064508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0.39798457433736029</c:v>
                </c:pt>
                <c:pt idx="1">
                  <c:v>0.4228896526233778</c:v>
                </c:pt>
                <c:pt idx="2">
                  <c:v>0.35252025675691367</c:v>
                </c:pt>
                <c:pt idx="3">
                  <c:v>0.36274092147680326</c:v>
                </c:pt>
                <c:pt idx="4">
                  <c:v>0.38900556897711153</c:v>
                </c:pt>
                <c:pt idx="5">
                  <c:v>0.38198001084774025</c:v>
                </c:pt>
                <c:pt idx="6">
                  <c:v>0.40003400382304211</c:v>
                </c:pt>
                <c:pt idx="7">
                  <c:v>0.37305772312461499</c:v>
                </c:pt>
                <c:pt idx="8">
                  <c:v>0.39061579255329992</c:v>
                </c:pt>
              </c:numCache>
            </c:numRef>
          </c:val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4.282973542757907E-2</c:v>
                </c:pt>
                <c:pt idx="1">
                  <c:v>4.1416327445642803E-2</c:v>
                </c:pt>
                <c:pt idx="2">
                  <c:v>3.6721728912408783E-2</c:v>
                </c:pt>
                <c:pt idx="3">
                  <c:v>2.5653028321729995E-2</c:v>
                </c:pt>
                <c:pt idx="4">
                  <c:v>3.1334929208804881E-2</c:v>
                </c:pt>
                <c:pt idx="5">
                  <c:v>2.0746239440143543E-2</c:v>
                </c:pt>
                <c:pt idx="6">
                  <c:v>2.5990059117909917E-2</c:v>
                </c:pt>
                <c:pt idx="7">
                  <c:v>2.5539204656721264E-2</c:v>
                </c:pt>
                <c:pt idx="8">
                  <c:v>3.1321723575109907E-2</c:v>
                </c:pt>
              </c:numCache>
            </c:numRef>
          </c:val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0.1400815817569763</c:v>
                </c:pt>
                <c:pt idx="1">
                  <c:v>0.14664980792127036</c:v>
                </c:pt>
                <c:pt idx="2">
                  <c:v>0.21620741653901807</c:v>
                </c:pt>
                <c:pt idx="3">
                  <c:v>8.3963692497356412E-2</c:v>
                </c:pt>
                <c:pt idx="4">
                  <c:v>0.20956122866709476</c:v>
                </c:pt>
                <c:pt idx="5">
                  <c:v>0.18137999185328993</c:v>
                </c:pt>
                <c:pt idx="6">
                  <c:v>0.2174632667412276</c:v>
                </c:pt>
                <c:pt idx="7">
                  <c:v>0.12602513867136581</c:v>
                </c:pt>
                <c:pt idx="8">
                  <c:v>0.17608800994164212</c:v>
                </c:pt>
              </c:numCache>
            </c:numRef>
          </c:val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0.41910410847808433</c:v>
                </c:pt>
                <c:pt idx="1">
                  <c:v>0.38904421200970901</c:v>
                </c:pt>
                <c:pt idx="2">
                  <c:v>0.39455059779165935</c:v>
                </c:pt>
                <c:pt idx="3">
                  <c:v>0.52764235770411039</c:v>
                </c:pt>
                <c:pt idx="4">
                  <c:v>0.37009827314698879</c:v>
                </c:pt>
                <c:pt idx="5">
                  <c:v>0.41589375785882643</c:v>
                </c:pt>
                <c:pt idx="6">
                  <c:v>0.35651267031782041</c:v>
                </c:pt>
                <c:pt idx="7">
                  <c:v>0.4753779335472979</c:v>
                </c:pt>
                <c:pt idx="8">
                  <c:v>0.40197447392994801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51810344"/>
        <c:axId val="351811912"/>
      </c:barChart>
      <c:catAx>
        <c:axId val="35181034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51811912"/>
        <c:crosses val="autoZero"/>
        <c:auto val="1"/>
        <c:lblAlgn val="ctr"/>
        <c:lblOffset val="100"/>
        <c:noMultiLvlLbl val="0"/>
      </c:catAx>
      <c:valAx>
        <c:axId val="35181191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5181034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285154.27999999997</c:v>
                </c:pt>
                <c:pt idx="1">
                  <c:v>17814.820000000003</c:v>
                </c:pt>
                <c:pt idx="2">
                  <c:v>90456.019999999975</c:v>
                </c:pt>
                <c:pt idx="3">
                  <c:v>17096.569999999996</c:v>
                </c:pt>
                <c:pt idx="4">
                  <c:v>50606.559999999998</c:v>
                </c:pt>
                <c:pt idx="5">
                  <c:v>729289.57</c:v>
                </c:pt>
                <c:pt idx="6">
                  <c:v>288749.14</c:v>
                </c:pt>
                <c:pt idx="7">
                  <c:v>135417.18999999997</c:v>
                </c:pt>
                <c:pt idx="8">
                  <c:v>13354.869999999999</c:v>
                </c:pt>
                <c:pt idx="9">
                  <c:v>37.04</c:v>
                </c:pt>
                <c:pt idx="10">
                  <c:v>113920.52999999998</c:v>
                </c:pt>
                <c:pt idx="11">
                  <c:v>221713.48000000007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812304"/>
        <c:axId val="35180956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4836</c:v>
                </c:pt>
                <c:pt idx="1">
                  <c:v>244</c:v>
                </c:pt>
                <c:pt idx="2">
                  <c:v>1910</c:v>
                </c:pt>
                <c:pt idx="3">
                  <c:v>372</c:v>
                </c:pt>
                <c:pt idx="4">
                  <c:v>3848</c:v>
                </c:pt>
                <c:pt idx="5">
                  <c:v>6391</c:v>
                </c:pt>
                <c:pt idx="6">
                  <c:v>3147</c:v>
                </c:pt>
                <c:pt idx="7">
                  <c:v>1068</c:v>
                </c:pt>
                <c:pt idx="8">
                  <c:v>164</c:v>
                </c:pt>
                <c:pt idx="9">
                  <c:v>1</c:v>
                </c:pt>
                <c:pt idx="10">
                  <c:v>8780</c:v>
                </c:pt>
                <c:pt idx="11">
                  <c:v>1063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809168"/>
        <c:axId val="351811520"/>
      </c:lineChart>
      <c:catAx>
        <c:axId val="351809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1811520"/>
        <c:crosses val="autoZero"/>
        <c:auto val="1"/>
        <c:lblAlgn val="ctr"/>
        <c:lblOffset val="100"/>
        <c:noMultiLvlLbl val="0"/>
      </c:catAx>
      <c:valAx>
        <c:axId val="3518115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51809168"/>
        <c:crosses val="autoZero"/>
        <c:crossBetween val="between"/>
      </c:valAx>
      <c:valAx>
        <c:axId val="35180956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1812304"/>
        <c:crosses val="max"/>
        <c:crossBetween val="between"/>
      </c:valAx>
      <c:catAx>
        <c:axId val="3518123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80956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2"/>
                <c:pt idx="0">
                  <c:v>0</c:v>
                </c:pt>
                <c:pt idx="1">
                  <c:v>45.07</c:v>
                </c:pt>
                <c:pt idx="2">
                  <c:v>19531.88</c:v>
                </c:pt>
                <c:pt idx="3">
                  <c:v>5024.79</c:v>
                </c:pt>
                <c:pt idx="4">
                  <c:v>4747.4199999999983</c:v>
                </c:pt>
                <c:pt idx="5">
                  <c:v>0</c:v>
                </c:pt>
                <c:pt idx="6">
                  <c:v>80654.2</c:v>
                </c:pt>
                <c:pt idx="7">
                  <c:v>1796.8999999999999</c:v>
                </c:pt>
                <c:pt idx="8">
                  <c:v>396.1</c:v>
                </c:pt>
                <c:pt idx="9">
                  <c:v>0</c:v>
                </c:pt>
                <c:pt idx="10">
                  <c:v>25632.109999999997</c:v>
                </c:pt>
                <c:pt idx="11">
                  <c:v>19624.59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1809952"/>
        <c:axId val="3518076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2"/>
                <c:pt idx="0">
                  <c:v>介護予防訪問介護</c:v>
                </c:pt>
                <c:pt idx="1">
                  <c:v>介護予防訪問入浴</c:v>
                </c:pt>
                <c:pt idx="2">
                  <c:v>介護予防訪問看護</c:v>
                </c:pt>
                <c:pt idx="3">
                  <c:v>介護予防訪問リハ</c:v>
                </c:pt>
                <c:pt idx="4">
                  <c:v>介護予防居宅療養管理指導</c:v>
                </c:pt>
                <c:pt idx="5">
                  <c:v>介護予防通所介護</c:v>
                </c:pt>
                <c:pt idx="6">
                  <c:v>介護予防通所リハ</c:v>
                </c:pt>
                <c:pt idx="7">
                  <c:v>介護予防短期入所生活介護</c:v>
                </c:pt>
                <c:pt idx="8">
                  <c:v>介護予防短期入所療養介護（老健）</c:v>
                </c:pt>
                <c:pt idx="9">
                  <c:v>介護予防短期入所療養介護（病院等）</c:v>
                </c:pt>
                <c:pt idx="10">
                  <c:v>介護予防福祉用具貸与</c:v>
                </c:pt>
                <c:pt idx="11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2"/>
                <c:pt idx="0">
                  <c:v>0</c:v>
                </c:pt>
                <c:pt idx="1">
                  <c:v>1</c:v>
                </c:pt>
                <c:pt idx="2">
                  <c:v>598</c:v>
                </c:pt>
                <c:pt idx="3">
                  <c:v>120</c:v>
                </c:pt>
                <c:pt idx="4">
                  <c:v>400</c:v>
                </c:pt>
                <c:pt idx="5">
                  <c:v>0</c:v>
                </c:pt>
                <c:pt idx="6">
                  <c:v>2326</c:v>
                </c:pt>
                <c:pt idx="7">
                  <c:v>46</c:v>
                </c:pt>
                <c:pt idx="8">
                  <c:v>12</c:v>
                </c:pt>
                <c:pt idx="9">
                  <c:v>0</c:v>
                </c:pt>
                <c:pt idx="10">
                  <c:v>4578</c:v>
                </c:pt>
                <c:pt idx="11">
                  <c:v>236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51806032"/>
        <c:axId val="351806816"/>
      </c:lineChart>
      <c:catAx>
        <c:axId val="351806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51806816"/>
        <c:crosses val="autoZero"/>
        <c:auto val="1"/>
        <c:lblAlgn val="ctr"/>
        <c:lblOffset val="100"/>
        <c:noMultiLvlLbl val="0"/>
      </c:catAx>
      <c:valAx>
        <c:axId val="35180681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51806032"/>
        <c:crosses val="autoZero"/>
        <c:crossBetween val="between"/>
      </c:valAx>
      <c:valAx>
        <c:axId val="3518076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51809952"/>
        <c:crosses val="max"/>
        <c:crossBetween val="between"/>
      </c:valAx>
      <c:catAx>
        <c:axId val="351809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518076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/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/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3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06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/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/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/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/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/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/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/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/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36.0%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/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27.8%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/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55.3%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/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58.9%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/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55.5%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/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59.0%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/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56.6%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1:K47"/>
  <sheetViews>
    <sheetView tabSelected="1" view="pageBreakPreview" zoomScale="75" zoomScaleNormal="75" zoomScaleSheetLayoutView="75" workbookViewId="0"/>
  </sheetViews>
  <sheetFormatPr defaultRowHeight="13.5" x14ac:dyDescent="0.15"/>
  <cols>
    <col min="1" max="1" width="9" style="1"/>
    <col min="2" max="2" width="4.375" style="1" customWidth="1"/>
    <col min="3" max="16384" width="9" style="1"/>
  </cols>
  <sheetData>
    <row r="1" spans="3:10" ht="35.25" customHeight="1" x14ac:dyDescent="0.15">
      <c r="J1" s="3"/>
    </row>
    <row r="2" spans="3:10" ht="22.5" customHeight="1" x14ac:dyDescent="0.15"/>
    <row r="3" spans="3:10" s="2" customFormat="1" ht="25.5" customHeight="1" x14ac:dyDescent="0.15"/>
    <row r="4" spans="3:10" ht="21.95" customHeight="1" x14ac:dyDescent="0.15"/>
    <row r="5" spans="3:10" ht="27" customHeight="1" x14ac:dyDescent="0.15">
      <c r="C5" s="4"/>
    </row>
    <row r="6" spans="3:10" ht="21.95" customHeight="1" x14ac:dyDescent="0.15"/>
    <row r="7" spans="3:10" ht="21.95" customHeight="1" x14ac:dyDescent="0.15"/>
    <row r="8" spans="3:10" ht="21.95" customHeight="1" x14ac:dyDescent="0.15"/>
    <row r="9" spans="3:10" ht="21.95" customHeight="1" x14ac:dyDescent="0.15"/>
    <row r="10" spans="3:10" ht="21.95" customHeight="1" x14ac:dyDescent="0.15"/>
    <row r="11" spans="3:10" ht="21.95" customHeight="1" x14ac:dyDescent="0.15"/>
    <row r="12" spans="3:10" ht="21.95" customHeight="1" x14ac:dyDescent="0.15"/>
    <row r="13" spans="3:10" ht="21.95" customHeight="1" x14ac:dyDescent="0.15"/>
    <row r="14" spans="3:10" ht="21.95" customHeight="1" x14ac:dyDescent="0.15"/>
    <row r="15" spans="3:10" ht="21.95" customHeight="1" x14ac:dyDescent="0.15"/>
    <row r="16" spans="3:10" ht="21.95" customHeight="1" x14ac:dyDescent="0.15"/>
    <row r="17" ht="21.95" customHeight="1" x14ac:dyDescent="0.15"/>
    <row r="18" ht="21.95" customHeight="1" x14ac:dyDescent="0.15"/>
    <row r="35" spans="2:11" ht="24.95" customHeight="1" x14ac:dyDescent="0.15"/>
    <row r="36" spans="2:11" ht="24.95" customHeight="1" x14ac:dyDescent="0.15">
      <c r="B36" s="9" t="s">
        <v>4</v>
      </c>
      <c r="C36" s="10"/>
    </row>
    <row r="37" spans="2:11" ht="24.95" customHeight="1" x14ac:dyDescent="0.15">
      <c r="B37" s="9" t="s">
        <v>36</v>
      </c>
      <c r="C37" s="10"/>
    </row>
    <row r="38" spans="2:11" ht="24.95" customHeight="1" x14ac:dyDescent="0.15">
      <c r="B38" s="9" t="s">
        <v>5</v>
      </c>
      <c r="C38" s="10"/>
    </row>
    <row r="39" spans="2:11" ht="24.95" customHeight="1" x14ac:dyDescent="0.15">
      <c r="C39" s="12" t="s">
        <v>40</v>
      </c>
    </row>
    <row r="40" spans="2:11" ht="24.95" customHeight="1" x14ac:dyDescent="0.15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5" customHeight="1" x14ac:dyDescent="0.15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5" customHeight="1" x14ac:dyDescent="0.15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5" customHeight="1" x14ac:dyDescent="0.15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24.95" customHeight="1" x14ac:dyDescent="0.15">
      <c r="B44" s="5"/>
      <c r="D44" s="7"/>
      <c r="E44" s="7"/>
      <c r="F44" s="7"/>
      <c r="G44" s="7"/>
      <c r="H44" s="7"/>
      <c r="I44" s="7"/>
      <c r="J44" s="7"/>
      <c r="K44" s="6"/>
    </row>
    <row r="45" spans="2:11" ht="24.95" customHeight="1" x14ac:dyDescent="0.15">
      <c r="B45" s="5"/>
      <c r="C45" s="7"/>
      <c r="D45" s="7"/>
      <c r="E45" s="7"/>
      <c r="F45" s="7"/>
      <c r="G45" s="7"/>
      <c r="H45" s="7"/>
      <c r="I45" s="7"/>
      <c r="J45" s="7"/>
      <c r="K45" s="6"/>
    </row>
    <row r="46" spans="2:11" ht="24.95" customHeight="1" x14ac:dyDescent="0.15"/>
    <row r="47" spans="2:11" ht="24.95" customHeight="1" x14ac:dyDescent="0.15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outlinePr summaryBelow="0" summaryRight="0"/>
  </sheetPr>
  <dimension ref="A1:M137"/>
  <sheetViews>
    <sheetView zoomScaleNormal="100" workbookViewId="0"/>
  </sheetViews>
  <sheetFormatPr defaultRowHeight="13.5" x14ac:dyDescent="0.15"/>
  <cols>
    <col min="1" max="1" width="2.625" style="14" customWidth="1"/>
    <col min="2" max="2" width="18.25" style="14" customWidth="1"/>
    <col min="3" max="3" width="11.625" style="14" customWidth="1"/>
    <col min="4" max="4" width="10.625" style="14" customWidth="1"/>
    <col min="5" max="7" width="10.125" style="14" customWidth="1"/>
    <col min="8" max="8" width="11.625" style="14" customWidth="1"/>
    <col min="9" max="9" width="10.125" style="14" customWidth="1"/>
    <col min="10" max="10" width="2.625" style="14" customWidth="1"/>
    <col min="11" max="13" width="0" style="14" hidden="1" customWidth="1"/>
    <col min="14" max="16384" width="9" style="14"/>
  </cols>
  <sheetData>
    <row r="1" spans="1:13" ht="20.100000000000001" customHeight="1" x14ac:dyDescent="0.15">
      <c r="A1" s="13" t="s">
        <v>11</v>
      </c>
    </row>
    <row r="2" spans="1:13" ht="14.1" customHeight="1" x14ac:dyDescent="0.15">
      <c r="H2" s="25" t="s">
        <v>35</v>
      </c>
      <c r="I2" s="25"/>
    </row>
    <row r="3" spans="1:13" ht="20.100000000000001" customHeight="1" x14ac:dyDescent="0.15">
      <c r="B3" s="15"/>
      <c r="C3" s="198" t="s">
        <v>0</v>
      </c>
      <c r="D3" s="200" t="s">
        <v>12</v>
      </c>
      <c r="E3" s="20"/>
      <c r="F3" s="20"/>
      <c r="G3" s="21"/>
      <c r="H3" s="198" t="s">
        <v>13</v>
      </c>
      <c r="I3" s="198" t="s">
        <v>14</v>
      </c>
      <c r="J3" s="27"/>
    </row>
    <row r="4" spans="1:13" ht="20.100000000000001" customHeight="1" thickBot="1" x14ac:dyDescent="0.2">
      <c r="B4" s="16"/>
      <c r="C4" s="199"/>
      <c r="D4" s="201"/>
      <c r="E4" s="22" t="s">
        <v>15</v>
      </c>
      <c r="F4" s="22" t="s">
        <v>144</v>
      </c>
      <c r="G4" s="23" t="s">
        <v>143</v>
      </c>
      <c r="H4" s="199"/>
      <c r="I4" s="199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 x14ac:dyDescent="0.2">
      <c r="B5" s="17" t="s">
        <v>16</v>
      </c>
      <c r="C5" s="29">
        <f>SUM(C6:C13)</f>
        <v>697128</v>
      </c>
      <c r="D5" s="30">
        <f>SUM(E5:G5)</f>
        <v>221063</v>
      </c>
      <c r="E5" s="31">
        <f>SUM(E6:E13)</f>
        <v>112266</v>
      </c>
      <c r="F5" s="31">
        <f>SUM(F6:F13)</f>
        <v>69925</v>
      </c>
      <c r="G5" s="32">
        <f t="shared" ref="G5:H5" si="0">SUM(G6:G13)</f>
        <v>38872</v>
      </c>
      <c r="H5" s="29">
        <f t="shared" si="0"/>
        <v>217746</v>
      </c>
      <c r="I5" s="33">
        <f>D5/C5</f>
        <v>0.31710532355607579</v>
      </c>
      <c r="J5" s="26"/>
      <c r="K5" s="24">
        <f t="shared" ref="K5:K13" si="1">C5-D5-H5</f>
        <v>258319</v>
      </c>
      <c r="L5" s="58">
        <f>E5/C5</f>
        <v>0.16104072709746273</v>
      </c>
      <c r="M5" s="58">
        <f>G5/C5</f>
        <v>5.576020472567448E-2</v>
      </c>
    </row>
    <row r="6" spans="1:13" ht="20.100000000000001" customHeight="1" thickTop="1" x14ac:dyDescent="0.15">
      <c r="B6" s="18" t="s">
        <v>17</v>
      </c>
      <c r="C6" s="34">
        <v>187555</v>
      </c>
      <c r="D6" s="35">
        <f t="shared" ref="D6:D13" si="2">SUM(E6:G6)</f>
        <v>45727</v>
      </c>
      <c r="E6" s="36">
        <v>24790</v>
      </c>
      <c r="F6" s="36">
        <v>14323</v>
      </c>
      <c r="G6" s="37">
        <v>6614</v>
      </c>
      <c r="H6" s="34">
        <v>61748</v>
      </c>
      <c r="I6" s="38">
        <f t="shared" ref="I6:I13" si="3">D6/C6</f>
        <v>0.2438058169603583</v>
      </c>
      <c r="J6" s="26"/>
      <c r="K6" s="24">
        <f t="shared" si="1"/>
        <v>80080</v>
      </c>
      <c r="L6" s="58">
        <f t="shared" ref="L6:L13" si="4">E6/C6</f>
        <v>0.13217456212844234</v>
      </c>
      <c r="M6" s="58">
        <f t="shared" ref="M6:M13" si="5">G6/C6</f>
        <v>3.5264322465410149E-2</v>
      </c>
    </row>
    <row r="7" spans="1:13" ht="20.100000000000001" customHeight="1" x14ac:dyDescent="0.15">
      <c r="B7" s="19" t="s">
        <v>18</v>
      </c>
      <c r="C7" s="39">
        <v>92323</v>
      </c>
      <c r="D7" s="40">
        <f t="shared" si="2"/>
        <v>30690</v>
      </c>
      <c r="E7" s="41">
        <v>15138</v>
      </c>
      <c r="F7" s="41">
        <v>10228</v>
      </c>
      <c r="G7" s="42">
        <v>5324</v>
      </c>
      <c r="H7" s="39">
        <v>28708</v>
      </c>
      <c r="I7" s="43">
        <f t="shared" si="3"/>
        <v>0.33241987370427739</v>
      </c>
      <c r="J7" s="26"/>
      <c r="K7" s="24">
        <f t="shared" si="1"/>
        <v>32925</v>
      </c>
      <c r="L7" s="58">
        <f t="shared" si="4"/>
        <v>0.16396780867172861</v>
      </c>
      <c r="M7" s="58">
        <f t="shared" si="5"/>
        <v>5.7667103538663174E-2</v>
      </c>
    </row>
    <row r="8" spans="1:13" ht="20.100000000000001" customHeight="1" x14ac:dyDescent="0.15">
      <c r="B8" s="19" t="s">
        <v>19</v>
      </c>
      <c r="C8" s="39">
        <v>50143</v>
      </c>
      <c r="D8" s="40">
        <f t="shared" si="2"/>
        <v>18778</v>
      </c>
      <c r="E8" s="41">
        <v>9519</v>
      </c>
      <c r="F8" s="41">
        <v>5698</v>
      </c>
      <c r="G8" s="42">
        <v>3561</v>
      </c>
      <c r="H8" s="39">
        <v>14838</v>
      </c>
      <c r="I8" s="43">
        <f t="shared" si="3"/>
        <v>0.37448896156991007</v>
      </c>
      <c r="J8" s="26"/>
      <c r="K8" s="24">
        <f t="shared" si="1"/>
        <v>16527</v>
      </c>
      <c r="L8" s="58">
        <f t="shared" si="4"/>
        <v>0.18983706599126499</v>
      </c>
      <c r="M8" s="58">
        <f t="shared" si="5"/>
        <v>7.101689168976727E-2</v>
      </c>
    </row>
    <row r="9" spans="1:13" ht="20.100000000000001" customHeight="1" x14ac:dyDescent="0.15">
      <c r="B9" s="19" t="s">
        <v>20</v>
      </c>
      <c r="C9" s="39">
        <v>32117</v>
      </c>
      <c r="D9" s="40">
        <f t="shared" si="2"/>
        <v>9995</v>
      </c>
      <c r="E9" s="41">
        <v>5311</v>
      </c>
      <c r="F9" s="41">
        <v>2915</v>
      </c>
      <c r="G9" s="42">
        <v>1769</v>
      </c>
      <c r="H9" s="39">
        <v>10107</v>
      </c>
      <c r="I9" s="43">
        <f t="shared" si="3"/>
        <v>0.31120590341563659</v>
      </c>
      <c r="J9" s="26"/>
      <c r="K9" s="24">
        <f t="shared" si="1"/>
        <v>12015</v>
      </c>
      <c r="L9" s="58">
        <f t="shared" si="4"/>
        <v>0.16536413737273095</v>
      </c>
      <c r="M9" s="58">
        <f t="shared" si="5"/>
        <v>5.5079864246349287E-2</v>
      </c>
    </row>
    <row r="10" spans="1:13" ht="20.100000000000001" customHeight="1" x14ac:dyDescent="0.15">
      <c r="B10" s="19" t="s">
        <v>21</v>
      </c>
      <c r="C10" s="39">
        <v>44617</v>
      </c>
      <c r="D10" s="40">
        <f t="shared" si="2"/>
        <v>14469</v>
      </c>
      <c r="E10" s="41">
        <v>7257</v>
      </c>
      <c r="F10" s="41">
        <v>4434</v>
      </c>
      <c r="G10" s="42">
        <v>2778</v>
      </c>
      <c r="H10" s="39">
        <v>13723</v>
      </c>
      <c r="I10" s="43">
        <f t="shared" si="3"/>
        <v>0.32429343075509337</v>
      </c>
      <c r="J10" s="26"/>
      <c r="K10" s="24">
        <f t="shared" si="1"/>
        <v>16425</v>
      </c>
      <c r="L10" s="58">
        <f t="shared" si="4"/>
        <v>0.16265100746352287</v>
      </c>
      <c r="M10" s="58">
        <f t="shared" si="5"/>
        <v>6.2263262881861174E-2</v>
      </c>
    </row>
    <row r="11" spans="1:13" ht="20.100000000000001" customHeight="1" x14ac:dyDescent="0.15">
      <c r="B11" s="19" t="s">
        <v>22</v>
      </c>
      <c r="C11" s="39">
        <v>98201</v>
      </c>
      <c r="D11" s="40">
        <f t="shared" si="2"/>
        <v>31532</v>
      </c>
      <c r="E11" s="41">
        <v>15498</v>
      </c>
      <c r="F11" s="41">
        <v>10278</v>
      </c>
      <c r="G11" s="42">
        <v>5756</v>
      </c>
      <c r="H11" s="39">
        <v>31553</v>
      </c>
      <c r="I11" s="43">
        <f t="shared" si="3"/>
        <v>0.32109652651194998</v>
      </c>
      <c r="J11" s="26"/>
      <c r="K11" s="24">
        <f t="shared" si="1"/>
        <v>35116</v>
      </c>
      <c r="L11" s="58">
        <f t="shared" si="4"/>
        <v>0.15781916681092861</v>
      </c>
      <c r="M11" s="58">
        <f t="shared" si="5"/>
        <v>5.8614474394354438E-2</v>
      </c>
    </row>
    <row r="12" spans="1:13" ht="20.100000000000001" customHeight="1" x14ac:dyDescent="0.15">
      <c r="B12" s="19" t="s">
        <v>23</v>
      </c>
      <c r="C12" s="39">
        <v>135123</v>
      </c>
      <c r="D12" s="40">
        <f t="shared" si="2"/>
        <v>49394</v>
      </c>
      <c r="E12" s="41">
        <v>24999</v>
      </c>
      <c r="F12" s="41">
        <v>15183</v>
      </c>
      <c r="G12" s="42">
        <v>9212</v>
      </c>
      <c r="H12" s="39">
        <v>39984</v>
      </c>
      <c r="I12" s="43">
        <f t="shared" si="3"/>
        <v>0.36554842624867712</v>
      </c>
      <c r="J12" s="26"/>
      <c r="K12" s="24">
        <f t="shared" si="1"/>
        <v>45745</v>
      </c>
      <c r="L12" s="58">
        <f t="shared" si="4"/>
        <v>0.18500921382740171</v>
      </c>
      <c r="M12" s="58">
        <f t="shared" si="5"/>
        <v>6.8174922108005298E-2</v>
      </c>
    </row>
    <row r="13" spans="1:13" ht="20.100000000000001" customHeight="1" x14ac:dyDescent="0.15">
      <c r="B13" s="19" t="s">
        <v>24</v>
      </c>
      <c r="C13" s="39">
        <v>57049</v>
      </c>
      <c r="D13" s="40">
        <f t="shared" si="2"/>
        <v>20478</v>
      </c>
      <c r="E13" s="41">
        <v>9754</v>
      </c>
      <c r="F13" s="41">
        <v>6866</v>
      </c>
      <c r="G13" s="42">
        <v>3858</v>
      </c>
      <c r="H13" s="39">
        <v>17085</v>
      </c>
      <c r="I13" s="43">
        <f t="shared" si="3"/>
        <v>0.35895458290241722</v>
      </c>
      <c r="J13" s="26"/>
      <c r="K13" s="24">
        <f t="shared" si="1"/>
        <v>19486</v>
      </c>
      <c r="L13" s="58">
        <f t="shared" si="4"/>
        <v>0.17097582779715684</v>
      </c>
      <c r="M13" s="58">
        <f t="shared" si="5"/>
        <v>6.7626075829550034E-2</v>
      </c>
    </row>
    <row r="14" spans="1:13" ht="20.100000000000001" customHeight="1" x14ac:dyDescent="0.15"/>
    <row r="15" spans="1:13" ht="20.100000000000001" customHeight="1" x14ac:dyDescent="0.15"/>
    <row r="16" spans="1:13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224"/>
  <sheetViews>
    <sheetView zoomScaleNormal="100" workbookViewId="0"/>
  </sheetViews>
  <sheetFormatPr defaultRowHeight="13.5" x14ac:dyDescent="0.15"/>
  <cols>
    <col min="1" max="1" width="2.625" style="14" customWidth="1"/>
    <col min="2" max="2" width="2.875" style="14" customWidth="1"/>
    <col min="3" max="3" width="12.75" style="14" customWidth="1"/>
    <col min="4" max="12" width="8.375" style="14" customWidth="1"/>
    <col min="13" max="13" width="2.625" style="14" customWidth="1"/>
    <col min="14" max="16384" width="9" style="14"/>
  </cols>
  <sheetData>
    <row r="1" spans="1:21" ht="20.100000000000001" customHeight="1" x14ac:dyDescent="0.15">
      <c r="A1" s="13" t="s">
        <v>42</v>
      </c>
      <c r="B1" s="13"/>
    </row>
    <row r="2" spans="1:21" ht="14.1" customHeight="1" x14ac:dyDescent="0.15">
      <c r="K2" s="44" t="s">
        <v>2</v>
      </c>
    </row>
    <row r="3" spans="1:21" ht="20.100000000000001" customHeight="1" x14ac:dyDescent="0.15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 x14ac:dyDescent="0.15">
      <c r="B4" s="206" t="s">
        <v>66</v>
      </c>
      <c r="C4" s="207"/>
      <c r="D4" s="45">
        <f>SUM(D5:D7)</f>
        <v>7285</v>
      </c>
      <c r="E4" s="46">
        <f t="shared" ref="E4:K4" si="0">SUM(E5:E7)</f>
        <v>5493</v>
      </c>
      <c r="F4" s="46">
        <f t="shared" si="0"/>
        <v>8810</v>
      </c>
      <c r="G4" s="46">
        <f t="shared" si="0"/>
        <v>5439</v>
      </c>
      <c r="H4" s="46">
        <f t="shared" si="0"/>
        <v>4437</v>
      </c>
      <c r="I4" s="46">
        <f t="shared" si="0"/>
        <v>5494</v>
      </c>
      <c r="J4" s="45">
        <f t="shared" si="0"/>
        <v>2977</v>
      </c>
      <c r="K4" s="47">
        <f t="shared" si="0"/>
        <v>39935</v>
      </c>
      <c r="L4" s="55">
        <f>K4/人口統計!D5</f>
        <v>0.18064985999466215</v>
      </c>
      <c r="O4" s="14" t="s">
        <v>188</v>
      </c>
    </row>
    <row r="5" spans="1:21" ht="20.100000000000001" customHeight="1" x14ac:dyDescent="0.15">
      <c r="B5" s="117"/>
      <c r="C5" s="118" t="s">
        <v>15</v>
      </c>
      <c r="D5" s="48">
        <v>982</v>
      </c>
      <c r="E5" s="49">
        <v>867</v>
      </c>
      <c r="F5" s="49">
        <v>796</v>
      </c>
      <c r="G5" s="49">
        <v>687</v>
      </c>
      <c r="H5" s="49">
        <v>525</v>
      </c>
      <c r="I5" s="49">
        <v>551</v>
      </c>
      <c r="J5" s="48">
        <v>342</v>
      </c>
      <c r="K5" s="50">
        <f>SUM(D5:J5)</f>
        <v>4750</v>
      </c>
      <c r="L5" s="56">
        <f>K5/人口統計!D5</f>
        <v>2.148708739137712E-2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 x14ac:dyDescent="0.15">
      <c r="B6" s="117"/>
      <c r="C6" s="118" t="s">
        <v>144</v>
      </c>
      <c r="D6" s="48">
        <v>2950</v>
      </c>
      <c r="E6" s="49">
        <v>1996</v>
      </c>
      <c r="F6" s="49">
        <v>2926</v>
      </c>
      <c r="G6" s="49">
        <v>1638</v>
      </c>
      <c r="H6" s="49">
        <v>1231</v>
      </c>
      <c r="I6" s="49">
        <v>1368</v>
      </c>
      <c r="J6" s="48">
        <v>787</v>
      </c>
      <c r="K6" s="50">
        <f>SUM(D6:J6)</f>
        <v>12896</v>
      </c>
      <c r="L6" s="56">
        <f>K6/人口統計!D5</f>
        <v>5.8336311368252486E-2</v>
      </c>
      <c r="O6" s="162">
        <f>SUM(D6,D7)</f>
        <v>6303</v>
      </c>
      <c r="P6" s="162">
        <f t="shared" ref="P6:U6" si="1">SUM(E6,E7)</f>
        <v>4626</v>
      </c>
      <c r="Q6" s="162">
        <f t="shared" si="1"/>
        <v>8014</v>
      </c>
      <c r="R6" s="162">
        <f t="shared" si="1"/>
        <v>4752</v>
      </c>
      <c r="S6" s="162">
        <f t="shared" si="1"/>
        <v>3912</v>
      </c>
      <c r="T6" s="162">
        <f t="shared" si="1"/>
        <v>4943</v>
      </c>
      <c r="U6" s="162">
        <f t="shared" si="1"/>
        <v>2635</v>
      </c>
    </row>
    <row r="7" spans="1:21" ht="20.100000000000001" customHeight="1" x14ac:dyDescent="0.15">
      <c r="B7" s="117"/>
      <c r="C7" s="119" t="s">
        <v>143</v>
      </c>
      <c r="D7" s="51">
        <v>3353</v>
      </c>
      <c r="E7" s="52">
        <v>2630</v>
      </c>
      <c r="F7" s="52">
        <v>5088</v>
      </c>
      <c r="G7" s="52">
        <v>3114</v>
      </c>
      <c r="H7" s="52">
        <v>2681</v>
      </c>
      <c r="I7" s="52">
        <v>3575</v>
      </c>
      <c r="J7" s="51">
        <v>1848</v>
      </c>
      <c r="K7" s="53">
        <f>SUM(D7:J7)</f>
        <v>22289</v>
      </c>
      <c r="L7" s="57">
        <f>K7/人口統計!D5</f>
        <v>0.10082646123503254</v>
      </c>
      <c r="O7" s="14">
        <f>O6/($K$6+$K$7)</f>
        <v>0.17913883757282933</v>
      </c>
      <c r="P7" s="14">
        <f t="shared" ref="P7:U7" si="2">P6/($K$6+$K$7)</f>
        <v>0.13147648145516555</v>
      </c>
      <c r="Q7" s="14">
        <f t="shared" si="2"/>
        <v>0.22776751456586614</v>
      </c>
      <c r="R7" s="14">
        <f t="shared" si="2"/>
        <v>0.13505755293448912</v>
      </c>
      <c r="S7" s="14">
        <f t="shared" si="2"/>
        <v>0.11118374307233196</v>
      </c>
      <c r="T7" s="14">
        <f t="shared" si="2"/>
        <v>0.14048600255790819</v>
      </c>
      <c r="U7" s="14">
        <f t="shared" si="2"/>
        <v>7.4889867841409691E-2</v>
      </c>
    </row>
    <row r="8" spans="1:21" ht="20.100000000000001" customHeight="1" thickBot="1" x14ac:dyDescent="0.2">
      <c r="B8" s="206" t="s">
        <v>67</v>
      </c>
      <c r="C8" s="207"/>
      <c r="D8" s="45">
        <v>78</v>
      </c>
      <c r="E8" s="46">
        <v>116</v>
      </c>
      <c r="F8" s="46">
        <v>83</v>
      </c>
      <c r="G8" s="46">
        <v>111</v>
      </c>
      <c r="H8" s="46">
        <v>77</v>
      </c>
      <c r="I8" s="46">
        <v>77</v>
      </c>
      <c r="J8" s="45">
        <v>57</v>
      </c>
      <c r="K8" s="47">
        <f>SUM(D8:J8)</f>
        <v>599</v>
      </c>
      <c r="L8" s="80"/>
    </row>
    <row r="9" spans="1:21" ht="20.100000000000001" customHeight="1" thickTop="1" x14ac:dyDescent="0.15">
      <c r="B9" s="208" t="s">
        <v>34</v>
      </c>
      <c r="C9" s="209"/>
      <c r="D9" s="35">
        <f>D4+D8</f>
        <v>7363</v>
      </c>
      <c r="E9" s="34">
        <f t="shared" ref="E9:K9" si="3">E4+E8</f>
        <v>5609</v>
      </c>
      <c r="F9" s="34">
        <f t="shared" si="3"/>
        <v>8893</v>
      </c>
      <c r="G9" s="34">
        <f t="shared" si="3"/>
        <v>5550</v>
      </c>
      <c r="H9" s="34">
        <f t="shared" si="3"/>
        <v>4514</v>
      </c>
      <c r="I9" s="34">
        <f t="shared" si="3"/>
        <v>5571</v>
      </c>
      <c r="J9" s="35">
        <f t="shared" si="3"/>
        <v>3034</v>
      </c>
      <c r="K9" s="54">
        <f t="shared" si="3"/>
        <v>40534</v>
      </c>
      <c r="L9" s="81"/>
    </row>
    <row r="10" spans="1:21" ht="20.100000000000001" customHeight="1" x14ac:dyDescent="0.15"/>
    <row r="11" spans="1:21" ht="20.100000000000001" customHeight="1" x14ac:dyDescent="0.15"/>
    <row r="12" spans="1:21" ht="20.100000000000001" customHeight="1" x14ac:dyDescent="0.15"/>
    <row r="13" spans="1:21" ht="20.100000000000001" customHeight="1" x14ac:dyDescent="0.15"/>
    <row r="14" spans="1:21" ht="20.100000000000001" customHeight="1" x14ac:dyDescent="0.15"/>
    <row r="15" spans="1:21" ht="20.100000000000001" customHeight="1" x14ac:dyDescent="0.15"/>
    <row r="16" spans="1:21" ht="20.100000000000001" customHeight="1" x14ac:dyDescent="0.15"/>
    <row r="17" spans="1:12" ht="20.100000000000001" customHeight="1" x14ac:dyDescent="0.15"/>
    <row r="18" spans="1:12" ht="20.100000000000001" customHeight="1" x14ac:dyDescent="0.15"/>
    <row r="19" spans="1:12" ht="20.100000000000001" customHeight="1" x14ac:dyDescent="0.15"/>
    <row r="20" spans="1:12" ht="20.100000000000001" customHeight="1" x14ac:dyDescent="0.15"/>
    <row r="21" spans="1:12" ht="20.100000000000001" customHeight="1" x14ac:dyDescent="0.15">
      <c r="A21" s="13" t="s">
        <v>41</v>
      </c>
    </row>
    <row r="22" spans="1:12" ht="14.1" customHeight="1" x14ac:dyDescent="0.15">
      <c r="K22" s="44" t="s">
        <v>2</v>
      </c>
    </row>
    <row r="23" spans="1:12" ht="20.100000000000001" customHeight="1" x14ac:dyDescent="0.15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 x14ac:dyDescent="0.15">
      <c r="B24" s="210" t="s">
        <v>17</v>
      </c>
      <c r="C24" s="211"/>
      <c r="D24" s="45">
        <v>1275</v>
      </c>
      <c r="E24" s="46">
        <v>1015</v>
      </c>
      <c r="F24" s="46">
        <v>1340</v>
      </c>
      <c r="G24" s="46">
        <v>897</v>
      </c>
      <c r="H24" s="46">
        <v>679</v>
      </c>
      <c r="I24" s="46">
        <v>912</v>
      </c>
      <c r="J24" s="45">
        <v>535</v>
      </c>
      <c r="K24" s="47">
        <f>SUM(D24:J24)</f>
        <v>6653</v>
      </c>
      <c r="L24" s="55">
        <f>K24/人口統計!D6</f>
        <v>0.14549390950641852</v>
      </c>
    </row>
    <row r="25" spans="1:12" ht="20.100000000000001" customHeight="1" x14ac:dyDescent="0.15">
      <c r="B25" s="204" t="s">
        <v>43</v>
      </c>
      <c r="C25" s="205"/>
      <c r="D25" s="45">
        <v>1146</v>
      </c>
      <c r="E25" s="46">
        <v>1005</v>
      </c>
      <c r="F25" s="46">
        <v>1181</v>
      </c>
      <c r="G25" s="46">
        <v>759</v>
      </c>
      <c r="H25" s="46">
        <v>642</v>
      </c>
      <c r="I25" s="46">
        <v>671</v>
      </c>
      <c r="J25" s="45">
        <v>369</v>
      </c>
      <c r="K25" s="47">
        <f t="shared" ref="K25:K31" si="4">SUM(D25:J25)</f>
        <v>5773</v>
      </c>
      <c r="L25" s="55">
        <f>K25/人口統計!D7</f>
        <v>0.18810687520364941</v>
      </c>
    </row>
    <row r="26" spans="1:12" ht="20.100000000000001" customHeight="1" x14ac:dyDescent="0.15">
      <c r="B26" s="204" t="s">
        <v>44</v>
      </c>
      <c r="C26" s="205"/>
      <c r="D26" s="45">
        <v>776</v>
      </c>
      <c r="E26" s="46">
        <v>460</v>
      </c>
      <c r="F26" s="46">
        <v>878</v>
      </c>
      <c r="G26" s="46">
        <v>483</v>
      </c>
      <c r="H26" s="46">
        <v>413</v>
      </c>
      <c r="I26" s="46">
        <v>532</v>
      </c>
      <c r="J26" s="45">
        <v>286</v>
      </c>
      <c r="K26" s="47">
        <f t="shared" si="4"/>
        <v>3828</v>
      </c>
      <c r="L26" s="55">
        <f>K26/人口統計!D8</f>
        <v>0.20385557567366067</v>
      </c>
    </row>
    <row r="27" spans="1:12" ht="20.100000000000001" customHeight="1" x14ac:dyDescent="0.15">
      <c r="B27" s="204" t="s">
        <v>45</v>
      </c>
      <c r="C27" s="205"/>
      <c r="D27" s="45">
        <v>231</v>
      </c>
      <c r="E27" s="46">
        <v>177</v>
      </c>
      <c r="F27" s="46">
        <v>348</v>
      </c>
      <c r="G27" s="46">
        <v>236</v>
      </c>
      <c r="H27" s="46">
        <v>200</v>
      </c>
      <c r="I27" s="46">
        <v>208</v>
      </c>
      <c r="J27" s="45">
        <v>105</v>
      </c>
      <c r="K27" s="47">
        <f t="shared" si="4"/>
        <v>1505</v>
      </c>
      <c r="L27" s="55">
        <f>K27/人口統計!D9</f>
        <v>0.15057528764382191</v>
      </c>
    </row>
    <row r="28" spans="1:12" ht="20.100000000000001" customHeight="1" x14ac:dyDescent="0.15">
      <c r="B28" s="204" t="s">
        <v>46</v>
      </c>
      <c r="C28" s="205"/>
      <c r="D28" s="45">
        <v>334</v>
      </c>
      <c r="E28" s="46">
        <v>279</v>
      </c>
      <c r="F28" s="46">
        <v>483</v>
      </c>
      <c r="G28" s="46">
        <v>338</v>
      </c>
      <c r="H28" s="46">
        <v>271</v>
      </c>
      <c r="I28" s="46">
        <v>377</v>
      </c>
      <c r="J28" s="45">
        <v>192</v>
      </c>
      <c r="K28" s="47">
        <f t="shared" si="4"/>
        <v>2274</v>
      </c>
      <c r="L28" s="55">
        <f>K28/人口統計!D10</f>
        <v>0.15716359112585529</v>
      </c>
    </row>
    <row r="29" spans="1:12" ht="20.100000000000001" customHeight="1" x14ac:dyDescent="0.15">
      <c r="B29" s="204" t="s">
        <v>47</v>
      </c>
      <c r="C29" s="205"/>
      <c r="D29" s="45">
        <v>775</v>
      </c>
      <c r="E29" s="46">
        <v>726</v>
      </c>
      <c r="F29" s="46">
        <v>1418</v>
      </c>
      <c r="G29" s="46">
        <v>793</v>
      </c>
      <c r="H29" s="46">
        <v>634</v>
      </c>
      <c r="I29" s="46">
        <v>766</v>
      </c>
      <c r="J29" s="45">
        <v>433</v>
      </c>
      <c r="K29" s="47">
        <f t="shared" si="4"/>
        <v>5545</v>
      </c>
      <c r="L29" s="55">
        <f>K29/人口統計!D11</f>
        <v>0.17585310161106177</v>
      </c>
    </row>
    <row r="30" spans="1:12" ht="20.100000000000001" customHeight="1" x14ac:dyDescent="0.15">
      <c r="B30" s="204" t="s">
        <v>48</v>
      </c>
      <c r="C30" s="205"/>
      <c r="D30" s="45">
        <v>2295</v>
      </c>
      <c r="E30" s="46">
        <v>1470</v>
      </c>
      <c r="F30" s="46">
        <v>2264</v>
      </c>
      <c r="G30" s="46">
        <v>1440</v>
      </c>
      <c r="H30" s="46">
        <v>1228</v>
      </c>
      <c r="I30" s="46">
        <v>1444</v>
      </c>
      <c r="J30" s="45">
        <v>735</v>
      </c>
      <c r="K30" s="47">
        <f t="shared" si="4"/>
        <v>10876</v>
      </c>
      <c r="L30" s="55">
        <f>K30/人口統計!D12</f>
        <v>0.22018868688504678</v>
      </c>
    </row>
    <row r="31" spans="1:12" ht="20.100000000000001" customHeight="1" thickBot="1" x14ac:dyDescent="0.2">
      <c r="B31" s="210" t="s">
        <v>24</v>
      </c>
      <c r="C31" s="211"/>
      <c r="D31" s="45">
        <v>453</v>
      </c>
      <c r="E31" s="46">
        <v>361</v>
      </c>
      <c r="F31" s="46">
        <v>898</v>
      </c>
      <c r="G31" s="46">
        <v>493</v>
      </c>
      <c r="H31" s="46">
        <v>370</v>
      </c>
      <c r="I31" s="46">
        <v>584</v>
      </c>
      <c r="J31" s="45">
        <v>322</v>
      </c>
      <c r="K31" s="47">
        <f t="shared" si="4"/>
        <v>3481</v>
      </c>
      <c r="L31" s="59">
        <f>K31/人口統計!D13</f>
        <v>0.16998730344760229</v>
      </c>
    </row>
    <row r="32" spans="1:12" ht="20.100000000000001" customHeight="1" thickTop="1" x14ac:dyDescent="0.15">
      <c r="B32" s="202" t="s">
        <v>49</v>
      </c>
      <c r="C32" s="203"/>
      <c r="D32" s="35">
        <f>SUM(D24:D31)</f>
        <v>7285</v>
      </c>
      <c r="E32" s="34">
        <f t="shared" ref="E32:J32" si="5">SUM(E24:E31)</f>
        <v>5493</v>
      </c>
      <c r="F32" s="34">
        <f t="shared" si="5"/>
        <v>8810</v>
      </c>
      <c r="G32" s="34">
        <f t="shared" si="5"/>
        <v>5439</v>
      </c>
      <c r="H32" s="34">
        <f t="shared" si="5"/>
        <v>4437</v>
      </c>
      <c r="I32" s="34">
        <f t="shared" si="5"/>
        <v>5494</v>
      </c>
      <c r="J32" s="35">
        <f t="shared" si="5"/>
        <v>2977</v>
      </c>
      <c r="K32" s="54">
        <f>SUM(K24:K31)</f>
        <v>39935</v>
      </c>
      <c r="L32" s="60">
        <f>K32/人口統計!D5</f>
        <v>0.18064985999466215</v>
      </c>
    </row>
    <row r="33" spans="1:11" ht="20.100000000000001" customHeight="1" x14ac:dyDescent="0.15">
      <c r="C33" s="14" t="s">
        <v>50</v>
      </c>
    </row>
    <row r="34" spans="1:11" ht="20.100000000000001" customHeight="1" x14ac:dyDescent="0.15"/>
    <row r="35" spans="1:11" ht="20.100000000000001" customHeight="1" x14ac:dyDescent="0.15"/>
    <row r="36" spans="1:11" ht="20.100000000000001" customHeight="1" x14ac:dyDescent="0.15"/>
    <row r="37" spans="1:11" ht="20.100000000000001" customHeight="1" x14ac:dyDescent="0.15"/>
    <row r="38" spans="1:11" ht="20.100000000000001" customHeight="1" x14ac:dyDescent="0.15"/>
    <row r="39" spans="1:11" ht="20.100000000000001" customHeight="1" x14ac:dyDescent="0.15"/>
    <row r="40" spans="1:11" ht="20.100000000000001" customHeight="1" x14ac:dyDescent="0.15"/>
    <row r="41" spans="1:11" ht="20.100000000000001" customHeight="1" x14ac:dyDescent="0.15"/>
    <row r="42" spans="1:11" ht="20.100000000000001" customHeight="1" x14ac:dyDescent="0.15"/>
    <row r="43" spans="1:11" ht="20.100000000000001" customHeight="1" x14ac:dyDescent="0.15"/>
    <row r="44" spans="1:11" ht="20.100000000000001" customHeight="1" x14ac:dyDescent="0.15"/>
    <row r="45" spans="1:11" ht="20.100000000000001" customHeight="1" x14ac:dyDescent="0.15"/>
    <row r="46" spans="1:11" ht="20.100000000000001" customHeight="1" x14ac:dyDescent="0.15"/>
    <row r="47" spans="1:11" ht="20.100000000000001" customHeight="1" x14ac:dyDescent="0.15">
      <c r="A47" s="13" t="s">
        <v>153</v>
      </c>
    </row>
    <row r="48" spans="1:11" ht="20.100000000000001" customHeight="1" x14ac:dyDescent="0.15">
      <c r="K48" s="44" t="s">
        <v>2</v>
      </c>
    </row>
    <row r="49" spans="2:14" ht="20.100000000000001" customHeight="1" x14ac:dyDescent="0.15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 x14ac:dyDescent="0.15">
      <c r="B50" s="212" t="s">
        <v>154</v>
      </c>
      <c r="C50" s="213"/>
      <c r="D50" s="191">
        <v>268</v>
      </c>
      <c r="E50" s="192">
        <v>239</v>
      </c>
      <c r="F50" s="192">
        <v>291</v>
      </c>
      <c r="G50" s="192">
        <v>212</v>
      </c>
      <c r="H50" s="192">
        <v>151</v>
      </c>
      <c r="I50" s="192">
        <v>227</v>
      </c>
      <c r="J50" s="191">
        <v>125</v>
      </c>
      <c r="K50" s="193">
        <f t="shared" ref="K50:K82" si="6">SUM(D50:J50)</f>
        <v>1513</v>
      </c>
      <c r="L50" s="194">
        <f>K50/N50</f>
        <v>0.14430138292799238</v>
      </c>
      <c r="N50" s="14">
        <v>10485</v>
      </c>
    </row>
    <row r="51" spans="2:14" ht="20.100000000000001" customHeight="1" x14ac:dyDescent="0.15">
      <c r="B51" s="212" t="s">
        <v>155</v>
      </c>
      <c r="C51" s="213"/>
      <c r="D51" s="191">
        <v>246</v>
      </c>
      <c r="E51" s="192">
        <v>163</v>
      </c>
      <c r="F51" s="192">
        <v>266</v>
      </c>
      <c r="G51" s="192">
        <v>149</v>
      </c>
      <c r="H51" s="192">
        <v>121</v>
      </c>
      <c r="I51" s="192">
        <v>169</v>
      </c>
      <c r="J51" s="191">
        <v>83</v>
      </c>
      <c r="K51" s="193">
        <f t="shared" si="6"/>
        <v>1197</v>
      </c>
      <c r="L51" s="194">
        <f t="shared" ref="L51:L82" si="7">K51/N51</f>
        <v>0.15425257731958764</v>
      </c>
      <c r="N51" s="14">
        <v>7760</v>
      </c>
    </row>
    <row r="52" spans="2:14" ht="20.100000000000001" customHeight="1" x14ac:dyDescent="0.15">
      <c r="B52" s="212" t="s">
        <v>156</v>
      </c>
      <c r="C52" s="213"/>
      <c r="D52" s="191">
        <v>338</v>
      </c>
      <c r="E52" s="192">
        <v>279</v>
      </c>
      <c r="F52" s="192">
        <v>312</v>
      </c>
      <c r="G52" s="192">
        <v>220</v>
      </c>
      <c r="H52" s="192">
        <v>170</v>
      </c>
      <c r="I52" s="192">
        <v>223</v>
      </c>
      <c r="J52" s="191">
        <v>132</v>
      </c>
      <c r="K52" s="193">
        <f t="shared" si="6"/>
        <v>1674</v>
      </c>
      <c r="L52" s="194">
        <f t="shared" si="7"/>
        <v>0.15131519479345568</v>
      </c>
      <c r="N52" s="14">
        <v>11063</v>
      </c>
    </row>
    <row r="53" spans="2:14" ht="20.100000000000001" customHeight="1" x14ac:dyDescent="0.15">
      <c r="B53" s="212" t="s">
        <v>157</v>
      </c>
      <c r="C53" s="213"/>
      <c r="D53" s="191">
        <v>218</v>
      </c>
      <c r="E53" s="192">
        <v>158</v>
      </c>
      <c r="F53" s="192">
        <v>213</v>
      </c>
      <c r="G53" s="192">
        <v>166</v>
      </c>
      <c r="H53" s="192">
        <v>118</v>
      </c>
      <c r="I53" s="192">
        <v>147</v>
      </c>
      <c r="J53" s="191">
        <v>97</v>
      </c>
      <c r="K53" s="193">
        <f t="shared" si="6"/>
        <v>1117</v>
      </c>
      <c r="L53" s="194">
        <f t="shared" si="7"/>
        <v>0.14658792650918634</v>
      </c>
      <c r="N53" s="14">
        <v>7620</v>
      </c>
    </row>
    <row r="54" spans="2:14" ht="20.100000000000001" customHeight="1" x14ac:dyDescent="0.15">
      <c r="B54" s="212" t="s">
        <v>158</v>
      </c>
      <c r="C54" s="213"/>
      <c r="D54" s="191">
        <v>160</v>
      </c>
      <c r="E54" s="192">
        <v>156</v>
      </c>
      <c r="F54" s="192">
        <v>191</v>
      </c>
      <c r="G54" s="192">
        <v>129</v>
      </c>
      <c r="H54" s="192">
        <v>91</v>
      </c>
      <c r="I54" s="192">
        <v>118</v>
      </c>
      <c r="J54" s="191">
        <v>83</v>
      </c>
      <c r="K54" s="193">
        <f t="shared" si="6"/>
        <v>928</v>
      </c>
      <c r="L54" s="194">
        <f t="shared" si="7"/>
        <v>0.14730158730158729</v>
      </c>
      <c r="N54" s="14">
        <v>6300</v>
      </c>
    </row>
    <row r="55" spans="2:14" ht="20.100000000000001" customHeight="1" x14ac:dyDescent="0.15">
      <c r="B55" s="212" t="s">
        <v>159</v>
      </c>
      <c r="C55" s="213"/>
      <c r="D55" s="191">
        <v>68</v>
      </c>
      <c r="E55" s="192">
        <v>62</v>
      </c>
      <c r="F55" s="192">
        <v>82</v>
      </c>
      <c r="G55" s="192">
        <v>47</v>
      </c>
      <c r="H55" s="192">
        <v>46</v>
      </c>
      <c r="I55" s="192">
        <v>47</v>
      </c>
      <c r="J55" s="191">
        <v>30</v>
      </c>
      <c r="K55" s="193">
        <f t="shared" si="6"/>
        <v>382</v>
      </c>
      <c r="L55" s="194">
        <f t="shared" si="7"/>
        <v>0.15286114445778312</v>
      </c>
      <c r="N55" s="14">
        <v>2499</v>
      </c>
    </row>
    <row r="56" spans="2:14" ht="20.100000000000001" customHeight="1" x14ac:dyDescent="0.15">
      <c r="B56" s="212" t="s">
        <v>160</v>
      </c>
      <c r="C56" s="213"/>
      <c r="D56" s="191">
        <v>182</v>
      </c>
      <c r="E56" s="192">
        <v>143</v>
      </c>
      <c r="F56" s="192">
        <v>176</v>
      </c>
      <c r="G56" s="192">
        <v>137</v>
      </c>
      <c r="H56" s="192">
        <v>100</v>
      </c>
      <c r="I56" s="192">
        <v>102</v>
      </c>
      <c r="J56" s="191">
        <v>58</v>
      </c>
      <c r="K56" s="193">
        <f t="shared" si="6"/>
        <v>898</v>
      </c>
      <c r="L56" s="194">
        <f t="shared" si="7"/>
        <v>0.20577451879010084</v>
      </c>
      <c r="N56" s="14">
        <v>4364</v>
      </c>
    </row>
    <row r="57" spans="2:14" ht="20.100000000000001" customHeight="1" x14ac:dyDescent="0.15">
      <c r="B57" s="212" t="s">
        <v>161</v>
      </c>
      <c r="C57" s="213"/>
      <c r="D57" s="191">
        <v>377</v>
      </c>
      <c r="E57" s="192">
        <v>378</v>
      </c>
      <c r="F57" s="192">
        <v>394</v>
      </c>
      <c r="G57" s="192">
        <v>241</v>
      </c>
      <c r="H57" s="192">
        <v>192</v>
      </c>
      <c r="I57" s="192">
        <v>213</v>
      </c>
      <c r="J57" s="191">
        <v>117</v>
      </c>
      <c r="K57" s="193">
        <f t="shared" si="6"/>
        <v>1912</v>
      </c>
      <c r="L57" s="194">
        <f t="shared" si="7"/>
        <v>0.20739776548432584</v>
      </c>
      <c r="N57" s="14">
        <v>9219</v>
      </c>
    </row>
    <row r="58" spans="2:14" ht="20.100000000000001" customHeight="1" x14ac:dyDescent="0.15">
      <c r="B58" s="212" t="s">
        <v>162</v>
      </c>
      <c r="C58" s="213"/>
      <c r="D58" s="191">
        <v>401</v>
      </c>
      <c r="E58" s="192">
        <v>333</v>
      </c>
      <c r="F58" s="192">
        <v>415</v>
      </c>
      <c r="G58" s="192">
        <v>257</v>
      </c>
      <c r="H58" s="192">
        <v>218</v>
      </c>
      <c r="I58" s="192">
        <v>252</v>
      </c>
      <c r="J58" s="191">
        <v>134</v>
      </c>
      <c r="K58" s="193">
        <f t="shared" si="6"/>
        <v>2010</v>
      </c>
      <c r="L58" s="194">
        <f t="shared" si="7"/>
        <v>0.1904852160727824</v>
      </c>
      <c r="N58" s="14">
        <v>10552</v>
      </c>
    </row>
    <row r="59" spans="2:14" ht="20.100000000000001" customHeight="1" x14ac:dyDescent="0.15">
      <c r="B59" s="212" t="s">
        <v>163</v>
      </c>
      <c r="C59" s="213"/>
      <c r="D59" s="191">
        <v>196</v>
      </c>
      <c r="E59" s="192">
        <v>174</v>
      </c>
      <c r="F59" s="192">
        <v>203</v>
      </c>
      <c r="G59" s="192">
        <v>146</v>
      </c>
      <c r="H59" s="192">
        <v>141</v>
      </c>
      <c r="I59" s="192">
        <v>115</v>
      </c>
      <c r="J59" s="191">
        <v>72</v>
      </c>
      <c r="K59" s="193">
        <f t="shared" si="6"/>
        <v>1047</v>
      </c>
      <c r="L59" s="194">
        <f t="shared" si="7"/>
        <v>0.15972540045766589</v>
      </c>
      <c r="N59" s="14">
        <v>6555</v>
      </c>
    </row>
    <row r="60" spans="2:14" ht="20.100000000000001" customHeight="1" x14ac:dyDescent="0.15">
      <c r="B60" s="212" t="s">
        <v>164</v>
      </c>
      <c r="C60" s="213"/>
      <c r="D60" s="191">
        <v>399</v>
      </c>
      <c r="E60" s="192">
        <v>272</v>
      </c>
      <c r="F60" s="192">
        <v>467</v>
      </c>
      <c r="G60" s="192">
        <v>256</v>
      </c>
      <c r="H60" s="192">
        <v>209</v>
      </c>
      <c r="I60" s="192">
        <v>313</v>
      </c>
      <c r="J60" s="191">
        <v>163</v>
      </c>
      <c r="K60" s="193">
        <f t="shared" si="6"/>
        <v>2079</v>
      </c>
      <c r="L60" s="194">
        <f t="shared" si="7"/>
        <v>0.21530654515327258</v>
      </c>
      <c r="N60" s="14">
        <v>9656</v>
      </c>
    </row>
    <row r="61" spans="2:14" ht="20.100000000000001" customHeight="1" x14ac:dyDescent="0.15">
      <c r="B61" s="212" t="s">
        <v>165</v>
      </c>
      <c r="C61" s="213"/>
      <c r="D61" s="191">
        <v>114</v>
      </c>
      <c r="E61" s="192">
        <v>70</v>
      </c>
      <c r="F61" s="192">
        <v>159</v>
      </c>
      <c r="G61" s="192">
        <v>88</v>
      </c>
      <c r="H61" s="192">
        <v>81</v>
      </c>
      <c r="I61" s="192">
        <v>92</v>
      </c>
      <c r="J61" s="191">
        <v>51</v>
      </c>
      <c r="K61" s="193">
        <f t="shared" si="6"/>
        <v>655</v>
      </c>
      <c r="L61" s="194">
        <f t="shared" si="7"/>
        <v>0.21300813008130082</v>
      </c>
      <c r="N61" s="14">
        <v>3075</v>
      </c>
    </row>
    <row r="62" spans="2:14" ht="20.100000000000001" customHeight="1" x14ac:dyDescent="0.15">
      <c r="B62" s="212" t="s">
        <v>166</v>
      </c>
      <c r="C62" s="213"/>
      <c r="D62" s="191">
        <v>268</v>
      </c>
      <c r="E62" s="192">
        <v>130</v>
      </c>
      <c r="F62" s="192">
        <v>263</v>
      </c>
      <c r="G62" s="192">
        <v>147</v>
      </c>
      <c r="H62" s="192">
        <v>130</v>
      </c>
      <c r="I62" s="192">
        <v>134</v>
      </c>
      <c r="J62" s="191">
        <v>79</v>
      </c>
      <c r="K62" s="193">
        <f t="shared" si="6"/>
        <v>1151</v>
      </c>
      <c r="L62" s="194">
        <f t="shared" si="7"/>
        <v>0.19034231850504382</v>
      </c>
      <c r="N62" s="14">
        <v>6047</v>
      </c>
    </row>
    <row r="63" spans="2:14" ht="20.100000000000001" customHeight="1" x14ac:dyDescent="0.15">
      <c r="B63" s="212" t="s">
        <v>167</v>
      </c>
      <c r="C63" s="213"/>
      <c r="D63" s="191">
        <v>209</v>
      </c>
      <c r="E63" s="192">
        <v>161</v>
      </c>
      <c r="F63" s="192">
        <v>318</v>
      </c>
      <c r="G63" s="192">
        <v>211</v>
      </c>
      <c r="H63" s="192">
        <v>172</v>
      </c>
      <c r="I63" s="192">
        <v>189</v>
      </c>
      <c r="J63" s="191">
        <v>85</v>
      </c>
      <c r="K63" s="193">
        <f t="shared" si="6"/>
        <v>1345</v>
      </c>
      <c r="L63" s="194">
        <f t="shared" si="7"/>
        <v>0.14798107602596544</v>
      </c>
      <c r="N63" s="14">
        <v>9089</v>
      </c>
    </row>
    <row r="64" spans="2:14" ht="20.100000000000001" customHeight="1" x14ac:dyDescent="0.15">
      <c r="B64" s="212" t="s">
        <v>168</v>
      </c>
      <c r="C64" s="213"/>
      <c r="D64" s="191">
        <v>28</v>
      </c>
      <c r="E64" s="192">
        <v>20</v>
      </c>
      <c r="F64" s="192">
        <v>38</v>
      </c>
      <c r="G64" s="192">
        <v>31</v>
      </c>
      <c r="H64" s="192">
        <v>31</v>
      </c>
      <c r="I64" s="192">
        <v>24</v>
      </c>
      <c r="J64" s="191">
        <v>20</v>
      </c>
      <c r="K64" s="193">
        <f t="shared" si="6"/>
        <v>192</v>
      </c>
      <c r="L64" s="194">
        <f t="shared" si="7"/>
        <v>0.2119205298013245</v>
      </c>
      <c r="N64" s="14">
        <v>906</v>
      </c>
    </row>
    <row r="65" spans="2:14" ht="20.100000000000001" customHeight="1" x14ac:dyDescent="0.15">
      <c r="B65" s="212" t="s">
        <v>169</v>
      </c>
      <c r="C65" s="213"/>
      <c r="D65" s="191">
        <v>237</v>
      </c>
      <c r="E65" s="192">
        <v>193</v>
      </c>
      <c r="F65" s="192">
        <v>341</v>
      </c>
      <c r="G65" s="192">
        <v>236</v>
      </c>
      <c r="H65" s="192">
        <v>196</v>
      </c>
      <c r="I65" s="192">
        <v>266</v>
      </c>
      <c r="J65" s="191">
        <v>130</v>
      </c>
      <c r="K65" s="193">
        <f t="shared" si="6"/>
        <v>1599</v>
      </c>
      <c r="L65" s="194">
        <f t="shared" si="7"/>
        <v>0.15948533812088569</v>
      </c>
      <c r="N65" s="14">
        <v>10026</v>
      </c>
    </row>
    <row r="66" spans="2:14" ht="20.100000000000001" customHeight="1" x14ac:dyDescent="0.15">
      <c r="B66" s="212" t="s">
        <v>170</v>
      </c>
      <c r="C66" s="213"/>
      <c r="D66" s="191">
        <v>106</v>
      </c>
      <c r="E66" s="192">
        <v>91</v>
      </c>
      <c r="F66" s="192">
        <v>143</v>
      </c>
      <c r="G66" s="192">
        <v>108</v>
      </c>
      <c r="H66" s="192">
        <v>79</v>
      </c>
      <c r="I66" s="192">
        <v>112</v>
      </c>
      <c r="J66" s="191">
        <v>64</v>
      </c>
      <c r="K66" s="193">
        <f t="shared" si="6"/>
        <v>703</v>
      </c>
      <c r="L66" s="194">
        <f t="shared" si="7"/>
        <v>0.158226423587666</v>
      </c>
      <c r="N66" s="14">
        <v>4443</v>
      </c>
    </row>
    <row r="67" spans="2:14" ht="20.100000000000001" customHeight="1" x14ac:dyDescent="0.15">
      <c r="B67" s="212" t="s">
        <v>171</v>
      </c>
      <c r="C67" s="213"/>
      <c r="D67" s="187">
        <v>595</v>
      </c>
      <c r="E67" s="188">
        <v>547</v>
      </c>
      <c r="F67" s="188">
        <v>1031</v>
      </c>
      <c r="G67" s="188">
        <v>569</v>
      </c>
      <c r="H67" s="188">
        <v>458</v>
      </c>
      <c r="I67" s="188">
        <v>582</v>
      </c>
      <c r="J67" s="187">
        <v>300</v>
      </c>
      <c r="K67" s="189">
        <f t="shared" si="6"/>
        <v>4082</v>
      </c>
      <c r="L67" s="195">
        <f t="shared" si="7"/>
        <v>0.18686198214694438</v>
      </c>
      <c r="N67" s="14">
        <v>21845</v>
      </c>
    </row>
    <row r="68" spans="2:14" ht="20.100000000000001" customHeight="1" x14ac:dyDescent="0.15">
      <c r="B68" s="212" t="s">
        <v>172</v>
      </c>
      <c r="C68" s="213"/>
      <c r="D68" s="187">
        <v>96</v>
      </c>
      <c r="E68" s="188">
        <v>98</v>
      </c>
      <c r="F68" s="188">
        <v>148</v>
      </c>
      <c r="G68" s="188">
        <v>100</v>
      </c>
      <c r="H68" s="188">
        <v>83</v>
      </c>
      <c r="I68" s="188">
        <v>82</v>
      </c>
      <c r="J68" s="187">
        <v>57</v>
      </c>
      <c r="K68" s="189">
        <f t="shared" si="6"/>
        <v>664</v>
      </c>
      <c r="L68" s="195">
        <f t="shared" si="7"/>
        <v>0.16451932606541131</v>
      </c>
      <c r="N68" s="14">
        <v>4036</v>
      </c>
    </row>
    <row r="69" spans="2:14" ht="20.100000000000001" customHeight="1" x14ac:dyDescent="0.15">
      <c r="B69" s="212" t="s">
        <v>173</v>
      </c>
      <c r="C69" s="213"/>
      <c r="D69" s="187">
        <v>90</v>
      </c>
      <c r="E69" s="188">
        <v>93</v>
      </c>
      <c r="F69" s="188">
        <v>258</v>
      </c>
      <c r="G69" s="188">
        <v>137</v>
      </c>
      <c r="H69" s="188">
        <v>99</v>
      </c>
      <c r="I69" s="188">
        <v>113</v>
      </c>
      <c r="J69" s="187">
        <v>83</v>
      </c>
      <c r="K69" s="189">
        <f t="shared" si="6"/>
        <v>873</v>
      </c>
      <c r="L69" s="195">
        <f t="shared" si="7"/>
        <v>0.15448593169350558</v>
      </c>
      <c r="N69" s="14">
        <v>5651</v>
      </c>
    </row>
    <row r="70" spans="2:14" ht="20.100000000000001" customHeight="1" x14ac:dyDescent="0.15">
      <c r="B70" s="212" t="s">
        <v>174</v>
      </c>
      <c r="C70" s="213"/>
      <c r="D70" s="187">
        <v>835</v>
      </c>
      <c r="E70" s="188">
        <v>510</v>
      </c>
      <c r="F70" s="188">
        <v>692</v>
      </c>
      <c r="G70" s="188">
        <v>474</v>
      </c>
      <c r="H70" s="188">
        <v>380</v>
      </c>
      <c r="I70" s="188">
        <v>475</v>
      </c>
      <c r="J70" s="187">
        <v>226</v>
      </c>
      <c r="K70" s="189">
        <f t="shared" si="6"/>
        <v>3592</v>
      </c>
      <c r="L70" s="195">
        <f t="shared" si="7"/>
        <v>0.22633900441083807</v>
      </c>
      <c r="N70" s="14">
        <v>15870</v>
      </c>
    </row>
    <row r="71" spans="2:14" ht="20.100000000000001" customHeight="1" x14ac:dyDescent="0.15">
      <c r="B71" s="212" t="s">
        <v>175</v>
      </c>
      <c r="C71" s="213"/>
      <c r="D71" s="187">
        <v>115</v>
      </c>
      <c r="E71" s="188">
        <v>102</v>
      </c>
      <c r="F71" s="188">
        <v>197</v>
      </c>
      <c r="G71" s="188">
        <v>142</v>
      </c>
      <c r="H71" s="188">
        <v>129</v>
      </c>
      <c r="I71" s="188">
        <v>136</v>
      </c>
      <c r="J71" s="187">
        <v>77</v>
      </c>
      <c r="K71" s="189">
        <f t="shared" si="6"/>
        <v>898</v>
      </c>
      <c r="L71" s="195">
        <f t="shared" si="7"/>
        <v>0.19424616050183863</v>
      </c>
      <c r="N71" s="14">
        <v>4623</v>
      </c>
    </row>
    <row r="72" spans="2:14" ht="20.100000000000001" customHeight="1" x14ac:dyDescent="0.15">
      <c r="B72" s="212" t="s">
        <v>176</v>
      </c>
      <c r="C72" s="213"/>
      <c r="D72" s="187">
        <v>214</v>
      </c>
      <c r="E72" s="188">
        <v>131</v>
      </c>
      <c r="F72" s="188">
        <v>209</v>
      </c>
      <c r="G72" s="188">
        <v>105</v>
      </c>
      <c r="H72" s="188">
        <v>107</v>
      </c>
      <c r="I72" s="188">
        <v>129</v>
      </c>
      <c r="J72" s="187">
        <v>72</v>
      </c>
      <c r="K72" s="189">
        <f t="shared" si="6"/>
        <v>967</v>
      </c>
      <c r="L72" s="195">
        <f t="shared" si="7"/>
        <v>0.21862988921546461</v>
      </c>
      <c r="N72" s="14">
        <v>4423</v>
      </c>
    </row>
    <row r="73" spans="2:14" ht="20.100000000000001" customHeight="1" x14ac:dyDescent="0.15">
      <c r="B73" s="212" t="s">
        <v>177</v>
      </c>
      <c r="C73" s="213"/>
      <c r="D73" s="187">
        <v>185</v>
      </c>
      <c r="E73" s="188">
        <v>125</v>
      </c>
      <c r="F73" s="188">
        <v>184</v>
      </c>
      <c r="G73" s="188">
        <v>108</v>
      </c>
      <c r="H73" s="188">
        <v>108</v>
      </c>
      <c r="I73" s="188">
        <v>112</v>
      </c>
      <c r="J73" s="187">
        <v>55</v>
      </c>
      <c r="K73" s="189">
        <f t="shared" si="6"/>
        <v>877</v>
      </c>
      <c r="L73" s="195">
        <f t="shared" si="7"/>
        <v>0.21670373115888311</v>
      </c>
      <c r="N73" s="14">
        <v>4047</v>
      </c>
    </row>
    <row r="74" spans="2:14" ht="20.100000000000001" customHeight="1" x14ac:dyDescent="0.15">
      <c r="B74" s="212" t="s">
        <v>178</v>
      </c>
      <c r="C74" s="213"/>
      <c r="D74" s="187">
        <v>168</v>
      </c>
      <c r="E74" s="188">
        <v>111</v>
      </c>
      <c r="F74" s="188">
        <v>154</v>
      </c>
      <c r="G74" s="188">
        <v>111</v>
      </c>
      <c r="H74" s="188">
        <v>67</v>
      </c>
      <c r="I74" s="188">
        <v>73</v>
      </c>
      <c r="J74" s="187">
        <v>51</v>
      </c>
      <c r="K74" s="189">
        <f t="shared" si="6"/>
        <v>735</v>
      </c>
      <c r="L74" s="196">
        <f t="shared" si="7"/>
        <v>0.22629310344827586</v>
      </c>
      <c r="N74" s="14">
        <v>3248</v>
      </c>
    </row>
    <row r="75" spans="2:14" ht="20.100000000000001" customHeight="1" x14ac:dyDescent="0.15">
      <c r="B75" s="212" t="s">
        <v>179</v>
      </c>
      <c r="C75" s="213"/>
      <c r="D75" s="187">
        <v>332</v>
      </c>
      <c r="E75" s="188">
        <v>214</v>
      </c>
      <c r="F75" s="188">
        <v>288</v>
      </c>
      <c r="G75" s="188">
        <v>192</v>
      </c>
      <c r="H75" s="188">
        <v>180</v>
      </c>
      <c r="I75" s="188">
        <v>209</v>
      </c>
      <c r="J75" s="187">
        <v>100</v>
      </c>
      <c r="K75" s="189">
        <f t="shared" si="6"/>
        <v>1515</v>
      </c>
      <c r="L75" s="197">
        <f t="shared" si="7"/>
        <v>0.24698402347570916</v>
      </c>
      <c r="N75" s="14">
        <v>6134</v>
      </c>
    </row>
    <row r="76" spans="2:14" ht="20.100000000000001" customHeight="1" x14ac:dyDescent="0.15">
      <c r="B76" s="212" t="s">
        <v>180</v>
      </c>
      <c r="C76" s="213"/>
      <c r="D76" s="187">
        <v>94</v>
      </c>
      <c r="E76" s="188">
        <v>63</v>
      </c>
      <c r="F76" s="188">
        <v>87</v>
      </c>
      <c r="G76" s="188">
        <v>60</v>
      </c>
      <c r="H76" s="188">
        <v>43</v>
      </c>
      <c r="I76" s="188">
        <v>72</v>
      </c>
      <c r="J76" s="187">
        <v>29</v>
      </c>
      <c r="K76" s="189">
        <f t="shared" si="6"/>
        <v>448</v>
      </c>
      <c r="L76" s="195">
        <f t="shared" si="7"/>
        <v>0.22903885480572597</v>
      </c>
      <c r="N76" s="14">
        <v>1956</v>
      </c>
    </row>
    <row r="77" spans="2:14" ht="20.100000000000001" customHeight="1" x14ac:dyDescent="0.15">
      <c r="B77" s="212" t="s">
        <v>181</v>
      </c>
      <c r="C77" s="213"/>
      <c r="D77" s="187">
        <v>312</v>
      </c>
      <c r="E77" s="188">
        <v>196</v>
      </c>
      <c r="F77" s="188">
        <v>398</v>
      </c>
      <c r="G77" s="188">
        <v>237</v>
      </c>
      <c r="H77" s="188">
        <v>202</v>
      </c>
      <c r="I77" s="188">
        <v>212</v>
      </c>
      <c r="J77" s="187">
        <v>116</v>
      </c>
      <c r="K77" s="189">
        <f t="shared" si="6"/>
        <v>1673</v>
      </c>
      <c r="L77" s="195">
        <f t="shared" si="7"/>
        <v>0.21266048048811492</v>
      </c>
      <c r="N77" s="14">
        <v>7867</v>
      </c>
    </row>
    <row r="78" spans="2:14" ht="20.100000000000001" customHeight="1" x14ac:dyDescent="0.15">
      <c r="B78" s="212" t="s">
        <v>182</v>
      </c>
      <c r="C78" s="213"/>
      <c r="D78" s="187">
        <v>51</v>
      </c>
      <c r="E78" s="188">
        <v>30</v>
      </c>
      <c r="F78" s="188">
        <v>69</v>
      </c>
      <c r="G78" s="188">
        <v>35</v>
      </c>
      <c r="H78" s="188">
        <v>31</v>
      </c>
      <c r="I78" s="188">
        <v>43</v>
      </c>
      <c r="J78" s="187">
        <v>18</v>
      </c>
      <c r="K78" s="189">
        <f t="shared" si="6"/>
        <v>277</v>
      </c>
      <c r="L78" s="195">
        <f t="shared" si="7"/>
        <v>0.22593800978792822</v>
      </c>
      <c r="N78" s="14">
        <v>1226</v>
      </c>
    </row>
    <row r="79" spans="2:14" ht="20.100000000000001" customHeight="1" x14ac:dyDescent="0.15">
      <c r="B79" s="212" t="s">
        <v>183</v>
      </c>
      <c r="C79" s="213"/>
      <c r="D79" s="187">
        <v>197</v>
      </c>
      <c r="E79" s="188">
        <v>135</v>
      </c>
      <c r="F79" s="188">
        <v>398</v>
      </c>
      <c r="G79" s="188">
        <v>215</v>
      </c>
      <c r="H79" s="188">
        <v>169</v>
      </c>
      <c r="I79" s="188">
        <v>275</v>
      </c>
      <c r="J79" s="187">
        <v>136</v>
      </c>
      <c r="K79" s="189">
        <f t="shared" si="6"/>
        <v>1525</v>
      </c>
      <c r="L79" s="195">
        <f t="shared" si="7"/>
        <v>0.1683780501269736</v>
      </c>
      <c r="N79" s="14">
        <v>9057</v>
      </c>
    </row>
    <row r="80" spans="2:14" ht="20.100000000000001" customHeight="1" x14ac:dyDescent="0.15">
      <c r="B80" s="212" t="s">
        <v>184</v>
      </c>
      <c r="C80" s="213"/>
      <c r="D80" s="45">
        <v>35</v>
      </c>
      <c r="E80" s="46">
        <v>37</v>
      </c>
      <c r="F80" s="46">
        <v>98</v>
      </c>
      <c r="G80" s="46">
        <v>49</v>
      </c>
      <c r="H80" s="46">
        <v>30</v>
      </c>
      <c r="I80" s="46">
        <v>68</v>
      </c>
      <c r="J80" s="45">
        <v>42</v>
      </c>
      <c r="K80" s="47">
        <f t="shared" si="6"/>
        <v>359</v>
      </c>
      <c r="L80" s="195">
        <f t="shared" si="7"/>
        <v>0.17022285443338075</v>
      </c>
      <c r="N80" s="14">
        <v>2109</v>
      </c>
    </row>
    <row r="81" spans="2:14" ht="20.100000000000001" customHeight="1" x14ac:dyDescent="0.15">
      <c r="B81" s="212" t="s">
        <v>185</v>
      </c>
      <c r="C81" s="213"/>
      <c r="D81" s="45">
        <v>39</v>
      </c>
      <c r="E81" s="46">
        <v>47</v>
      </c>
      <c r="F81" s="46">
        <v>122</v>
      </c>
      <c r="G81" s="46">
        <v>70</v>
      </c>
      <c r="H81" s="46">
        <v>51</v>
      </c>
      <c r="I81" s="46">
        <v>72</v>
      </c>
      <c r="J81" s="45">
        <v>42</v>
      </c>
      <c r="K81" s="47">
        <f t="shared" si="6"/>
        <v>443</v>
      </c>
      <c r="L81" s="195">
        <f t="shared" si="7"/>
        <v>0.16389197188309285</v>
      </c>
      <c r="N81" s="14">
        <v>2703</v>
      </c>
    </row>
    <row r="82" spans="2:14" ht="20.100000000000001" customHeight="1" x14ac:dyDescent="0.15">
      <c r="B82" s="212" t="s">
        <v>186</v>
      </c>
      <c r="C82" s="213"/>
      <c r="D82" s="40">
        <v>190</v>
      </c>
      <c r="E82" s="39">
        <v>148</v>
      </c>
      <c r="F82" s="39">
        <v>288</v>
      </c>
      <c r="G82" s="39">
        <v>165</v>
      </c>
      <c r="H82" s="39">
        <v>131</v>
      </c>
      <c r="I82" s="39">
        <v>175</v>
      </c>
      <c r="J82" s="40">
        <v>107</v>
      </c>
      <c r="K82" s="190">
        <f t="shared" si="6"/>
        <v>1204</v>
      </c>
      <c r="L82" s="197">
        <f t="shared" si="7"/>
        <v>0.18217582085035558</v>
      </c>
      <c r="N82" s="14">
        <v>6609</v>
      </c>
    </row>
    <row r="83" spans="2:14" ht="20.100000000000001" customHeight="1" x14ac:dyDescent="0.15"/>
    <row r="84" spans="2:14" ht="20.100000000000001" customHeight="1" x14ac:dyDescent="0.15"/>
    <row r="85" spans="2:14" ht="20.100000000000001" customHeight="1" x14ac:dyDescent="0.15"/>
    <row r="86" spans="2:14" ht="20.100000000000001" customHeight="1" x14ac:dyDescent="0.15"/>
    <row r="87" spans="2:14" ht="20.100000000000001" customHeight="1" x14ac:dyDescent="0.15"/>
    <row r="88" spans="2:14" ht="20.100000000000001" customHeight="1" x14ac:dyDescent="0.15"/>
    <row r="89" spans="2:14" ht="20.100000000000001" customHeight="1" x14ac:dyDescent="0.15"/>
    <row r="90" spans="2:14" ht="20.100000000000001" customHeight="1" x14ac:dyDescent="0.15"/>
    <row r="91" spans="2:14" ht="20.100000000000001" customHeight="1" x14ac:dyDescent="0.15"/>
    <row r="92" spans="2:14" ht="20.100000000000001" customHeight="1" x14ac:dyDescent="0.15"/>
    <row r="93" spans="2:14" ht="20.100000000000001" customHeight="1" x14ac:dyDescent="0.15"/>
    <row r="94" spans="2:14" ht="20.100000000000001" customHeight="1" x14ac:dyDescent="0.15"/>
    <row r="95" spans="2:14" ht="20.100000000000001" customHeight="1" x14ac:dyDescent="0.15"/>
    <row r="96" spans="2:14" ht="20.100000000000001" customHeight="1" x14ac:dyDescent="0.15"/>
    <row r="97" ht="20.100000000000001" customHeight="1" x14ac:dyDescent="0.15"/>
    <row r="98" ht="20.100000000000001" customHeight="1" x14ac:dyDescent="0.15"/>
    <row r="99" ht="20.100000000000001" customHeight="1" x14ac:dyDescent="0.15"/>
    <row r="100" ht="20.100000000000001" customHeight="1" x14ac:dyDescent="0.15"/>
    <row r="101" ht="20.100000000000001" customHeight="1" x14ac:dyDescent="0.15"/>
    <row r="102" ht="20.100000000000001" customHeight="1" x14ac:dyDescent="0.15"/>
    <row r="103" ht="20.100000000000001" customHeight="1" x14ac:dyDescent="0.15"/>
    <row r="104" ht="20.100000000000001" customHeight="1" x14ac:dyDescent="0.15"/>
    <row r="105" ht="20.100000000000001" customHeight="1" x14ac:dyDescent="0.15"/>
    <row r="106" ht="20.100000000000001" customHeight="1" x14ac:dyDescent="0.15"/>
    <row r="107" ht="20.100000000000001" customHeight="1" x14ac:dyDescent="0.15"/>
    <row r="108" ht="20.100000000000001" customHeight="1" x14ac:dyDescent="0.15"/>
    <row r="109" ht="20.100000000000001" customHeight="1" x14ac:dyDescent="0.15"/>
    <row r="110" ht="20.100000000000001" customHeight="1" x14ac:dyDescent="0.15"/>
    <row r="111" ht="20.100000000000001" customHeight="1" x14ac:dyDescent="0.15"/>
    <row r="112" ht="20.100000000000001" customHeight="1" x14ac:dyDescent="0.15"/>
    <row r="113" ht="20.100000000000001" customHeight="1" x14ac:dyDescent="0.15"/>
    <row r="114" ht="20.100000000000001" customHeight="1" x14ac:dyDescent="0.15"/>
    <row r="115" ht="20.100000000000001" customHeight="1" x14ac:dyDescent="0.15"/>
    <row r="116" ht="20.100000000000001" customHeight="1" x14ac:dyDescent="0.15"/>
    <row r="117" ht="20.100000000000001" customHeight="1" x14ac:dyDescent="0.15"/>
    <row r="118" ht="20.100000000000001" customHeight="1" x14ac:dyDescent="0.15"/>
    <row r="119" ht="20.100000000000001" customHeight="1" x14ac:dyDescent="0.15"/>
    <row r="120" ht="20.100000000000001" customHeight="1" x14ac:dyDescent="0.15"/>
    <row r="121" ht="20.100000000000001" customHeight="1" x14ac:dyDescent="0.15"/>
    <row r="122" ht="20.100000000000001" customHeight="1" x14ac:dyDescent="0.15"/>
    <row r="123" ht="20.100000000000001" customHeight="1" x14ac:dyDescent="0.15"/>
    <row r="124" ht="20.100000000000001" customHeight="1" x14ac:dyDescent="0.15"/>
    <row r="125" ht="20.100000000000001" customHeight="1" x14ac:dyDescent="0.15"/>
    <row r="126" ht="20.100000000000001" customHeight="1" x14ac:dyDescent="0.15"/>
    <row r="127" ht="20.100000000000001" customHeight="1" x14ac:dyDescent="0.15"/>
    <row r="128" ht="20.100000000000001" customHeight="1" x14ac:dyDescent="0.15"/>
    <row r="129" ht="20.100000000000001" customHeight="1" x14ac:dyDescent="0.15"/>
    <row r="130" ht="20.100000000000001" customHeight="1" x14ac:dyDescent="0.15"/>
    <row r="131" ht="20.100000000000001" customHeight="1" x14ac:dyDescent="0.15"/>
    <row r="132" ht="20.100000000000001" customHeight="1" x14ac:dyDescent="0.15"/>
    <row r="133" ht="20.100000000000001" customHeight="1" x14ac:dyDescent="0.15"/>
    <row r="134" ht="20.100000000000001" customHeight="1" x14ac:dyDescent="0.15"/>
    <row r="135" ht="20.100000000000001" customHeight="1" x14ac:dyDescent="0.15"/>
    <row r="136" ht="20.100000000000001" customHeight="1" x14ac:dyDescent="0.15"/>
    <row r="137" ht="20.100000000000001" customHeight="1" x14ac:dyDescent="0.15"/>
    <row r="138" ht="20.100000000000001" customHeight="1" x14ac:dyDescent="0.15"/>
    <row r="139" ht="20.100000000000001" customHeight="1" x14ac:dyDescent="0.15"/>
    <row r="140" ht="20.100000000000001" customHeight="1" x14ac:dyDescent="0.15"/>
    <row r="141" ht="20.100000000000001" customHeight="1" x14ac:dyDescent="0.15"/>
    <row r="142" ht="20.100000000000001" customHeight="1" x14ac:dyDescent="0.15"/>
    <row r="143" ht="20.100000000000001" customHeight="1" x14ac:dyDescent="0.15"/>
    <row r="144" ht="20.100000000000001" customHeight="1" x14ac:dyDescent="0.15"/>
    <row r="145" ht="20.100000000000001" customHeight="1" x14ac:dyDescent="0.15"/>
    <row r="146" ht="20.100000000000001" customHeight="1" x14ac:dyDescent="0.15"/>
    <row r="147" ht="20.100000000000001" customHeight="1" x14ac:dyDescent="0.15"/>
    <row r="148" ht="20.100000000000001" customHeight="1" x14ac:dyDescent="0.15"/>
    <row r="149" ht="20.100000000000001" customHeight="1" x14ac:dyDescent="0.15"/>
    <row r="150" ht="20.100000000000001" customHeight="1" x14ac:dyDescent="0.15"/>
    <row r="151" ht="20.100000000000001" customHeight="1" x14ac:dyDescent="0.15"/>
    <row r="152" ht="20.100000000000001" customHeight="1" x14ac:dyDescent="0.15"/>
    <row r="153" ht="20.100000000000001" customHeight="1" x14ac:dyDescent="0.15"/>
    <row r="154" ht="20.100000000000001" customHeight="1" x14ac:dyDescent="0.15"/>
    <row r="155" ht="20.100000000000001" customHeight="1" x14ac:dyDescent="0.15"/>
    <row r="156" ht="20.100000000000001" customHeight="1" x14ac:dyDescent="0.15"/>
    <row r="157" ht="20.100000000000001" customHeight="1" x14ac:dyDescent="0.15"/>
    <row r="158" ht="20.100000000000001" customHeight="1" x14ac:dyDescent="0.15"/>
    <row r="159" ht="20.100000000000001" customHeight="1" x14ac:dyDescent="0.15"/>
    <row r="160" ht="20.100000000000001" customHeight="1" x14ac:dyDescent="0.15"/>
    <row r="161" ht="20.100000000000001" customHeight="1" x14ac:dyDescent="0.15"/>
    <row r="162" ht="20.100000000000001" customHeight="1" x14ac:dyDescent="0.15"/>
    <row r="163" ht="20.100000000000001" customHeight="1" x14ac:dyDescent="0.15"/>
    <row r="164" ht="20.100000000000001" customHeight="1" x14ac:dyDescent="0.15"/>
    <row r="165" ht="20.100000000000001" customHeight="1" x14ac:dyDescent="0.15"/>
    <row r="166" ht="20.100000000000001" customHeight="1" x14ac:dyDescent="0.15"/>
    <row r="167" ht="20.100000000000001" customHeight="1" x14ac:dyDescent="0.15"/>
    <row r="168" ht="20.100000000000001" customHeight="1" x14ac:dyDescent="0.15"/>
    <row r="169" ht="20.100000000000001" customHeight="1" x14ac:dyDescent="0.15"/>
    <row r="170" ht="20.100000000000001" customHeight="1" x14ac:dyDescent="0.15"/>
    <row r="171" ht="20.100000000000001" customHeight="1" x14ac:dyDescent="0.15"/>
    <row r="172" ht="20.100000000000001" customHeight="1" x14ac:dyDescent="0.15"/>
    <row r="173" ht="20.100000000000001" customHeight="1" x14ac:dyDescent="0.15"/>
    <row r="174" ht="20.100000000000001" customHeight="1" x14ac:dyDescent="0.15"/>
    <row r="175" ht="20.100000000000001" customHeight="1" x14ac:dyDescent="0.15"/>
    <row r="176" ht="20.100000000000001" customHeight="1" x14ac:dyDescent="0.15"/>
    <row r="177" ht="20.100000000000001" customHeight="1" x14ac:dyDescent="0.15"/>
    <row r="178" ht="20.100000000000001" customHeight="1" x14ac:dyDescent="0.15"/>
    <row r="179" ht="20.100000000000001" customHeight="1" x14ac:dyDescent="0.15"/>
    <row r="180" ht="20.100000000000001" customHeight="1" x14ac:dyDescent="0.15"/>
    <row r="181" ht="20.100000000000001" customHeight="1" x14ac:dyDescent="0.15"/>
    <row r="182" ht="20.100000000000001" customHeight="1" x14ac:dyDescent="0.15"/>
    <row r="183" ht="20.100000000000001" customHeight="1" x14ac:dyDescent="0.15"/>
    <row r="184" ht="20.100000000000001" customHeight="1" x14ac:dyDescent="0.15"/>
    <row r="185" ht="20.100000000000001" customHeight="1" x14ac:dyDescent="0.15"/>
    <row r="186" ht="20.100000000000001" customHeight="1" x14ac:dyDescent="0.15"/>
    <row r="187" ht="20.100000000000001" customHeight="1" x14ac:dyDescent="0.15"/>
    <row r="188" ht="20.100000000000001" customHeight="1" x14ac:dyDescent="0.15"/>
    <row r="189" ht="20.100000000000001" customHeight="1" x14ac:dyDescent="0.15"/>
    <row r="190" ht="20.100000000000001" customHeight="1" x14ac:dyDescent="0.15"/>
    <row r="191" ht="20.100000000000001" customHeight="1" x14ac:dyDescent="0.15"/>
    <row r="192" ht="20.100000000000001" customHeight="1" x14ac:dyDescent="0.15"/>
    <row r="193" ht="20.100000000000001" customHeight="1" x14ac:dyDescent="0.15"/>
    <row r="194" ht="20.100000000000001" customHeight="1" x14ac:dyDescent="0.15"/>
    <row r="195" ht="20.100000000000001" customHeight="1" x14ac:dyDescent="0.15"/>
    <row r="196" ht="20.100000000000001" customHeight="1" x14ac:dyDescent="0.15"/>
    <row r="197" ht="20.100000000000001" customHeight="1" x14ac:dyDescent="0.15"/>
    <row r="198" ht="20.100000000000001" customHeight="1" x14ac:dyDescent="0.15"/>
    <row r="199" ht="20.100000000000001" customHeight="1" x14ac:dyDescent="0.15"/>
    <row r="200" ht="20.100000000000001" customHeight="1" x14ac:dyDescent="0.15"/>
    <row r="201" ht="20.100000000000001" customHeight="1" x14ac:dyDescent="0.15"/>
    <row r="202" ht="20.100000000000001" customHeight="1" x14ac:dyDescent="0.15"/>
    <row r="203" ht="20.100000000000001" customHeight="1" x14ac:dyDescent="0.15"/>
    <row r="204" ht="20.100000000000001" customHeight="1" x14ac:dyDescent="0.15"/>
    <row r="205" ht="20.100000000000001" customHeight="1" x14ac:dyDescent="0.15"/>
    <row r="206" ht="20.100000000000001" customHeight="1" x14ac:dyDescent="0.15"/>
    <row r="207" ht="20.100000000000001" customHeight="1" x14ac:dyDescent="0.15"/>
    <row r="208" ht="20.100000000000001" customHeight="1" x14ac:dyDescent="0.15"/>
    <row r="209" ht="20.100000000000001" customHeight="1" x14ac:dyDescent="0.15"/>
    <row r="210" ht="20.100000000000001" customHeight="1" x14ac:dyDescent="0.15"/>
    <row r="211" ht="20.100000000000001" customHeight="1" x14ac:dyDescent="0.15"/>
    <row r="212" ht="20.100000000000001" customHeight="1" x14ac:dyDescent="0.15"/>
    <row r="213" ht="20.100000000000001" customHeight="1" x14ac:dyDescent="0.15"/>
    <row r="214" ht="20.100000000000001" customHeight="1" x14ac:dyDescent="0.15"/>
    <row r="215" ht="20.100000000000001" customHeight="1" x14ac:dyDescent="0.15"/>
    <row r="216" ht="20.100000000000001" customHeight="1" x14ac:dyDescent="0.15"/>
    <row r="217" ht="20.100000000000001" customHeight="1" x14ac:dyDescent="0.15"/>
    <row r="218" ht="20.100000000000001" customHeight="1" x14ac:dyDescent="0.15"/>
    <row r="219" ht="20.100000000000001" customHeight="1" x14ac:dyDescent="0.15"/>
    <row r="220" ht="20.100000000000001" customHeight="1" x14ac:dyDescent="0.15"/>
    <row r="221" ht="20.100000000000001" customHeight="1" x14ac:dyDescent="0.15"/>
    <row r="222" ht="20.100000000000001" customHeight="1" x14ac:dyDescent="0.15"/>
    <row r="223" ht="20.100000000000001" customHeight="1" x14ac:dyDescent="0.15"/>
    <row r="224" ht="20.100000000000001" customHeight="1" x14ac:dyDescent="0.15"/>
  </sheetData>
  <mergeCells count="45">
    <mergeCell ref="B80:C80"/>
    <mergeCell ref="B81:C81"/>
    <mergeCell ref="B82:C82"/>
    <mergeCell ref="B75:C75"/>
    <mergeCell ref="B76:C76"/>
    <mergeCell ref="B77:C77"/>
    <mergeCell ref="B78:C78"/>
    <mergeCell ref="B79:C79"/>
    <mergeCell ref="B70:C70"/>
    <mergeCell ref="B71:C71"/>
    <mergeCell ref="B72:C72"/>
    <mergeCell ref="B73:C73"/>
    <mergeCell ref="B74:C74"/>
    <mergeCell ref="B65:C65"/>
    <mergeCell ref="B66:C66"/>
    <mergeCell ref="B67:C67"/>
    <mergeCell ref="B68:C68"/>
    <mergeCell ref="B69:C69"/>
    <mergeCell ref="B60:C60"/>
    <mergeCell ref="B61:C61"/>
    <mergeCell ref="B62:C62"/>
    <mergeCell ref="B63:C63"/>
    <mergeCell ref="B64:C64"/>
    <mergeCell ref="B55:C55"/>
    <mergeCell ref="B56:C56"/>
    <mergeCell ref="B57:C57"/>
    <mergeCell ref="B58:C58"/>
    <mergeCell ref="B59:C59"/>
    <mergeCell ref="B50:C50"/>
    <mergeCell ref="B51:C51"/>
    <mergeCell ref="B52:C52"/>
    <mergeCell ref="B53:C53"/>
    <mergeCell ref="B54:C54"/>
    <mergeCell ref="B4:C4"/>
    <mergeCell ref="B8:C8"/>
    <mergeCell ref="B9:C9"/>
    <mergeCell ref="B24:C24"/>
    <mergeCell ref="B31:C31"/>
    <mergeCell ref="B32:C32"/>
    <mergeCell ref="B25:C25"/>
    <mergeCell ref="B26:C26"/>
    <mergeCell ref="B27:C27"/>
    <mergeCell ref="B28:C28"/>
    <mergeCell ref="B29:C29"/>
    <mergeCell ref="B30:C30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109"/>
  <sheetViews>
    <sheetView zoomScaleNormal="100" workbookViewId="0"/>
  </sheetViews>
  <sheetFormatPr defaultRowHeight="13.5" x14ac:dyDescent="0.15"/>
  <cols>
    <col min="1" max="1" width="2.5" style="14" customWidth="1"/>
    <col min="2" max="2" width="2.625" style="14" customWidth="1"/>
    <col min="3" max="3" width="16.875" style="14" customWidth="1"/>
    <col min="4" max="11" width="10.125" style="14" customWidth="1"/>
    <col min="12" max="19" width="8.625" style="14" customWidth="1"/>
    <col min="20" max="20" width="9.625" style="14" customWidth="1"/>
    <col min="21" max="21" width="8.625" style="14" customWidth="1"/>
    <col min="22" max="22" width="9.125" style="14" bestFit="1" customWidth="1"/>
    <col min="23" max="23" width="11" style="14" bestFit="1" customWidth="1"/>
    <col min="24" max="16384" width="9" style="14"/>
  </cols>
  <sheetData>
    <row r="1" spans="1:19" ht="20.100000000000001" customHeight="1" x14ac:dyDescent="0.15">
      <c r="A1" s="106" t="s">
        <v>52</v>
      </c>
    </row>
    <row r="2" spans="1:19" ht="20.100000000000001" customHeight="1" x14ac:dyDescent="0.15"/>
    <row r="3" spans="1:19" ht="20.100000000000001" customHeight="1" thickBot="1" x14ac:dyDescent="0.2">
      <c r="B3" s="216"/>
      <c r="C3" s="216"/>
      <c r="D3" s="216" t="s">
        <v>121</v>
      </c>
      <c r="E3" s="216"/>
      <c r="F3" s="216" t="s">
        <v>122</v>
      </c>
      <c r="G3" s="216"/>
      <c r="H3" s="216" t="s">
        <v>123</v>
      </c>
      <c r="I3" s="216"/>
      <c r="J3" s="216" t="s">
        <v>124</v>
      </c>
      <c r="K3" s="216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 x14ac:dyDescent="0.2">
      <c r="B4" s="218"/>
      <c r="C4" s="218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 x14ac:dyDescent="0.15">
      <c r="B5" s="217" t="s">
        <v>113</v>
      </c>
      <c r="C5" s="217"/>
      <c r="D5" s="150">
        <v>5615</v>
      </c>
      <c r="E5" s="149">
        <v>312833.1399999999</v>
      </c>
      <c r="F5" s="151">
        <v>1756</v>
      </c>
      <c r="G5" s="152">
        <v>33666.029999999992</v>
      </c>
      <c r="H5" s="150">
        <v>538</v>
      </c>
      <c r="I5" s="149">
        <v>110110.19999999998</v>
      </c>
      <c r="J5" s="151">
        <v>1056</v>
      </c>
      <c r="K5" s="152">
        <v>329434.01</v>
      </c>
      <c r="M5" s="162">
        <f>Q5+Q7</f>
        <v>40141</v>
      </c>
      <c r="N5" s="121" t="s">
        <v>107</v>
      </c>
      <c r="O5" s="122"/>
      <c r="P5" s="134"/>
      <c r="Q5" s="123">
        <v>31824</v>
      </c>
      <c r="R5" s="124">
        <v>1963610.070000001</v>
      </c>
      <c r="S5" s="124">
        <f>R5/Q5*100</f>
        <v>6170.2176659125225</v>
      </c>
    </row>
    <row r="6" spans="1:19" ht="20.100000000000001" customHeight="1" x14ac:dyDescent="0.15">
      <c r="B6" s="214" t="s">
        <v>114</v>
      </c>
      <c r="C6" s="214"/>
      <c r="D6" s="153">
        <v>4637</v>
      </c>
      <c r="E6" s="154">
        <v>284218.38000000006</v>
      </c>
      <c r="F6" s="155">
        <v>1478</v>
      </c>
      <c r="G6" s="156">
        <v>27835.35</v>
      </c>
      <c r="H6" s="153">
        <v>471</v>
      </c>
      <c r="I6" s="154">
        <v>98561.340000000011</v>
      </c>
      <c r="J6" s="155">
        <v>893</v>
      </c>
      <c r="K6" s="156">
        <v>261471.32000000004</v>
      </c>
      <c r="M6" s="58"/>
      <c r="N6" s="125"/>
      <c r="O6" s="94" t="s">
        <v>104</v>
      </c>
      <c r="P6" s="107"/>
      <c r="Q6" s="98">
        <f>Q5/Q$13</f>
        <v>0.62151394422310757</v>
      </c>
      <c r="R6" s="99">
        <f>R5/R$13</f>
        <v>0.39061579255329992</v>
      </c>
      <c r="S6" s="100" t="s">
        <v>106</v>
      </c>
    </row>
    <row r="7" spans="1:19" ht="20.100000000000001" customHeight="1" x14ac:dyDescent="0.15">
      <c r="B7" s="214" t="s">
        <v>115</v>
      </c>
      <c r="C7" s="214"/>
      <c r="D7" s="153">
        <v>2894</v>
      </c>
      <c r="E7" s="154">
        <v>180554.16</v>
      </c>
      <c r="F7" s="155">
        <v>967</v>
      </c>
      <c r="G7" s="156">
        <v>18808.169999999998</v>
      </c>
      <c r="H7" s="153">
        <v>514</v>
      </c>
      <c r="I7" s="154">
        <v>110737.32</v>
      </c>
      <c r="J7" s="155">
        <v>669</v>
      </c>
      <c r="K7" s="156">
        <v>202081.30000000002</v>
      </c>
      <c r="M7" s="58"/>
      <c r="N7" s="126" t="s">
        <v>108</v>
      </c>
      <c r="O7" s="127"/>
      <c r="P7" s="135"/>
      <c r="Q7" s="128">
        <v>8317</v>
      </c>
      <c r="R7" s="129">
        <v>157453.05999999991</v>
      </c>
      <c r="S7" s="129">
        <f>R7/Q7*100</f>
        <v>1893.147288685823</v>
      </c>
    </row>
    <row r="8" spans="1:19" ht="20.100000000000001" customHeight="1" x14ac:dyDescent="0.15">
      <c r="B8" s="214" t="s">
        <v>116</v>
      </c>
      <c r="C8" s="214"/>
      <c r="D8" s="153">
        <v>1150</v>
      </c>
      <c r="E8" s="154">
        <v>71005.400000000009</v>
      </c>
      <c r="F8" s="155">
        <v>279</v>
      </c>
      <c r="G8" s="156">
        <v>5021.4999999999991</v>
      </c>
      <c r="H8" s="153">
        <v>85</v>
      </c>
      <c r="I8" s="154">
        <v>16435.63</v>
      </c>
      <c r="J8" s="155">
        <v>356</v>
      </c>
      <c r="K8" s="156">
        <v>103284.33999999998</v>
      </c>
      <c r="L8" s="89"/>
      <c r="M8" s="88"/>
      <c r="N8" s="130"/>
      <c r="O8" s="94" t="s">
        <v>104</v>
      </c>
      <c r="P8" s="107"/>
      <c r="Q8" s="98">
        <f>Q7/Q$13</f>
        <v>0.16242871650652294</v>
      </c>
      <c r="R8" s="99">
        <f>R7/R$13</f>
        <v>3.1321723575109907E-2</v>
      </c>
      <c r="S8" s="100" t="s">
        <v>105</v>
      </c>
    </row>
    <row r="9" spans="1:19" ht="20.100000000000001" customHeight="1" x14ac:dyDescent="0.15">
      <c r="B9" s="214" t="s">
        <v>117</v>
      </c>
      <c r="C9" s="214"/>
      <c r="D9" s="153">
        <v>1811</v>
      </c>
      <c r="E9" s="154">
        <v>123046.83</v>
      </c>
      <c r="F9" s="155">
        <v>472</v>
      </c>
      <c r="G9" s="156">
        <v>9911.59</v>
      </c>
      <c r="H9" s="153">
        <v>326</v>
      </c>
      <c r="I9" s="154">
        <v>66286.570000000007</v>
      </c>
      <c r="J9" s="155">
        <v>397</v>
      </c>
      <c r="K9" s="156">
        <v>117066.24000000001</v>
      </c>
      <c r="L9" s="89"/>
      <c r="M9" s="88"/>
      <c r="N9" s="126" t="s">
        <v>109</v>
      </c>
      <c r="O9" s="127"/>
      <c r="P9" s="135"/>
      <c r="Q9" s="128">
        <v>4189</v>
      </c>
      <c r="R9" s="129">
        <v>885187.43000000017</v>
      </c>
      <c r="S9" s="129">
        <f>R9/Q9*100</f>
        <v>21131.234900931013</v>
      </c>
    </row>
    <row r="10" spans="1:19" ht="20.100000000000001" customHeight="1" x14ac:dyDescent="0.15">
      <c r="B10" s="214" t="s">
        <v>118</v>
      </c>
      <c r="C10" s="214"/>
      <c r="D10" s="153">
        <v>4069</v>
      </c>
      <c r="E10" s="154">
        <v>269716.4599999999</v>
      </c>
      <c r="F10" s="155">
        <v>713</v>
      </c>
      <c r="G10" s="156">
        <v>14648.94</v>
      </c>
      <c r="H10" s="153">
        <v>570</v>
      </c>
      <c r="I10" s="154">
        <v>128072.59</v>
      </c>
      <c r="J10" s="155">
        <v>972</v>
      </c>
      <c r="K10" s="156">
        <v>293662.98999999993</v>
      </c>
      <c r="L10" s="89"/>
      <c r="M10" s="88"/>
      <c r="N10" s="95"/>
      <c r="O10" s="94" t="s">
        <v>104</v>
      </c>
      <c r="P10" s="107"/>
      <c r="Q10" s="98">
        <f>Q9/Q$13</f>
        <v>8.1810014842590428E-2</v>
      </c>
      <c r="R10" s="99">
        <f>R9/R$13</f>
        <v>0.17608800994164212</v>
      </c>
      <c r="S10" s="100" t="s">
        <v>105</v>
      </c>
    </row>
    <row r="11" spans="1:19" ht="20.100000000000001" customHeight="1" x14ac:dyDescent="0.15">
      <c r="B11" s="214" t="s">
        <v>119</v>
      </c>
      <c r="C11" s="214"/>
      <c r="D11" s="153">
        <v>8809</v>
      </c>
      <c r="E11" s="154">
        <v>539373.44000000029</v>
      </c>
      <c r="F11" s="155">
        <v>2032</v>
      </c>
      <c r="G11" s="156">
        <v>35042.890000000007</v>
      </c>
      <c r="H11" s="153">
        <v>1371</v>
      </c>
      <c r="I11" s="154">
        <v>293209.84999999998</v>
      </c>
      <c r="J11" s="155">
        <v>1736</v>
      </c>
      <c r="K11" s="156">
        <v>480692.8</v>
      </c>
      <c r="L11" s="89"/>
      <c r="M11" s="88"/>
      <c r="N11" s="126" t="s">
        <v>110</v>
      </c>
      <c r="O11" s="127"/>
      <c r="P11" s="135"/>
      <c r="Q11" s="101">
        <v>6874</v>
      </c>
      <c r="R11" s="102">
        <v>2020709.71</v>
      </c>
      <c r="S11" s="102">
        <f>R11/Q11*100</f>
        <v>29396.417078847833</v>
      </c>
    </row>
    <row r="12" spans="1:19" ht="20.100000000000001" customHeight="1" thickBot="1" x14ac:dyDescent="0.2">
      <c r="B12" s="215" t="s">
        <v>120</v>
      </c>
      <c r="C12" s="215"/>
      <c r="D12" s="157">
        <v>2839</v>
      </c>
      <c r="E12" s="158">
        <v>182862.25999999998</v>
      </c>
      <c r="F12" s="159">
        <v>620</v>
      </c>
      <c r="G12" s="160">
        <v>12518.59</v>
      </c>
      <c r="H12" s="157">
        <v>314</v>
      </c>
      <c r="I12" s="158">
        <v>61773.93</v>
      </c>
      <c r="J12" s="159">
        <v>795</v>
      </c>
      <c r="K12" s="160">
        <v>233016.71</v>
      </c>
      <c r="L12" s="89"/>
      <c r="M12" s="88"/>
      <c r="N12" s="125"/>
      <c r="O12" s="84" t="s">
        <v>104</v>
      </c>
      <c r="P12" s="108"/>
      <c r="Q12" s="103">
        <f>Q11/Q$13</f>
        <v>0.13424732442777909</v>
      </c>
      <c r="R12" s="104">
        <f>R11/R$13</f>
        <v>0.40197447392994801</v>
      </c>
      <c r="S12" s="105" t="s">
        <v>105</v>
      </c>
    </row>
    <row r="13" spans="1:19" ht="20.100000000000001" customHeight="1" thickTop="1" x14ac:dyDescent="0.15">
      <c r="B13" s="161" t="s">
        <v>125</v>
      </c>
      <c r="C13" s="161"/>
      <c r="D13" s="150">
        <v>31824</v>
      </c>
      <c r="E13" s="149">
        <v>1963610.070000001</v>
      </c>
      <c r="F13" s="151">
        <v>8317</v>
      </c>
      <c r="G13" s="152">
        <v>157453.05999999991</v>
      </c>
      <c r="H13" s="150">
        <v>4189</v>
      </c>
      <c r="I13" s="149">
        <v>885187.43000000017</v>
      </c>
      <c r="J13" s="151">
        <v>6874</v>
      </c>
      <c r="K13" s="152">
        <v>2020709.71</v>
      </c>
      <c r="M13" s="58"/>
      <c r="N13" s="131" t="s">
        <v>111</v>
      </c>
      <c r="O13" s="132"/>
      <c r="P13" s="133"/>
      <c r="Q13" s="96">
        <f>Q5+Q7+Q9+Q11</f>
        <v>51204</v>
      </c>
      <c r="R13" s="97">
        <f>R5+R7+R9+R11</f>
        <v>5026960.2700000014</v>
      </c>
      <c r="S13" s="97">
        <f>R13/Q13*100</f>
        <v>9817.5147840012523</v>
      </c>
    </row>
    <row r="14" spans="1:19" ht="20.100000000000001" customHeight="1" x14ac:dyDescent="0.15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 x14ac:dyDescent="0.15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 x14ac:dyDescent="0.15">
      <c r="M16" s="14" t="s">
        <v>132</v>
      </c>
      <c r="N16" s="58">
        <f>D5/(D5+F5+H5+J5)</f>
        <v>0.62632459564974907</v>
      </c>
      <c r="O16" s="58">
        <f>F5/(D5+F5+H5+J5)</f>
        <v>0.1958728388176241</v>
      </c>
      <c r="P16" s="58">
        <f>H5/(D5+F5+H5+J5)</f>
        <v>6.0011154489682098E-2</v>
      </c>
      <c r="Q16" s="58">
        <f>J5/(D5+F5+H5+J5)</f>
        <v>0.11779141104294479</v>
      </c>
    </row>
    <row r="17" spans="13:17" ht="20.100000000000001" customHeight="1" x14ac:dyDescent="0.15">
      <c r="M17" s="14" t="s">
        <v>133</v>
      </c>
      <c r="N17" s="58">
        <f t="shared" ref="N17:N23" si="0">D6/(D6+F6+H6+J6)</f>
        <v>0.62000267415429866</v>
      </c>
      <c r="O17" s="58">
        <f t="shared" ref="O17:O23" si="1">F6/(D6+F6+H6+J6)</f>
        <v>0.1976200026741543</v>
      </c>
      <c r="P17" s="58">
        <f t="shared" ref="P17:P23" si="2">H6/(D6+F6+H6+J6)</f>
        <v>6.2976333734456477E-2</v>
      </c>
      <c r="Q17" s="58">
        <f t="shared" ref="Q17:Q23" si="3">J6/(D6+F6+H6+J6)</f>
        <v>0.11940098943709052</v>
      </c>
    </row>
    <row r="18" spans="13:17" ht="20.100000000000001" customHeight="1" x14ac:dyDescent="0.15">
      <c r="M18" s="14" t="s">
        <v>134</v>
      </c>
      <c r="N18" s="58">
        <f t="shared" si="0"/>
        <v>0.57375099127676443</v>
      </c>
      <c r="O18" s="58">
        <f t="shared" si="1"/>
        <v>0.19171292624900874</v>
      </c>
      <c r="P18" s="58">
        <f t="shared" si="2"/>
        <v>0.10190325138778747</v>
      </c>
      <c r="Q18" s="58">
        <f t="shared" si="3"/>
        <v>0.13263283108643933</v>
      </c>
    </row>
    <row r="19" spans="13:17" ht="20.100000000000001" customHeight="1" x14ac:dyDescent="0.15">
      <c r="M19" s="14" t="s">
        <v>135</v>
      </c>
      <c r="N19" s="58">
        <f t="shared" si="0"/>
        <v>0.61497326203208558</v>
      </c>
      <c r="O19" s="58">
        <f t="shared" si="1"/>
        <v>0.14919786096256685</v>
      </c>
      <c r="P19" s="58">
        <f t="shared" si="2"/>
        <v>4.5454545454545456E-2</v>
      </c>
      <c r="Q19" s="58">
        <f t="shared" si="3"/>
        <v>0.19037433155080213</v>
      </c>
    </row>
    <row r="20" spans="13:17" ht="20.100000000000001" customHeight="1" x14ac:dyDescent="0.15">
      <c r="M20" s="14" t="s">
        <v>136</v>
      </c>
      <c r="N20" s="58">
        <f t="shared" si="0"/>
        <v>0.6024617431803061</v>
      </c>
      <c r="O20" s="58">
        <f t="shared" si="1"/>
        <v>0.15701929474384566</v>
      </c>
      <c r="P20" s="58">
        <f t="shared" si="2"/>
        <v>0.10844976713240187</v>
      </c>
      <c r="Q20" s="58">
        <f t="shared" si="3"/>
        <v>0.13206919494344643</v>
      </c>
    </row>
    <row r="21" spans="13:17" ht="20.100000000000001" customHeight="1" x14ac:dyDescent="0.15">
      <c r="M21" s="14" t="s">
        <v>137</v>
      </c>
      <c r="N21" s="58">
        <f t="shared" si="0"/>
        <v>0.64342188488298546</v>
      </c>
      <c r="O21" s="58">
        <f t="shared" si="1"/>
        <v>0.11274509803921569</v>
      </c>
      <c r="P21" s="58">
        <f t="shared" si="2"/>
        <v>9.0132827324478179E-2</v>
      </c>
      <c r="Q21" s="58">
        <f t="shared" si="3"/>
        <v>0.15370018975332067</v>
      </c>
    </row>
    <row r="22" spans="13:17" ht="20.100000000000001" customHeight="1" x14ac:dyDescent="0.15">
      <c r="M22" s="14" t="s">
        <v>138</v>
      </c>
      <c r="N22" s="58">
        <f t="shared" si="0"/>
        <v>0.63156008029825061</v>
      </c>
      <c r="O22" s="58">
        <f t="shared" si="1"/>
        <v>0.14568396902781761</v>
      </c>
      <c r="P22" s="58">
        <f t="shared" si="2"/>
        <v>9.8293662173788363E-2</v>
      </c>
      <c r="Q22" s="58">
        <f t="shared" si="3"/>
        <v>0.12446228850014339</v>
      </c>
    </row>
    <row r="23" spans="13:17" ht="20.100000000000001" customHeight="1" x14ac:dyDescent="0.15">
      <c r="M23" s="14" t="s">
        <v>139</v>
      </c>
      <c r="N23" s="58">
        <f t="shared" si="0"/>
        <v>0.62149737302977237</v>
      </c>
      <c r="O23" s="58">
        <f t="shared" si="1"/>
        <v>0.13572679509632224</v>
      </c>
      <c r="P23" s="58">
        <f t="shared" si="2"/>
        <v>6.8739054290718041E-2</v>
      </c>
      <c r="Q23" s="58">
        <f t="shared" si="3"/>
        <v>0.17403677758318739</v>
      </c>
    </row>
    <row r="24" spans="13:17" ht="20.100000000000001" customHeight="1" x14ac:dyDescent="0.15">
      <c r="M24" s="14" t="s">
        <v>140</v>
      </c>
      <c r="N24" s="58">
        <f t="shared" ref="N24" si="4">D13/(D13+F13+H13+J13)</f>
        <v>0.62151394422310757</v>
      </c>
      <c r="O24" s="58">
        <f t="shared" ref="O24" si="5">F13/(D13+F13+H13+J13)</f>
        <v>0.16242871650652294</v>
      </c>
      <c r="P24" s="58">
        <f t="shared" ref="P24" si="6">H13/(D13+F13+H13+J13)</f>
        <v>8.1810014842590428E-2</v>
      </c>
      <c r="Q24" s="58">
        <f t="shared" ref="Q24" si="7">J13/(D13+F13+H13+J13)</f>
        <v>0.13424732442777909</v>
      </c>
    </row>
    <row r="25" spans="13:17" ht="20.100000000000001" customHeight="1" x14ac:dyDescent="0.15"/>
    <row r="26" spans="13:17" ht="20.100000000000001" customHeight="1" x14ac:dyDescent="0.15"/>
    <row r="27" spans="13:17" ht="20.100000000000001" customHeight="1" x14ac:dyDescent="0.15"/>
    <row r="28" spans="13:17" ht="20.100000000000001" customHeight="1" x14ac:dyDescent="0.15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 x14ac:dyDescent="0.15">
      <c r="M29" s="14" t="s">
        <v>132</v>
      </c>
      <c r="N29" s="58">
        <f>E5/(E5+G5+I5+K5)</f>
        <v>0.39798457433736029</v>
      </c>
      <c r="O29" s="58">
        <f>G5/(E5+G5+I5+K5)</f>
        <v>4.282973542757907E-2</v>
      </c>
      <c r="P29" s="58">
        <f>I5/(E5+G5+I5+K5)</f>
        <v>0.1400815817569763</v>
      </c>
      <c r="Q29" s="58">
        <f>K5/(E5+G5+I5+K5)</f>
        <v>0.41910410847808433</v>
      </c>
    </row>
    <row r="30" spans="13:17" ht="20.100000000000001" customHeight="1" x14ac:dyDescent="0.15">
      <c r="M30" s="14" t="s">
        <v>133</v>
      </c>
      <c r="N30" s="58">
        <f t="shared" ref="N30:N37" si="8">E6/(E6+G6+I6+K6)</f>
        <v>0.4228896526233778</v>
      </c>
      <c r="O30" s="58">
        <f t="shared" ref="O30:O37" si="9">G6/(E6+G6+I6+K6)</f>
        <v>4.1416327445642803E-2</v>
      </c>
      <c r="P30" s="58">
        <f t="shared" ref="P30:P37" si="10">I6/(E6+G6+I6+K6)</f>
        <v>0.14664980792127036</v>
      </c>
      <c r="Q30" s="58">
        <f t="shared" ref="Q30:Q37" si="11">K6/(E6+G6+I6+K6)</f>
        <v>0.38904421200970901</v>
      </c>
    </row>
    <row r="31" spans="13:17" ht="20.100000000000001" customHeight="1" x14ac:dyDescent="0.15">
      <c r="M31" s="14" t="s">
        <v>134</v>
      </c>
      <c r="N31" s="58">
        <f t="shared" si="8"/>
        <v>0.35252025675691367</v>
      </c>
      <c r="O31" s="58">
        <f t="shared" si="9"/>
        <v>3.6721728912408783E-2</v>
      </c>
      <c r="P31" s="58">
        <f t="shared" si="10"/>
        <v>0.21620741653901807</v>
      </c>
      <c r="Q31" s="58">
        <f t="shared" si="11"/>
        <v>0.39455059779165935</v>
      </c>
    </row>
    <row r="32" spans="13:17" ht="20.100000000000001" customHeight="1" x14ac:dyDescent="0.15">
      <c r="M32" s="14" t="s">
        <v>135</v>
      </c>
      <c r="N32" s="58">
        <f t="shared" si="8"/>
        <v>0.36274092147680326</v>
      </c>
      <c r="O32" s="58">
        <f t="shared" si="9"/>
        <v>2.5653028321729995E-2</v>
      </c>
      <c r="P32" s="58">
        <f t="shared" si="10"/>
        <v>8.3963692497356412E-2</v>
      </c>
      <c r="Q32" s="58">
        <f t="shared" si="11"/>
        <v>0.52764235770411039</v>
      </c>
    </row>
    <row r="33" spans="13:17" ht="20.100000000000001" customHeight="1" x14ac:dyDescent="0.15">
      <c r="M33" s="14" t="s">
        <v>136</v>
      </c>
      <c r="N33" s="58">
        <f t="shared" si="8"/>
        <v>0.38900556897711153</v>
      </c>
      <c r="O33" s="58">
        <f t="shared" si="9"/>
        <v>3.1334929208804881E-2</v>
      </c>
      <c r="P33" s="58">
        <f t="shared" si="10"/>
        <v>0.20956122866709476</v>
      </c>
      <c r="Q33" s="58">
        <f t="shared" si="11"/>
        <v>0.37009827314698879</v>
      </c>
    </row>
    <row r="34" spans="13:17" ht="20.100000000000001" customHeight="1" x14ac:dyDescent="0.15">
      <c r="M34" s="14" t="s">
        <v>137</v>
      </c>
      <c r="N34" s="58">
        <f t="shared" si="8"/>
        <v>0.38198001084774025</v>
      </c>
      <c r="O34" s="58">
        <f t="shared" si="9"/>
        <v>2.0746239440143543E-2</v>
      </c>
      <c r="P34" s="58">
        <f t="shared" si="10"/>
        <v>0.18137999185328993</v>
      </c>
      <c r="Q34" s="58">
        <f t="shared" si="11"/>
        <v>0.41589375785882643</v>
      </c>
    </row>
    <row r="35" spans="13:17" ht="20.100000000000001" customHeight="1" x14ac:dyDescent="0.15">
      <c r="M35" s="14" t="s">
        <v>138</v>
      </c>
      <c r="N35" s="58">
        <f t="shared" si="8"/>
        <v>0.40003400382304211</v>
      </c>
      <c r="O35" s="58">
        <f t="shared" si="9"/>
        <v>2.5990059117909917E-2</v>
      </c>
      <c r="P35" s="58">
        <f t="shared" si="10"/>
        <v>0.2174632667412276</v>
      </c>
      <c r="Q35" s="58">
        <f t="shared" si="11"/>
        <v>0.35651267031782041</v>
      </c>
    </row>
    <row r="36" spans="13:17" ht="20.100000000000001" customHeight="1" x14ac:dyDescent="0.15">
      <c r="M36" s="14" t="s">
        <v>139</v>
      </c>
      <c r="N36" s="58">
        <f t="shared" si="8"/>
        <v>0.37305772312461499</v>
      </c>
      <c r="O36" s="58">
        <f t="shared" si="9"/>
        <v>2.5539204656721264E-2</v>
      </c>
      <c r="P36" s="58">
        <f t="shared" si="10"/>
        <v>0.12602513867136581</v>
      </c>
      <c r="Q36" s="58">
        <f t="shared" si="11"/>
        <v>0.4753779335472979</v>
      </c>
    </row>
    <row r="37" spans="13:17" ht="20.100000000000001" customHeight="1" x14ac:dyDescent="0.15">
      <c r="M37" s="14" t="s">
        <v>140</v>
      </c>
      <c r="N37" s="58">
        <f t="shared" si="8"/>
        <v>0.39061579255329992</v>
      </c>
      <c r="O37" s="58">
        <f t="shared" si="9"/>
        <v>3.1321723575109907E-2</v>
      </c>
      <c r="P37" s="58">
        <f t="shared" si="10"/>
        <v>0.17608800994164212</v>
      </c>
      <c r="Q37" s="58">
        <f t="shared" si="11"/>
        <v>0.40197447392994801</v>
      </c>
    </row>
    <row r="38" spans="13:17" ht="20.100000000000001" customHeight="1" x14ac:dyDescent="0.15"/>
    <row r="39" spans="13:17" ht="20.100000000000001" customHeight="1" x14ac:dyDescent="0.15"/>
    <row r="40" spans="13:17" ht="20.100000000000001" customHeight="1" x14ac:dyDescent="0.15"/>
    <row r="41" spans="13:17" ht="20.100000000000001" customHeight="1" x14ac:dyDescent="0.15"/>
    <row r="42" spans="13:17" ht="20.100000000000001" customHeight="1" x14ac:dyDescent="0.15"/>
    <row r="43" spans="13:17" ht="20.100000000000001" customHeight="1" x14ac:dyDescent="0.15"/>
    <row r="44" spans="13:17" ht="20.100000000000001" customHeight="1" x14ac:dyDescent="0.15"/>
    <row r="45" spans="13:17" ht="20.100000000000001" customHeight="1" x14ac:dyDescent="0.15"/>
    <row r="46" spans="13:17" ht="20.100000000000001" customHeight="1" x14ac:dyDescent="0.15"/>
    <row r="47" spans="13:17" ht="20.100000000000001" customHeight="1" x14ac:dyDescent="0.15"/>
    <row r="48" spans="13:17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  <row r="69" ht="20.100000000000001" customHeight="1" x14ac:dyDescent="0.15"/>
    <row r="70" ht="20.100000000000001" customHeight="1" x14ac:dyDescent="0.15"/>
    <row r="71" ht="20.100000000000001" customHeight="1" x14ac:dyDescent="0.15"/>
    <row r="72" ht="20.100000000000001" customHeight="1" x14ac:dyDescent="0.15"/>
    <row r="73" ht="20.100000000000001" customHeight="1" x14ac:dyDescent="0.15"/>
    <row r="74" ht="20.100000000000001" customHeight="1" x14ac:dyDescent="0.15"/>
    <row r="75" ht="20.100000000000001" customHeight="1" x14ac:dyDescent="0.15"/>
    <row r="76" ht="20.100000000000001" customHeight="1" x14ac:dyDescent="0.15"/>
    <row r="77" ht="20.100000000000001" customHeight="1" x14ac:dyDescent="0.15"/>
    <row r="78" ht="20.100000000000001" customHeight="1" x14ac:dyDescent="0.15"/>
    <row r="79" ht="20.100000000000001" customHeight="1" x14ac:dyDescent="0.15"/>
    <row r="80" ht="20.100000000000001" customHeight="1" x14ac:dyDescent="0.15"/>
    <row r="81" ht="20.100000000000001" customHeight="1" x14ac:dyDescent="0.15"/>
    <row r="82" ht="20.100000000000001" customHeight="1" x14ac:dyDescent="0.15"/>
    <row r="83" ht="20.100000000000001" customHeight="1" x14ac:dyDescent="0.15"/>
    <row r="84" ht="20.100000000000001" customHeight="1" x14ac:dyDescent="0.15"/>
    <row r="85" ht="20.100000000000001" customHeight="1" x14ac:dyDescent="0.15"/>
    <row r="86" ht="20.100000000000001" customHeight="1" x14ac:dyDescent="0.15"/>
    <row r="87" ht="20.100000000000001" customHeight="1" x14ac:dyDescent="0.15"/>
    <row r="88" ht="20.100000000000001" customHeight="1" x14ac:dyDescent="0.15"/>
    <row r="89" ht="20.100000000000001" customHeight="1" x14ac:dyDescent="0.15"/>
    <row r="90" ht="20.100000000000001" customHeight="1" x14ac:dyDescent="0.15"/>
    <row r="91" ht="20.100000000000001" customHeight="1" x14ac:dyDescent="0.15"/>
    <row r="92" ht="20.100000000000001" customHeight="1" x14ac:dyDescent="0.15"/>
    <row r="93" ht="20.100000000000001" customHeight="1" x14ac:dyDescent="0.15"/>
    <row r="94" ht="20.100000000000001" customHeight="1" x14ac:dyDescent="0.15"/>
    <row r="95" ht="20.100000000000001" customHeight="1" x14ac:dyDescent="0.15"/>
    <row r="96" ht="20.100000000000001" customHeight="1" x14ac:dyDescent="0.15"/>
    <row r="97" spans="4:11" ht="20.100000000000001" customHeight="1" x14ac:dyDescent="0.15"/>
    <row r="98" spans="4:11" ht="20.100000000000001" customHeight="1" x14ac:dyDescent="0.15"/>
    <row r="99" spans="4:11" ht="20.100000000000001" customHeight="1" x14ac:dyDescent="0.15"/>
    <row r="100" spans="4:11" ht="20.100000000000001" customHeight="1" x14ac:dyDescent="0.15"/>
    <row r="101" spans="4:11" ht="20.100000000000001" customHeight="1" x14ac:dyDescent="0.15"/>
    <row r="102" spans="4:11" ht="20.100000000000001" customHeight="1" x14ac:dyDescent="0.15"/>
    <row r="103" spans="4:11" ht="20.100000000000001" customHeight="1" x14ac:dyDescent="0.15"/>
    <row r="104" spans="4:11" ht="20.100000000000001" customHeight="1" x14ac:dyDescent="0.15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 x14ac:dyDescent="0.15"/>
    <row r="106" spans="4:11" ht="20.100000000000001" customHeight="1" x14ac:dyDescent="0.15"/>
    <row r="107" spans="4:11" ht="20.100000000000001" customHeight="1" x14ac:dyDescent="0.15"/>
    <row r="108" spans="4:11" ht="20.100000000000001" customHeight="1" x14ac:dyDescent="0.15"/>
    <row r="109" spans="4:11" ht="20.100000000000001" customHeight="1" x14ac:dyDescent="0.15"/>
  </sheetData>
  <mergeCells count="13">
    <mergeCell ref="F3:G3"/>
    <mergeCell ref="H3:I3"/>
    <mergeCell ref="J3:K3"/>
    <mergeCell ref="B3:C4"/>
    <mergeCell ref="B9:C9"/>
    <mergeCell ref="B10:C10"/>
    <mergeCell ref="B11:C11"/>
    <mergeCell ref="B12:C12"/>
    <mergeCell ref="D3:E3"/>
    <mergeCell ref="B5:C5"/>
    <mergeCell ref="B6:C6"/>
    <mergeCell ref="B7:C7"/>
    <mergeCell ref="B8:C8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06"/>
  <sheetViews>
    <sheetView zoomScaleNormal="100" workbookViewId="0"/>
  </sheetViews>
  <sheetFormatPr defaultRowHeight="13.5" x14ac:dyDescent="0.15"/>
  <cols>
    <col min="1" max="1" width="2.375" customWidth="1"/>
    <col min="2" max="2" width="5.625" customWidth="1"/>
    <col min="3" max="4" width="14.625" customWidth="1"/>
    <col min="5" max="8" width="12.625" customWidth="1"/>
  </cols>
  <sheetData>
    <row r="1" spans="1:14" s="14" customFormat="1" ht="20.100000000000001" customHeight="1" x14ac:dyDescent="0.15">
      <c r="A1" s="106" t="s">
        <v>98</v>
      </c>
    </row>
    <row r="2" spans="1:14" s="14" customFormat="1" ht="20.100000000000001" customHeight="1" x14ac:dyDescent="0.15"/>
    <row r="3" spans="1:14" s="14" customFormat="1" ht="20.100000000000001" customHeight="1" x14ac:dyDescent="0.15">
      <c r="B3" s="200" t="s">
        <v>53</v>
      </c>
      <c r="C3" s="232"/>
      <c r="D3" s="233"/>
      <c r="E3" s="236" t="s">
        <v>51</v>
      </c>
      <c r="F3" s="223" t="s">
        <v>99</v>
      </c>
      <c r="G3" s="236" t="s">
        <v>56</v>
      </c>
      <c r="H3" s="223" t="s">
        <v>99</v>
      </c>
    </row>
    <row r="4" spans="1:14" s="14" customFormat="1" ht="20.100000000000001" customHeight="1" thickBot="1" x14ac:dyDescent="0.2">
      <c r="B4" s="201"/>
      <c r="C4" s="234"/>
      <c r="D4" s="235"/>
      <c r="E4" s="237"/>
      <c r="F4" s="224"/>
      <c r="G4" s="237"/>
      <c r="H4" s="224"/>
      <c r="N4" s="24"/>
    </row>
    <row r="5" spans="1:14" s="14" customFormat="1" ht="20.100000000000001" customHeight="1" thickTop="1" x14ac:dyDescent="0.15">
      <c r="B5" s="225" t="s">
        <v>68</v>
      </c>
      <c r="C5" s="228" t="s">
        <v>3</v>
      </c>
      <c r="D5" s="229"/>
      <c r="E5" s="163">
        <v>4836</v>
      </c>
      <c r="F5" s="164">
        <f t="shared" ref="F5:F16" si="0">E5/SUM(E$5:E$16)</f>
        <v>0.15196078431372548</v>
      </c>
      <c r="G5" s="165">
        <v>285154.27999999997</v>
      </c>
      <c r="H5" s="166">
        <f t="shared" ref="H5:H16" si="1">G5/SUM(G$5:G$16)</f>
        <v>0.14521940193553803</v>
      </c>
      <c r="N5" s="24"/>
    </row>
    <row r="6" spans="1:14" s="14" customFormat="1" ht="20.100000000000001" customHeight="1" x14ac:dyDescent="0.15">
      <c r="B6" s="226"/>
      <c r="C6" s="230" t="s">
        <v>8</v>
      </c>
      <c r="D6" s="231"/>
      <c r="E6" s="167">
        <v>244</v>
      </c>
      <c r="F6" s="168">
        <f t="shared" si="0"/>
        <v>7.6671694318753139E-3</v>
      </c>
      <c r="G6" s="169">
        <v>17814.820000000003</v>
      </c>
      <c r="H6" s="170">
        <f t="shared" si="1"/>
        <v>9.0724835201115069E-3</v>
      </c>
      <c r="N6" s="24"/>
    </row>
    <row r="7" spans="1:14" s="14" customFormat="1" ht="20.100000000000001" customHeight="1" x14ac:dyDescent="0.15">
      <c r="B7" s="226"/>
      <c r="C7" s="230" t="s">
        <v>9</v>
      </c>
      <c r="D7" s="231"/>
      <c r="E7" s="167">
        <v>1910</v>
      </c>
      <c r="F7" s="168">
        <f t="shared" si="0"/>
        <v>6.0017596782302667E-2</v>
      </c>
      <c r="G7" s="169">
        <v>90456.019999999975</v>
      </c>
      <c r="H7" s="170">
        <f t="shared" si="1"/>
        <v>4.6066182579721629E-2</v>
      </c>
      <c r="N7" s="24"/>
    </row>
    <row r="8" spans="1:14" s="14" customFormat="1" ht="20.100000000000001" customHeight="1" x14ac:dyDescent="0.15">
      <c r="B8" s="226"/>
      <c r="C8" s="230" t="s">
        <v>10</v>
      </c>
      <c r="D8" s="231"/>
      <c r="E8" s="167">
        <v>372</v>
      </c>
      <c r="F8" s="168">
        <f t="shared" si="0"/>
        <v>1.1689291101055807E-2</v>
      </c>
      <c r="G8" s="169">
        <v>17096.569999999996</v>
      </c>
      <c r="H8" s="170">
        <f t="shared" si="1"/>
        <v>8.7067031592479027E-3</v>
      </c>
      <c r="N8" s="24"/>
    </row>
    <row r="9" spans="1:14" s="14" customFormat="1" ht="20.100000000000001" customHeight="1" x14ac:dyDescent="0.15">
      <c r="B9" s="226"/>
      <c r="C9" s="219" t="s">
        <v>70</v>
      </c>
      <c r="D9" s="220"/>
      <c r="E9" s="167">
        <v>3848</v>
      </c>
      <c r="F9" s="168">
        <f t="shared" si="0"/>
        <v>0.12091503267973856</v>
      </c>
      <c r="G9" s="169">
        <v>50606.559999999998</v>
      </c>
      <c r="H9" s="170">
        <f t="shared" si="1"/>
        <v>2.5772204356234531E-2</v>
      </c>
      <c r="N9" s="24"/>
    </row>
    <row r="10" spans="1:14" s="14" customFormat="1" ht="20.100000000000001" customHeight="1" x14ac:dyDescent="0.15">
      <c r="B10" s="226"/>
      <c r="C10" s="230" t="s">
        <v>54</v>
      </c>
      <c r="D10" s="231"/>
      <c r="E10" s="167">
        <v>6391</v>
      </c>
      <c r="F10" s="168">
        <f t="shared" si="0"/>
        <v>0.20082327802916039</v>
      </c>
      <c r="G10" s="169">
        <v>729289.57</v>
      </c>
      <c r="H10" s="170">
        <f t="shared" si="1"/>
        <v>0.37140243938553436</v>
      </c>
      <c r="N10" s="24"/>
    </row>
    <row r="11" spans="1:14" s="14" customFormat="1" ht="20.100000000000001" customHeight="1" x14ac:dyDescent="0.15">
      <c r="B11" s="226"/>
      <c r="C11" s="230" t="s">
        <v>55</v>
      </c>
      <c r="D11" s="231"/>
      <c r="E11" s="167">
        <v>3147</v>
      </c>
      <c r="F11" s="168">
        <f t="shared" si="0"/>
        <v>9.8887631975867266E-2</v>
      </c>
      <c r="G11" s="169">
        <v>288749.14</v>
      </c>
      <c r="H11" s="170">
        <f t="shared" si="1"/>
        <v>0.14705014219039933</v>
      </c>
      <c r="N11" s="24"/>
    </row>
    <row r="12" spans="1:14" s="14" customFormat="1" ht="20.100000000000001" customHeight="1" x14ac:dyDescent="0.15">
      <c r="B12" s="226"/>
      <c r="C12" s="219" t="s">
        <v>152</v>
      </c>
      <c r="D12" s="220"/>
      <c r="E12" s="167">
        <v>1068</v>
      </c>
      <c r="F12" s="168">
        <f t="shared" si="0"/>
        <v>3.3559577677224735E-2</v>
      </c>
      <c r="G12" s="169">
        <v>135417.18999999997</v>
      </c>
      <c r="H12" s="170">
        <f t="shared" si="1"/>
        <v>6.8963381309202584E-2</v>
      </c>
      <c r="N12" s="24"/>
    </row>
    <row r="13" spans="1:14" s="14" customFormat="1" ht="20.100000000000001" customHeight="1" x14ac:dyDescent="0.15">
      <c r="B13" s="226"/>
      <c r="C13" s="219" t="s">
        <v>150</v>
      </c>
      <c r="D13" s="220"/>
      <c r="E13" s="167">
        <v>164</v>
      </c>
      <c r="F13" s="168">
        <f t="shared" si="0"/>
        <v>5.1533433886375062E-3</v>
      </c>
      <c r="G13" s="169">
        <v>13354.869999999999</v>
      </c>
      <c r="H13" s="170">
        <f t="shared" si="1"/>
        <v>6.8011822734235618E-3</v>
      </c>
      <c r="N13" s="24"/>
    </row>
    <row r="14" spans="1:14" s="14" customFormat="1" ht="20.100000000000001" customHeight="1" x14ac:dyDescent="0.15">
      <c r="B14" s="226"/>
      <c r="C14" s="219" t="s">
        <v>151</v>
      </c>
      <c r="D14" s="220"/>
      <c r="E14" s="167">
        <v>1</v>
      </c>
      <c r="F14" s="168">
        <f t="shared" si="0"/>
        <v>3.1422825540472596E-5</v>
      </c>
      <c r="G14" s="169">
        <v>37.04</v>
      </c>
      <c r="H14" s="170">
        <f t="shared" si="1"/>
        <v>1.8863215546658913E-5</v>
      </c>
      <c r="N14" s="24"/>
    </row>
    <row r="15" spans="1:14" s="14" customFormat="1" ht="20.100000000000001" customHeight="1" x14ac:dyDescent="0.15">
      <c r="B15" s="226"/>
      <c r="C15" s="219" t="s">
        <v>72</v>
      </c>
      <c r="D15" s="220"/>
      <c r="E15" s="167">
        <v>8780</v>
      </c>
      <c r="F15" s="168">
        <f t="shared" si="0"/>
        <v>0.27589240824534944</v>
      </c>
      <c r="G15" s="169">
        <v>113920.52999999998</v>
      </c>
      <c r="H15" s="170">
        <f t="shared" si="1"/>
        <v>5.8015861570724164E-2</v>
      </c>
      <c r="N15" s="24"/>
    </row>
    <row r="16" spans="1:14" s="14" customFormat="1" ht="20.100000000000001" customHeight="1" x14ac:dyDescent="0.15">
      <c r="B16" s="227"/>
      <c r="C16" s="221" t="s">
        <v>71</v>
      </c>
      <c r="D16" s="222"/>
      <c r="E16" s="171">
        <v>1063</v>
      </c>
      <c r="F16" s="172">
        <f t="shared" si="0"/>
        <v>3.3402463549522372E-2</v>
      </c>
      <c r="G16" s="173">
        <v>221713.48000000007</v>
      </c>
      <c r="H16" s="174">
        <f t="shared" si="1"/>
        <v>0.11291115450431564</v>
      </c>
      <c r="N16" s="24"/>
    </row>
    <row r="17" spans="2:8" s="14" customFormat="1" ht="20.100000000000001" customHeight="1" x14ac:dyDescent="0.15">
      <c r="B17" s="238" t="s">
        <v>69</v>
      </c>
      <c r="C17" s="239" t="s">
        <v>83</v>
      </c>
      <c r="D17" s="240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 x14ac:dyDescent="0.15">
      <c r="B18" s="226"/>
      <c r="C18" s="219" t="s">
        <v>84</v>
      </c>
      <c r="D18" s="220"/>
      <c r="E18" s="167">
        <v>1</v>
      </c>
      <c r="F18" s="168">
        <f t="shared" si="2"/>
        <v>1.2023566189731875E-4</v>
      </c>
      <c r="G18" s="169">
        <v>45.07</v>
      </c>
      <c r="H18" s="170">
        <f t="shared" si="3"/>
        <v>2.8624403996975353E-4</v>
      </c>
    </row>
    <row r="19" spans="2:8" s="14" customFormat="1" ht="20.100000000000001" customHeight="1" x14ac:dyDescent="0.15">
      <c r="B19" s="226"/>
      <c r="C19" s="219" t="s">
        <v>85</v>
      </c>
      <c r="D19" s="220"/>
      <c r="E19" s="167">
        <v>598</v>
      </c>
      <c r="F19" s="168">
        <f t="shared" si="2"/>
        <v>7.1900925814596603E-2</v>
      </c>
      <c r="G19" s="169">
        <v>19531.88</v>
      </c>
      <c r="H19" s="170">
        <f t="shared" si="3"/>
        <v>0.1240489070202891</v>
      </c>
    </row>
    <row r="20" spans="2:8" s="14" customFormat="1" ht="20.100000000000001" customHeight="1" x14ac:dyDescent="0.15">
      <c r="B20" s="226"/>
      <c r="C20" s="219" t="s">
        <v>86</v>
      </c>
      <c r="D20" s="220"/>
      <c r="E20" s="167">
        <v>120</v>
      </c>
      <c r="F20" s="168">
        <f t="shared" si="2"/>
        <v>1.4428279427678249E-2</v>
      </c>
      <c r="G20" s="169">
        <v>5024.79</v>
      </c>
      <c r="H20" s="170">
        <f t="shared" si="3"/>
        <v>3.1912939640550649E-2</v>
      </c>
    </row>
    <row r="21" spans="2:8" s="14" customFormat="1" ht="20.100000000000001" customHeight="1" x14ac:dyDescent="0.15">
      <c r="B21" s="226"/>
      <c r="C21" s="219" t="s">
        <v>87</v>
      </c>
      <c r="D21" s="220"/>
      <c r="E21" s="167">
        <v>400</v>
      </c>
      <c r="F21" s="168">
        <f t="shared" si="2"/>
        <v>4.8094264758927495E-2</v>
      </c>
      <c r="G21" s="169">
        <v>4747.4199999999983</v>
      </c>
      <c r="H21" s="170">
        <f t="shared" si="3"/>
        <v>3.0151335261442352E-2</v>
      </c>
    </row>
    <row r="22" spans="2:8" s="14" customFormat="1" ht="20.100000000000001" customHeight="1" x14ac:dyDescent="0.15">
      <c r="B22" s="226"/>
      <c r="C22" s="219" t="s">
        <v>88</v>
      </c>
      <c r="D22" s="220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 x14ac:dyDescent="0.15">
      <c r="B23" s="226"/>
      <c r="C23" s="219" t="s">
        <v>89</v>
      </c>
      <c r="D23" s="220"/>
      <c r="E23" s="167">
        <v>2326</v>
      </c>
      <c r="F23" s="168">
        <f t="shared" si="2"/>
        <v>0.27966814957316338</v>
      </c>
      <c r="G23" s="169">
        <v>80654.2</v>
      </c>
      <c r="H23" s="170">
        <f t="shared" si="3"/>
        <v>0.51224282335319493</v>
      </c>
    </row>
    <row r="24" spans="2:8" s="14" customFormat="1" ht="20.100000000000001" customHeight="1" x14ac:dyDescent="0.15">
      <c r="B24" s="226"/>
      <c r="C24" s="219" t="s">
        <v>90</v>
      </c>
      <c r="D24" s="220"/>
      <c r="E24" s="167">
        <v>46</v>
      </c>
      <c r="F24" s="168">
        <f t="shared" si="2"/>
        <v>5.5308404472766623E-3</v>
      </c>
      <c r="G24" s="169">
        <v>1796.8999999999999</v>
      </c>
      <c r="H24" s="170">
        <f t="shared" si="3"/>
        <v>1.1412290113637676E-2</v>
      </c>
    </row>
    <row r="25" spans="2:8" s="14" customFormat="1" ht="20.100000000000001" customHeight="1" x14ac:dyDescent="0.15">
      <c r="B25" s="226"/>
      <c r="C25" s="219" t="s">
        <v>145</v>
      </c>
      <c r="D25" s="220"/>
      <c r="E25" s="167">
        <v>12</v>
      </c>
      <c r="F25" s="168">
        <f t="shared" si="2"/>
        <v>1.442827942767825E-3</v>
      </c>
      <c r="G25" s="169">
        <v>396.1</v>
      </c>
      <c r="H25" s="170">
        <f t="shared" si="3"/>
        <v>2.5156703845577852E-3</v>
      </c>
    </row>
    <row r="26" spans="2:8" s="14" customFormat="1" ht="20.100000000000001" customHeight="1" x14ac:dyDescent="0.15">
      <c r="B26" s="226"/>
      <c r="C26" s="219" t="s">
        <v>146</v>
      </c>
      <c r="D26" s="220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 x14ac:dyDescent="0.15">
      <c r="B27" s="226"/>
      <c r="C27" s="219" t="s">
        <v>92</v>
      </c>
      <c r="D27" s="220"/>
      <c r="E27" s="167">
        <v>4578</v>
      </c>
      <c r="F27" s="168">
        <f t="shared" si="2"/>
        <v>0.55043886016592525</v>
      </c>
      <c r="G27" s="169">
        <v>25632.109999999997</v>
      </c>
      <c r="H27" s="170">
        <f t="shared" si="3"/>
        <v>0.16279207276124069</v>
      </c>
    </row>
    <row r="28" spans="2:8" s="14" customFormat="1" ht="20.100000000000001" customHeight="1" x14ac:dyDescent="0.15">
      <c r="B28" s="227"/>
      <c r="C28" s="219" t="s">
        <v>91</v>
      </c>
      <c r="D28" s="220"/>
      <c r="E28" s="171">
        <v>236</v>
      </c>
      <c r="F28" s="172">
        <f t="shared" si="2"/>
        <v>2.8375616207767223E-2</v>
      </c>
      <c r="G28" s="173">
        <v>19624.59</v>
      </c>
      <c r="H28" s="174">
        <f t="shared" si="3"/>
        <v>0.12463771742511705</v>
      </c>
    </row>
    <row r="29" spans="2:8" s="14" customFormat="1" ht="20.100000000000001" customHeight="1" x14ac:dyDescent="0.15">
      <c r="B29" s="250" t="s">
        <v>82</v>
      </c>
      <c r="C29" s="239" t="s">
        <v>73</v>
      </c>
      <c r="D29" s="240"/>
      <c r="E29" s="175">
        <v>172</v>
      </c>
      <c r="F29" s="176">
        <f t="shared" ref="F29:F40" si="4">E29/SUM(E$29:E$40)</f>
        <v>4.1059918835044167E-2</v>
      </c>
      <c r="G29" s="177">
        <v>29265.389999999996</v>
      </c>
      <c r="H29" s="178">
        <f t="shared" ref="H29:H40" si="5">G29/SUM(G$29:G$40)</f>
        <v>3.3061235404122258E-2</v>
      </c>
    </row>
    <row r="30" spans="2:8" s="14" customFormat="1" ht="20.100000000000001" customHeight="1" x14ac:dyDescent="0.15">
      <c r="B30" s="251"/>
      <c r="C30" s="219" t="s">
        <v>74</v>
      </c>
      <c r="D30" s="220"/>
      <c r="E30" s="167">
        <v>7</v>
      </c>
      <c r="F30" s="168">
        <f t="shared" si="4"/>
        <v>1.6710432084029601E-3</v>
      </c>
      <c r="G30" s="169">
        <v>1049.47</v>
      </c>
      <c r="H30" s="170">
        <f t="shared" si="5"/>
        <v>1.185590717211156E-3</v>
      </c>
    </row>
    <row r="31" spans="2:8" s="14" customFormat="1" ht="20.100000000000001" customHeight="1" x14ac:dyDescent="0.15">
      <c r="B31" s="251"/>
      <c r="C31" s="219" t="s">
        <v>75</v>
      </c>
      <c r="D31" s="220"/>
      <c r="E31" s="167">
        <v>142</v>
      </c>
      <c r="F31" s="168">
        <f t="shared" si="4"/>
        <v>3.3898305084745763E-2</v>
      </c>
      <c r="G31" s="169">
        <v>20736.12</v>
      </c>
      <c r="H31" s="170">
        <f t="shared" si="5"/>
        <v>2.342568285227457E-2</v>
      </c>
    </row>
    <row r="32" spans="2:8" s="14" customFormat="1" ht="20.100000000000001" customHeight="1" x14ac:dyDescent="0.15">
      <c r="B32" s="251"/>
      <c r="C32" s="219" t="s">
        <v>76</v>
      </c>
      <c r="D32" s="220"/>
      <c r="E32" s="167">
        <v>8</v>
      </c>
      <c r="F32" s="168">
        <f t="shared" si="4"/>
        <v>1.9097636667462401E-3</v>
      </c>
      <c r="G32" s="169">
        <v>341.46999999999991</v>
      </c>
      <c r="H32" s="170">
        <f t="shared" si="5"/>
        <v>3.8576010958492693E-4</v>
      </c>
    </row>
    <row r="33" spans="2:8" s="14" customFormat="1" ht="20.100000000000001" customHeight="1" x14ac:dyDescent="0.15">
      <c r="B33" s="251"/>
      <c r="C33" s="219" t="s">
        <v>77</v>
      </c>
      <c r="D33" s="220"/>
      <c r="E33" s="167">
        <v>617</v>
      </c>
      <c r="F33" s="168">
        <f t="shared" si="4"/>
        <v>0.14729052279780377</v>
      </c>
      <c r="G33" s="169">
        <v>133135.87</v>
      </c>
      <c r="H33" s="170">
        <f t="shared" si="5"/>
        <v>0.15040415790811668</v>
      </c>
    </row>
    <row r="34" spans="2:8" s="14" customFormat="1" ht="20.100000000000001" customHeight="1" x14ac:dyDescent="0.15">
      <c r="B34" s="251"/>
      <c r="C34" s="219" t="s">
        <v>78</v>
      </c>
      <c r="D34" s="220"/>
      <c r="E34" s="167">
        <v>119</v>
      </c>
      <c r="F34" s="168">
        <f t="shared" si="4"/>
        <v>2.8407734542850321E-2</v>
      </c>
      <c r="G34" s="169">
        <v>7933.3400000000011</v>
      </c>
      <c r="H34" s="170">
        <f t="shared" si="5"/>
        <v>8.9623278993015074E-3</v>
      </c>
    </row>
    <row r="35" spans="2:8" s="14" customFormat="1" ht="20.100000000000001" customHeight="1" x14ac:dyDescent="0.15">
      <c r="B35" s="251"/>
      <c r="C35" s="219" t="s">
        <v>79</v>
      </c>
      <c r="D35" s="220"/>
      <c r="E35" s="167">
        <v>1876</v>
      </c>
      <c r="F35" s="168">
        <f t="shared" si="4"/>
        <v>0.4478395798519933</v>
      </c>
      <c r="G35" s="169">
        <v>514366.57000000012</v>
      </c>
      <c r="H35" s="170">
        <f t="shared" si="5"/>
        <v>0.58108209918886899</v>
      </c>
    </row>
    <row r="36" spans="2:8" s="14" customFormat="1" ht="20.100000000000001" customHeight="1" x14ac:dyDescent="0.15">
      <c r="B36" s="251"/>
      <c r="C36" s="219" t="s">
        <v>80</v>
      </c>
      <c r="D36" s="220"/>
      <c r="E36" s="167">
        <v>33</v>
      </c>
      <c r="F36" s="168">
        <f t="shared" si="4"/>
        <v>7.8777751253282409E-3</v>
      </c>
      <c r="G36" s="169">
        <v>8089.2900000000009</v>
      </c>
      <c r="H36" s="170">
        <f t="shared" si="5"/>
        <v>9.1385052767864079E-3</v>
      </c>
    </row>
    <row r="37" spans="2:8" s="14" customFormat="1" ht="20.100000000000001" customHeight="1" x14ac:dyDescent="0.15">
      <c r="B37" s="251"/>
      <c r="C37" s="219" t="s">
        <v>81</v>
      </c>
      <c r="D37" s="220"/>
      <c r="E37" s="167">
        <v>30</v>
      </c>
      <c r="F37" s="168">
        <f t="shared" si="4"/>
        <v>7.1616137502984005E-3</v>
      </c>
      <c r="G37" s="169">
        <v>6210.65</v>
      </c>
      <c r="H37" s="170">
        <f t="shared" si="5"/>
        <v>7.0161976882116353E-3</v>
      </c>
    </row>
    <row r="38" spans="2:8" s="14" customFormat="1" ht="20.100000000000001" customHeight="1" x14ac:dyDescent="0.15">
      <c r="B38" s="251"/>
      <c r="C38" s="219" t="s">
        <v>147</v>
      </c>
      <c r="D38" s="220"/>
      <c r="E38" s="167">
        <v>80</v>
      </c>
      <c r="F38" s="168">
        <f t="shared" si="4"/>
        <v>1.9097636667462402E-2</v>
      </c>
      <c r="G38" s="169">
        <v>23931.07</v>
      </c>
      <c r="H38" s="170">
        <f t="shared" si="5"/>
        <v>2.7035031439612733E-2</v>
      </c>
    </row>
    <row r="39" spans="2:8" s="14" customFormat="1" ht="20.100000000000001" customHeight="1" x14ac:dyDescent="0.15">
      <c r="B39" s="251"/>
      <c r="C39" s="244" t="s">
        <v>93</v>
      </c>
      <c r="D39" s="245"/>
      <c r="E39" s="167">
        <v>50</v>
      </c>
      <c r="F39" s="168">
        <f t="shared" si="4"/>
        <v>1.1936022917164E-2</v>
      </c>
      <c r="G39" s="169">
        <v>13411.390000000003</v>
      </c>
      <c r="H39" s="184">
        <f t="shared" si="5"/>
        <v>1.5150904255384649E-2</v>
      </c>
    </row>
    <row r="40" spans="2:8" s="14" customFormat="1" ht="20.100000000000001" customHeight="1" x14ac:dyDescent="0.15">
      <c r="B40" s="182"/>
      <c r="C40" s="221" t="s">
        <v>148</v>
      </c>
      <c r="D40" s="222"/>
      <c r="E40" s="167">
        <v>1055</v>
      </c>
      <c r="F40" s="185">
        <f t="shared" si="4"/>
        <v>0.25185008355216043</v>
      </c>
      <c r="G40" s="169">
        <v>126716.79999999999</v>
      </c>
      <c r="H40" s="172">
        <f t="shared" si="5"/>
        <v>0.14315250726052445</v>
      </c>
    </row>
    <row r="41" spans="2:8" s="14" customFormat="1" ht="20.100000000000001" customHeight="1" x14ac:dyDescent="0.15">
      <c r="B41" s="246" t="s">
        <v>94</v>
      </c>
      <c r="C41" s="239" t="s">
        <v>95</v>
      </c>
      <c r="D41" s="240"/>
      <c r="E41" s="175">
        <v>3691</v>
      </c>
      <c r="F41" s="176">
        <f>E41/SUM(E$41:E$44)</f>
        <v>0.53695082921152171</v>
      </c>
      <c r="G41" s="177">
        <v>1019067.39</v>
      </c>
      <c r="H41" s="178">
        <f>G41/SUM(G$41:G$44)</f>
        <v>0.50431162128676066</v>
      </c>
    </row>
    <row r="42" spans="2:8" s="14" customFormat="1" ht="20.100000000000001" customHeight="1" x14ac:dyDescent="0.15">
      <c r="B42" s="247"/>
      <c r="C42" s="219" t="s">
        <v>96</v>
      </c>
      <c r="D42" s="220"/>
      <c r="E42" s="167">
        <v>2690</v>
      </c>
      <c r="F42" s="168">
        <f t="shared" ref="F42:F44" si="6">E42/SUM(E$41:E$44)</f>
        <v>0.39132964794879255</v>
      </c>
      <c r="G42" s="169">
        <v>820952.66</v>
      </c>
      <c r="H42" s="170">
        <f t="shared" ref="H42:H44" si="7">G42/SUM(G$41:G$44)</f>
        <v>0.40626946856211227</v>
      </c>
    </row>
    <row r="43" spans="2:8" s="14" customFormat="1" ht="20.100000000000001" customHeight="1" x14ac:dyDescent="0.15">
      <c r="B43" s="248"/>
      <c r="C43" s="219" t="s">
        <v>149</v>
      </c>
      <c r="D43" s="220"/>
      <c r="E43" s="183">
        <v>363</v>
      </c>
      <c r="F43" s="168">
        <f t="shared" si="6"/>
        <v>5.2807681117253417E-2</v>
      </c>
      <c r="G43" s="169">
        <v>138856.17000000004</v>
      </c>
      <c r="H43" s="170">
        <f t="shared" si="7"/>
        <v>6.8716535241472185E-2</v>
      </c>
    </row>
    <row r="44" spans="2:8" s="14" customFormat="1" ht="20.100000000000001" customHeight="1" x14ac:dyDescent="0.15">
      <c r="B44" s="249"/>
      <c r="C44" s="221" t="s">
        <v>97</v>
      </c>
      <c r="D44" s="222"/>
      <c r="E44" s="171">
        <v>130</v>
      </c>
      <c r="F44" s="172">
        <f t="shared" si="6"/>
        <v>1.8911841722432352E-2</v>
      </c>
      <c r="G44" s="173">
        <v>41833.49</v>
      </c>
      <c r="H44" s="174">
        <f t="shared" si="7"/>
        <v>2.0702374909654882E-2</v>
      </c>
    </row>
    <row r="45" spans="2:8" s="14" customFormat="1" ht="20.100000000000001" customHeight="1" x14ac:dyDescent="0.15">
      <c r="B45" s="241" t="s">
        <v>112</v>
      </c>
      <c r="C45" s="242"/>
      <c r="D45" s="243"/>
      <c r="E45" s="144">
        <f>SUM(E5:E44)</f>
        <v>51204</v>
      </c>
      <c r="F45" s="179">
        <f>E45/E$45</f>
        <v>1</v>
      </c>
      <c r="G45" s="180">
        <f>SUM(G5:G44)</f>
        <v>5026960.2700000005</v>
      </c>
      <c r="H45" s="181">
        <f>G45/G$45</f>
        <v>1</v>
      </c>
    </row>
    <row r="46" spans="2:8" s="14" customFormat="1" ht="20.100000000000001" customHeight="1" x14ac:dyDescent="0.15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 x14ac:dyDescent="0.15"/>
    <row r="48" spans="2: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  <row r="51" s="14" customFormat="1" ht="20.100000000000001" customHeight="1" x14ac:dyDescent="0.15"/>
    <row r="52" s="14" customFormat="1" ht="20.100000000000001" customHeight="1" x14ac:dyDescent="0.15"/>
    <row r="53" s="14" customFormat="1" ht="20.100000000000001" customHeight="1" x14ac:dyDescent="0.15"/>
    <row r="54" s="14" customFormat="1" ht="20.100000000000001" customHeight="1" x14ac:dyDescent="0.15"/>
    <row r="55" s="14" customFormat="1" ht="20.100000000000001" customHeight="1" x14ac:dyDescent="0.15"/>
    <row r="56" s="14" customFormat="1" ht="20.100000000000001" customHeight="1" x14ac:dyDescent="0.15"/>
    <row r="57" s="14" customFormat="1" ht="20.100000000000001" customHeight="1" x14ac:dyDescent="0.15"/>
    <row r="58" s="14" customFormat="1" ht="20.100000000000001" customHeight="1" x14ac:dyDescent="0.15"/>
    <row r="59" s="14" customFormat="1" ht="20.100000000000001" customHeight="1" x14ac:dyDescent="0.15"/>
    <row r="60" s="14" customFormat="1" ht="20.100000000000001" customHeight="1" x14ac:dyDescent="0.15"/>
    <row r="61" s="14" customFormat="1" ht="20.100000000000001" customHeight="1" x14ac:dyDescent="0.15"/>
    <row r="62" s="14" customFormat="1" ht="20.100000000000001" customHeight="1" x14ac:dyDescent="0.15"/>
    <row r="63" s="14" customFormat="1" ht="20.100000000000001" customHeight="1" x14ac:dyDescent="0.15"/>
    <row r="64" s="14" customFormat="1" ht="20.100000000000001" customHeight="1" x14ac:dyDescent="0.15"/>
    <row r="65" s="14" customFormat="1" ht="20.100000000000001" customHeight="1" x14ac:dyDescent="0.15"/>
    <row r="66" s="14" customFormat="1" ht="20.100000000000001" customHeight="1" x14ac:dyDescent="0.15"/>
    <row r="67" s="14" customFormat="1" ht="20.100000000000001" customHeight="1" x14ac:dyDescent="0.15"/>
    <row r="68" s="14" customFormat="1" ht="20.100000000000001" customHeight="1" x14ac:dyDescent="0.15"/>
    <row r="69" s="14" customFormat="1" ht="20.100000000000001" customHeight="1" x14ac:dyDescent="0.15"/>
    <row r="70" s="14" customFormat="1" ht="20.100000000000001" customHeight="1" x14ac:dyDescent="0.15"/>
    <row r="71" s="14" customFormat="1" ht="20.100000000000001" customHeight="1" x14ac:dyDescent="0.15"/>
    <row r="72" s="14" customFormat="1" ht="20.100000000000001" customHeight="1" x14ac:dyDescent="0.15"/>
    <row r="73" s="14" customFormat="1" ht="20.100000000000001" customHeight="1" x14ac:dyDescent="0.15"/>
    <row r="74" s="14" customFormat="1" ht="20.100000000000001" customHeight="1" x14ac:dyDescent="0.15"/>
    <row r="75" s="14" customFormat="1" ht="20.100000000000001" customHeight="1" x14ac:dyDescent="0.15"/>
    <row r="76" s="14" customFormat="1" ht="20.100000000000001" customHeight="1" x14ac:dyDescent="0.15"/>
    <row r="77" s="14" customFormat="1" ht="20.100000000000001" customHeight="1" x14ac:dyDescent="0.15"/>
    <row r="78" s="14" customFormat="1" ht="20.100000000000001" customHeight="1" x14ac:dyDescent="0.15"/>
    <row r="79" s="14" customFormat="1" ht="20.100000000000001" customHeight="1" x14ac:dyDescent="0.15"/>
    <row r="80" s="14" customFormat="1" ht="20.100000000000001" customHeight="1" x14ac:dyDescent="0.15"/>
    <row r="81" s="14" customFormat="1" ht="20.100000000000001" customHeight="1" x14ac:dyDescent="0.15"/>
    <row r="82" s="14" customFormat="1" ht="20.100000000000001" customHeight="1" x14ac:dyDescent="0.15"/>
    <row r="83" s="14" customFormat="1" ht="20.100000000000001" customHeight="1" x14ac:dyDescent="0.15"/>
    <row r="84" s="14" customFormat="1" ht="20.100000000000001" customHeight="1" x14ac:dyDescent="0.15"/>
    <row r="85" s="14" customFormat="1" ht="20.100000000000001" customHeight="1" x14ac:dyDescent="0.15"/>
    <row r="86" s="14" customFormat="1" ht="20.100000000000001" customHeight="1" x14ac:dyDescent="0.15"/>
    <row r="87" s="14" customFormat="1" ht="20.100000000000001" customHeight="1" x14ac:dyDescent="0.15"/>
    <row r="88" s="14" customFormat="1" ht="20.100000000000001" customHeight="1" x14ac:dyDescent="0.15"/>
    <row r="89" s="14" customFormat="1" ht="20.100000000000001" customHeight="1" x14ac:dyDescent="0.15"/>
    <row r="90" s="14" customFormat="1" ht="20.100000000000001" customHeight="1" x14ac:dyDescent="0.15"/>
    <row r="91" s="14" customFormat="1" ht="20.100000000000001" customHeight="1" x14ac:dyDescent="0.15"/>
    <row r="92" s="14" customFormat="1" ht="20.100000000000001" customHeight="1" x14ac:dyDescent="0.15"/>
    <row r="93" s="14" customFormat="1" ht="20.100000000000001" customHeight="1" x14ac:dyDescent="0.15"/>
    <row r="94" s="14" customFormat="1" ht="20.100000000000001" customHeight="1" x14ac:dyDescent="0.15"/>
    <row r="95" s="14" customFormat="1" ht="20.100000000000001" customHeight="1" x14ac:dyDescent="0.15"/>
    <row r="96" s="14" customFormat="1" ht="20.100000000000001" customHeight="1" x14ac:dyDescent="0.15"/>
    <row r="97" s="14" customFormat="1" ht="20.100000000000001" customHeight="1" x14ac:dyDescent="0.15"/>
    <row r="98" s="14" customFormat="1" ht="20.100000000000001" customHeight="1" x14ac:dyDescent="0.15"/>
    <row r="99" s="14" customFormat="1" ht="20.100000000000001" customHeight="1" x14ac:dyDescent="0.15"/>
    <row r="100" s="14" customFormat="1" ht="20.100000000000001" customHeight="1" x14ac:dyDescent="0.15"/>
    <row r="101" s="14" customFormat="1" ht="20.100000000000001" customHeight="1" x14ac:dyDescent="0.15"/>
    <row r="102" s="14" customFormat="1" ht="20.100000000000001" customHeight="1" x14ac:dyDescent="0.15"/>
    <row r="103" s="14" customFormat="1" ht="20.100000000000001" customHeight="1" x14ac:dyDescent="0.15"/>
    <row r="104" s="14" customFormat="1" ht="20.100000000000001" customHeight="1" x14ac:dyDescent="0.15"/>
    <row r="105" s="14" customFormat="1" ht="20.100000000000001" customHeight="1" x14ac:dyDescent="0.15"/>
    <row r="106" s="14" customFormat="1" ht="20.100000000000001" customHeight="1" x14ac:dyDescent="0.15"/>
  </sheetData>
  <mergeCells count="50"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C43:D43"/>
    <mergeCell ref="C14:D14"/>
    <mergeCell ref="C26:D26"/>
    <mergeCell ref="C38:D38"/>
    <mergeCell ref="C40:D40"/>
    <mergeCell ref="C16:D16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M50"/>
  <sheetViews>
    <sheetView zoomScaleNormal="100" workbookViewId="0"/>
  </sheetViews>
  <sheetFormatPr defaultRowHeight="13.5" x14ac:dyDescent="0.15"/>
  <cols>
    <col min="4" max="7" width="9.125" bestFit="1" customWidth="1"/>
    <col min="8" max="8" width="10.625" bestFit="1" customWidth="1"/>
    <col min="11" max="11" width="11.75" bestFit="1" customWidth="1"/>
    <col min="13" max="13" width="9.125" bestFit="1" customWidth="1"/>
  </cols>
  <sheetData>
    <row r="1" spans="1:13" s="14" customFormat="1" ht="20.100000000000001" customHeight="1" x14ac:dyDescent="0.15">
      <c r="A1" s="13" t="s">
        <v>142</v>
      </c>
    </row>
    <row r="2" spans="1:13" s="14" customFormat="1" ht="20.100000000000001" customHeight="1" x14ac:dyDescent="0.15"/>
    <row r="3" spans="1:13" s="14" customFormat="1" ht="31.5" customHeight="1" x14ac:dyDescent="0.15">
      <c r="B3" s="254" t="s">
        <v>57</v>
      </c>
      <c r="C3" s="255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 x14ac:dyDescent="0.15">
      <c r="B4" s="256" t="s">
        <v>26</v>
      </c>
      <c r="C4" s="257"/>
      <c r="D4" s="62">
        <v>3236</v>
      </c>
      <c r="E4" s="67">
        <v>58574.209999999985</v>
      </c>
      <c r="F4" s="67">
        <f>E4*1000/D4</f>
        <v>18100.806551297894</v>
      </c>
      <c r="G4" s="67">
        <v>50320</v>
      </c>
      <c r="H4" s="63">
        <f>F4/G4</f>
        <v>0.35971396167126179</v>
      </c>
      <c r="K4" s="14">
        <f>D4*G4</f>
        <v>162835520</v>
      </c>
      <c r="L4" s="14" t="s">
        <v>26</v>
      </c>
      <c r="M4" s="24">
        <f>G4-F4</f>
        <v>32219.193448702106</v>
      </c>
    </row>
    <row r="5" spans="1:13" s="14" customFormat="1" ht="20.100000000000001" customHeight="1" x14ac:dyDescent="0.15">
      <c r="B5" s="252" t="s">
        <v>27</v>
      </c>
      <c r="C5" s="253"/>
      <c r="D5" s="64">
        <v>3372</v>
      </c>
      <c r="E5" s="68">
        <v>98862.770000000019</v>
      </c>
      <c r="F5" s="68">
        <f t="shared" ref="F5:F13" si="0">E5*1000/D5</f>
        <v>29318.733689205223</v>
      </c>
      <c r="G5" s="68">
        <v>105310</v>
      </c>
      <c r="H5" s="65">
        <f t="shared" ref="H5:H10" si="1">F5/G5</f>
        <v>0.27840408023174651</v>
      </c>
      <c r="K5" s="14">
        <f t="shared" ref="K5:K10" si="2">D5*G5</f>
        <v>355105320</v>
      </c>
      <c r="L5" s="14" t="s">
        <v>27</v>
      </c>
      <c r="M5" s="24">
        <f t="shared" ref="M5:M10" si="3">G5-F5</f>
        <v>75991.266310794774</v>
      </c>
    </row>
    <row r="6" spans="1:13" s="14" customFormat="1" ht="20.100000000000001" customHeight="1" x14ac:dyDescent="0.15">
      <c r="B6" s="252" t="s">
        <v>28</v>
      </c>
      <c r="C6" s="253"/>
      <c r="D6" s="64">
        <v>6221</v>
      </c>
      <c r="E6" s="68">
        <v>577016.43999999983</v>
      </c>
      <c r="F6" s="68">
        <f t="shared" si="0"/>
        <v>92753.004340138228</v>
      </c>
      <c r="G6" s="68">
        <v>167650</v>
      </c>
      <c r="H6" s="65">
        <f t="shared" si="1"/>
        <v>0.5532538284529569</v>
      </c>
      <c r="K6" s="14">
        <f t="shared" si="2"/>
        <v>1042950650</v>
      </c>
      <c r="L6" s="14" t="s">
        <v>28</v>
      </c>
      <c r="M6" s="24">
        <f t="shared" si="3"/>
        <v>74896.995659861772</v>
      </c>
    </row>
    <row r="7" spans="1:13" s="14" customFormat="1" ht="20.100000000000001" customHeight="1" x14ac:dyDescent="0.15">
      <c r="B7" s="252" t="s">
        <v>29</v>
      </c>
      <c r="C7" s="253"/>
      <c r="D7" s="64">
        <v>3843</v>
      </c>
      <c r="E7" s="68">
        <v>445654.12</v>
      </c>
      <c r="F7" s="68">
        <f t="shared" si="0"/>
        <v>115965.16263335936</v>
      </c>
      <c r="G7" s="68">
        <v>197050</v>
      </c>
      <c r="H7" s="65">
        <f t="shared" si="1"/>
        <v>0.58850628080872547</v>
      </c>
      <c r="K7" s="14">
        <f t="shared" si="2"/>
        <v>757263150</v>
      </c>
      <c r="L7" s="14" t="s">
        <v>29</v>
      </c>
      <c r="M7" s="24">
        <f t="shared" si="3"/>
        <v>81084.837366640641</v>
      </c>
    </row>
    <row r="8" spans="1:13" s="14" customFormat="1" ht="20.100000000000001" customHeight="1" x14ac:dyDescent="0.15">
      <c r="B8" s="252" t="s">
        <v>30</v>
      </c>
      <c r="C8" s="253"/>
      <c r="D8" s="64">
        <v>2349</v>
      </c>
      <c r="E8" s="68">
        <v>352918.83999999997</v>
      </c>
      <c r="F8" s="68">
        <f t="shared" si="0"/>
        <v>150242.16262239247</v>
      </c>
      <c r="G8" s="68">
        <v>270480</v>
      </c>
      <c r="H8" s="65">
        <f t="shared" si="1"/>
        <v>0.55546496089319897</v>
      </c>
      <c r="K8" s="14">
        <f t="shared" si="2"/>
        <v>635357520</v>
      </c>
      <c r="L8" s="14" t="s">
        <v>30</v>
      </c>
      <c r="M8" s="24">
        <f t="shared" si="3"/>
        <v>120237.83737760753</v>
      </c>
    </row>
    <row r="9" spans="1:13" s="14" customFormat="1" ht="20.100000000000001" customHeight="1" x14ac:dyDescent="0.15">
      <c r="B9" s="252" t="s">
        <v>31</v>
      </c>
      <c r="C9" s="253"/>
      <c r="D9" s="64">
        <v>2130</v>
      </c>
      <c r="E9" s="68">
        <v>388844.37000000005</v>
      </c>
      <c r="F9" s="68">
        <f t="shared" si="0"/>
        <v>182556.04225352115</v>
      </c>
      <c r="G9" s="68">
        <v>309380</v>
      </c>
      <c r="H9" s="65">
        <f t="shared" si="1"/>
        <v>0.59007060008249124</v>
      </c>
      <c r="K9" s="14">
        <f t="shared" si="2"/>
        <v>658979400</v>
      </c>
      <c r="L9" s="14" t="s">
        <v>31</v>
      </c>
      <c r="M9" s="24">
        <f t="shared" si="3"/>
        <v>126823.95774647885</v>
      </c>
    </row>
    <row r="10" spans="1:13" s="14" customFormat="1" ht="20.100000000000001" customHeight="1" x14ac:dyDescent="0.15">
      <c r="B10" s="258" t="s">
        <v>32</v>
      </c>
      <c r="C10" s="259"/>
      <c r="D10" s="72">
        <v>972</v>
      </c>
      <c r="E10" s="73">
        <v>199192.38000000003</v>
      </c>
      <c r="F10" s="73">
        <f t="shared" si="0"/>
        <v>204930.43209876545</v>
      </c>
      <c r="G10" s="73">
        <v>362170</v>
      </c>
      <c r="H10" s="75">
        <f t="shared" si="1"/>
        <v>0.5658404398452811</v>
      </c>
      <c r="K10" s="14">
        <f t="shared" si="2"/>
        <v>352029240</v>
      </c>
      <c r="L10" s="14" t="s">
        <v>32</v>
      </c>
      <c r="M10" s="24">
        <f t="shared" si="3"/>
        <v>157239.56790123455</v>
      </c>
    </row>
    <row r="11" spans="1:13" s="14" customFormat="1" ht="20.100000000000001" customHeight="1" x14ac:dyDescent="0.15">
      <c r="B11" s="256" t="s">
        <v>64</v>
      </c>
      <c r="C11" s="257"/>
      <c r="D11" s="62">
        <f>SUM(D4:D5)</f>
        <v>6608</v>
      </c>
      <c r="E11" s="67">
        <f>SUM(E4:E5)</f>
        <v>157436.98000000001</v>
      </c>
      <c r="F11" s="67">
        <f t="shared" si="0"/>
        <v>23825.208837772396</v>
      </c>
      <c r="G11" s="82"/>
      <c r="H11" s="63">
        <f>SUM(E4:E5)*1000/SUM(K4:K5)</f>
        <v>0.30396710944825284</v>
      </c>
    </row>
    <row r="12" spans="1:13" s="14" customFormat="1" ht="20.100000000000001" customHeight="1" x14ac:dyDescent="0.15">
      <c r="B12" s="258" t="s">
        <v>58</v>
      </c>
      <c r="C12" s="259"/>
      <c r="D12" s="66">
        <f>SUM(D6:D10)</f>
        <v>15515</v>
      </c>
      <c r="E12" s="78">
        <f>SUM(E6:E10)</f>
        <v>1963626.1500000001</v>
      </c>
      <c r="F12" s="69">
        <f t="shared" si="0"/>
        <v>126563.0776667741</v>
      </c>
      <c r="G12" s="83"/>
      <c r="H12" s="70">
        <f>SUM(E6:E10)*1000/SUM(K6:K10)</f>
        <v>0.56973178420035853</v>
      </c>
    </row>
    <row r="13" spans="1:13" s="14" customFormat="1" ht="20.100000000000001" customHeight="1" x14ac:dyDescent="0.15">
      <c r="B13" s="254" t="s">
        <v>65</v>
      </c>
      <c r="C13" s="255"/>
      <c r="D13" s="71">
        <f>SUM(D11:D12)</f>
        <v>22123</v>
      </c>
      <c r="E13" s="79">
        <f>SUM(E11:E12)</f>
        <v>2121063.1300000004</v>
      </c>
      <c r="F13" s="74">
        <f t="shared" si="0"/>
        <v>95875.926863445289</v>
      </c>
      <c r="G13" s="77"/>
      <c r="H13" s="76">
        <f>SUM(E4:E10)*1000/SUM(K4:K10)</f>
        <v>0.53501122506407328</v>
      </c>
    </row>
    <row r="14" spans="1:13" s="14" customFormat="1" ht="20.100000000000001" customHeight="1" x14ac:dyDescent="0.15"/>
    <row r="15" spans="1:13" s="14" customFormat="1" ht="20.100000000000001" customHeight="1" x14ac:dyDescent="0.15"/>
    <row r="16" spans="1:13" s="14" customFormat="1" ht="20.100000000000001" customHeight="1" x14ac:dyDescent="0.15"/>
    <row r="17" s="14" customFormat="1" ht="20.100000000000001" customHeight="1" x14ac:dyDescent="0.15"/>
    <row r="18" s="14" customFormat="1" ht="20.100000000000001" customHeight="1" x14ac:dyDescent="0.15"/>
    <row r="19" s="14" customFormat="1" ht="20.100000000000001" customHeight="1" x14ac:dyDescent="0.15"/>
    <row r="20" s="14" customFormat="1" ht="20.100000000000001" customHeight="1" x14ac:dyDescent="0.15"/>
    <row r="21" s="14" customFormat="1" ht="20.100000000000001" customHeight="1" x14ac:dyDescent="0.15"/>
    <row r="22" s="14" customFormat="1" ht="20.100000000000001" customHeight="1" x14ac:dyDescent="0.15"/>
    <row r="23" s="14" customFormat="1" ht="20.100000000000001" customHeight="1" x14ac:dyDescent="0.15"/>
    <row r="24" s="14" customFormat="1" ht="20.100000000000001" customHeight="1" x14ac:dyDescent="0.15"/>
    <row r="25" s="14" customFormat="1" ht="20.100000000000001" customHeight="1" x14ac:dyDescent="0.15"/>
    <row r="26" s="14" customFormat="1" ht="20.100000000000001" customHeight="1" x14ac:dyDescent="0.15"/>
    <row r="27" s="14" customFormat="1" ht="20.100000000000001" customHeight="1" x14ac:dyDescent="0.15"/>
    <row r="28" s="14" customFormat="1" ht="20.100000000000001" customHeight="1" x14ac:dyDescent="0.15"/>
    <row r="29" s="14" customFormat="1" ht="20.100000000000001" customHeight="1" x14ac:dyDescent="0.15"/>
    <row r="30" s="14" customFormat="1" ht="20.100000000000001" customHeight="1" x14ac:dyDescent="0.15"/>
    <row r="31" s="14" customFormat="1" ht="20.100000000000001" customHeight="1" x14ac:dyDescent="0.15"/>
    <row r="32" s="14" customFormat="1" ht="20.100000000000001" customHeight="1" x14ac:dyDescent="0.15"/>
    <row r="33" s="14" customFormat="1" ht="20.100000000000001" customHeight="1" x14ac:dyDescent="0.15"/>
    <row r="34" s="14" customFormat="1" ht="20.100000000000001" customHeight="1" x14ac:dyDescent="0.15"/>
    <row r="35" s="14" customFormat="1" ht="20.100000000000001" customHeight="1" x14ac:dyDescent="0.15"/>
    <row r="36" s="14" customFormat="1" ht="20.100000000000001" customHeight="1" x14ac:dyDescent="0.15"/>
    <row r="37" s="14" customFormat="1" ht="20.100000000000001" customHeight="1" x14ac:dyDescent="0.15"/>
    <row r="38" s="14" customFormat="1" ht="20.100000000000001" customHeight="1" x14ac:dyDescent="0.15"/>
    <row r="39" s="14" customFormat="1" ht="20.100000000000001" customHeight="1" x14ac:dyDescent="0.15"/>
    <row r="40" s="14" customFormat="1" ht="20.100000000000001" customHeight="1" x14ac:dyDescent="0.15"/>
    <row r="41" s="14" customFormat="1" ht="20.100000000000001" customHeight="1" x14ac:dyDescent="0.15"/>
    <row r="42" s="14" customFormat="1" ht="20.100000000000001" customHeight="1" x14ac:dyDescent="0.15"/>
    <row r="43" s="14" customFormat="1" ht="20.100000000000001" customHeight="1" x14ac:dyDescent="0.15"/>
    <row r="44" s="14" customFormat="1" ht="20.100000000000001" customHeight="1" x14ac:dyDescent="0.15"/>
    <row r="45" s="14" customFormat="1" ht="20.100000000000001" customHeight="1" x14ac:dyDescent="0.15"/>
    <row r="46" s="14" customFormat="1" ht="20.100000000000001" customHeight="1" x14ac:dyDescent="0.15"/>
    <row r="47" s="14" customFormat="1" ht="20.100000000000001" customHeight="1" x14ac:dyDescent="0.15"/>
    <row r="48" s="14" customFormat="1" ht="20.100000000000001" customHeight="1" x14ac:dyDescent="0.15"/>
    <row r="49" s="14" customFormat="1" ht="20.100000000000001" customHeight="1" x14ac:dyDescent="0.15"/>
    <row r="50" s="14" customFormat="1" ht="20.100000000000001" customHeight="1" x14ac:dyDescent="0.15"/>
  </sheetData>
  <mergeCells count="11">
    <mergeCell ref="B9:C9"/>
    <mergeCell ref="B10:C10"/>
    <mergeCell ref="B11:C11"/>
    <mergeCell ref="B12:C12"/>
    <mergeCell ref="B13:C13"/>
    <mergeCell ref="B8:C8"/>
    <mergeCell ref="B3:C3"/>
    <mergeCell ref="B4:C4"/>
    <mergeCell ref="B5:C5"/>
    <mergeCell ref="B6:C6"/>
    <mergeCell ref="B7:C7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06月状況（表紙）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'06月状況（表紙）'!Print_Area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M-Kitamura</cp:lastModifiedBy>
  <cp:lastPrinted>2018-11-09T01:45:55Z</cp:lastPrinted>
  <dcterms:created xsi:type="dcterms:W3CDTF">2003-07-11T02:30:35Z</dcterms:created>
  <dcterms:modified xsi:type="dcterms:W3CDTF">2021-12-20T05:44:39Z</dcterms:modified>
</cp:coreProperties>
</file>