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1年07月報告書\"/>
    </mc:Choice>
  </mc:AlternateContent>
  <bookViews>
    <workbookView xWindow="-915" yWindow="5130" windowWidth="15480" windowHeight="6480"/>
  </bookViews>
  <sheets>
    <sheet name="07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'07月状況（表紙）'!$A$1:$L$45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52511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<sst xmlns="http://schemas.openxmlformats.org/spreadsheetml/2006/main" count="262" uniqueCount="189">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</sst>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24734</c:v>
                </c:pt>
                <c:pt idx="1">
                  <c:v>15126</c:v>
                </c:pt>
                <c:pt idx="2">
                  <c:v>9514</c:v>
                </c:pt>
                <c:pt idx="3">
                  <c:v>5315</c:v>
                </c:pt>
                <c:pt idx="4">
                  <c:v>7264</c:v>
                </c:pt>
                <c:pt idx="5">
                  <c:v>15488</c:v>
                </c:pt>
                <c:pt idx="6">
                  <c:v>24978</c:v>
                </c:pt>
                <c:pt idx="7">
                  <c:v>9737</c:v>
                </c:pt>
              </c:numCache>
            </c:numRef>
          </c:val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14348</c:v>
                </c:pt>
                <c:pt idx="1">
                  <c:v>10251</c:v>
                </c:pt>
                <c:pt idx="2">
                  <c:v>5706</c:v>
                </c:pt>
                <c:pt idx="3">
                  <c:v>2928</c:v>
                </c:pt>
                <c:pt idx="4">
                  <c:v>4447</c:v>
                </c:pt>
                <c:pt idx="5">
                  <c:v>10283</c:v>
                </c:pt>
                <c:pt idx="6">
                  <c:v>15215</c:v>
                </c:pt>
                <c:pt idx="7">
                  <c:v>6885</c:v>
                </c:pt>
              </c:numCache>
            </c:numRef>
          </c:val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6649</c:v>
                </c:pt>
                <c:pt idx="1">
                  <c:v>5341</c:v>
                </c:pt>
                <c:pt idx="2">
                  <c:v>3557</c:v>
                </c:pt>
                <c:pt idx="3">
                  <c:v>1769</c:v>
                </c:pt>
                <c:pt idx="4">
                  <c:v>2779</c:v>
                </c:pt>
                <c:pt idx="5">
                  <c:v>5780</c:v>
                </c:pt>
                <c:pt idx="6">
                  <c:v>9225</c:v>
                </c:pt>
                <c:pt idx="7">
                  <c:v>3871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405768"/>
        <c:axId val="368729368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10405768"/>
        <c:axId val="368729368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0.24386745163285767</c:v>
                </c:pt>
                <c:pt idx="1">
                  <c:v>0.33161326539424824</c:v>
                </c:pt>
                <c:pt idx="2">
                  <c:v>0.37468571656622901</c:v>
                </c:pt>
                <c:pt idx="3">
                  <c:v>0.31148306007528853</c:v>
                </c:pt>
                <c:pt idx="4">
                  <c:v>0.32499719636649099</c:v>
                </c:pt>
                <c:pt idx="5">
                  <c:v>0.32154213036565976</c:v>
                </c:pt>
                <c:pt idx="6">
                  <c:v>0.36601045786487729</c:v>
                </c:pt>
                <c:pt idx="7">
                  <c:v>0.35909791827293752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730544"/>
        <c:axId val="368735248"/>
      </c:lineChart>
      <c:catAx>
        <c:axId val="310405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68729368"/>
        <c:crosses val="autoZero"/>
        <c:auto val="1"/>
        <c:lblAlgn val="ctr"/>
        <c:lblOffset val="100"/>
        <c:noMultiLvlLbl val="0"/>
      </c:catAx>
      <c:valAx>
        <c:axId val="3687293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10405768"/>
        <c:crosses val="autoZero"/>
        <c:crossBetween val="between"/>
      </c:valAx>
      <c:valAx>
        <c:axId val="3687352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68730544"/>
        <c:crosses val="max"/>
        <c:crossBetween val="between"/>
      </c:valAx>
      <c:catAx>
        <c:axId val="368730544"/>
        <c:scaling>
          <c:orientation val="minMax"/>
        </c:scaling>
        <c:delete val="1"/>
        <c:axPos val="b"/>
        <c:majorTickMark val="out"/>
        <c:minorTickMark val="none"/>
        <c:tickLblPos val="nextTo"/>
        <c:crossAx val="36873524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3673</c:v>
                </c:pt>
                <c:pt idx="1">
                  <c:v>2691</c:v>
                </c:pt>
                <c:pt idx="2">
                  <c:v>361</c:v>
                </c:pt>
                <c:pt idx="3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1055058.3099999998</c:v>
                </c:pt>
                <c:pt idx="1">
                  <c:v>853365.23999999987</c:v>
                </c:pt>
                <c:pt idx="2">
                  <c:v>144455.59</c:v>
                </c:pt>
                <c:pt idx="3">
                  <c:v>45527.159999999996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28819.579999999998</c:v>
                </c:pt>
                <c:pt idx="1">
                  <c:v>1093.3599999999999</c:v>
                </c:pt>
                <c:pt idx="2">
                  <c:v>21015.530000000002</c:v>
                </c:pt>
                <c:pt idx="3">
                  <c:v>346.57000000000005</c:v>
                </c:pt>
                <c:pt idx="4">
                  <c:v>133193.58999999994</c:v>
                </c:pt>
                <c:pt idx="5">
                  <c:v>7815.5800000000008</c:v>
                </c:pt>
                <c:pt idx="6">
                  <c:v>532271.17000000004</c:v>
                </c:pt>
                <c:pt idx="7">
                  <c:v>8991.7500000000018</c:v>
                </c:pt>
                <c:pt idx="8">
                  <c:v>6508.16</c:v>
                </c:pt>
                <c:pt idx="9">
                  <c:v>25152.93</c:v>
                </c:pt>
                <c:pt idx="10">
                  <c:v>12869.31</c:v>
                </c:pt>
                <c:pt idx="11">
                  <c:v>128835.56999999998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567352"/>
        <c:axId val="3695669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174</c:v>
                </c:pt>
                <c:pt idx="1">
                  <c:v>7</c:v>
                </c:pt>
                <c:pt idx="2">
                  <c:v>141</c:v>
                </c:pt>
                <c:pt idx="3">
                  <c:v>8</c:v>
                </c:pt>
                <c:pt idx="4">
                  <c:v>621</c:v>
                </c:pt>
                <c:pt idx="5">
                  <c:v>118</c:v>
                </c:pt>
                <c:pt idx="6">
                  <c:v>1883</c:v>
                </c:pt>
                <c:pt idx="7">
                  <c:v>35</c:v>
                </c:pt>
                <c:pt idx="8">
                  <c:v>29</c:v>
                </c:pt>
                <c:pt idx="9">
                  <c:v>81</c:v>
                </c:pt>
                <c:pt idx="10">
                  <c:v>49</c:v>
                </c:pt>
                <c:pt idx="11">
                  <c:v>1058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72840"/>
        <c:axId val="369572056"/>
      </c:lineChart>
      <c:catAx>
        <c:axId val="36957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9572056"/>
        <c:crosses val="autoZero"/>
        <c:auto val="1"/>
        <c:lblAlgn val="ctr"/>
        <c:lblOffset val="100"/>
        <c:noMultiLvlLbl val="0"/>
      </c:catAx>
      <c:valAx>
        <c:axId val="3695720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9572840"/>
        <c:crosses val="autoZero"/>
        <c:crossBetween val="between"/>
      </c:valAx>
      <c:valAx>
        <c:axId val="3695669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9567352"/>
        <c:crosses val="max"/>
        <c:crossBetween val="between"/>
      </c:valAx>
      <c:catAx>
        <c:axId val="369567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95669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18353.38645418327</c:v>
                </c:pt>
                <c:pt idx="1">
                  <c:v>29700.514554542769</c:v>
                </c:pt>
                <c:pt idx="2">
                  <c:v>94475.977341630758</c:v>
                </c:pt>
                <c:pt idx="3">
                  <c:v>118812.24626481197</c:v>
                </c:pt>
                <c:pt idx="4">
                  <c:v>156308.67892261647</c:v>
                </c:pt>
                <c:pt idx="5">
                  <c:v>186488.67165575302</c:v>
                </c:pt>
                <c:pt idx="6">
                  <c:v>209232.65284974096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728976"/>
        <c:axId val="36873093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3263</c:v>
                </c:pt>
                <c:pt idx="1">
                  <c:v>3401</c:v>
                </c:pt>
                <c:pt idx="2">
                  <c:v>6267</c:v>
                </c:pt>
                <c:pt idx="3">
                  <c:v>3882</c:v>
                </c:pt>
                <c:pt idx="4">
                  <c:v>2339</c:v>
                </c:pt>
                <c:pt idx="5">
                  <c:v>2138</c:v>
                </c:pt>
                <c:pt idx="6">
                  <c:v>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69312"/>
        <c:axId val="368736032"/>
      </c:lineChart>
      <c:catAx>
        <c:axId val="36956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736032"/>
        <c:crosses val="autoZero"/>
        <c:auto val="1"/>
        <c:lblAlgn val="ctr"/>
        <c:lblOffset val="100"/>
        <c:noMultiLvlLbl val="0"/>
      </c:catAx>
      <c:valAx>
        <c:axId val="3687360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9569312"/>
        <c:crosses val="autoZero"/>
        <c:crossBetween val="between"/>
      </c:valAx>
      <c:valAx>
        <c:axId val="36873093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68728976"/>
        <c:crosses val="max"/>
        <c:crossBetween val="between"/>
      </c:valAx>
      <c:catAx>
        <c:axId val="368728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873093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304160"/>
        <c:axId val="39830729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18353.38645418327</c:v>
                </c:pt>
                <c:pt idx="1">
                  <c:v>29700.514554542769</c:v>
                </c:pt>
                <c:pt idx="2">
                  <c:v>94475.977341630758</c:v>
                </c:pt>
                <c:pt idx="3">
                  <c:v>118812.24626481197</c:v>
                </c:pt>
                <c:pt idx="4">
                  <c:v>156308.67892261647</c:v>
                </c:pt>
                <c:pt idx="5">
                  <c:v>186488.67165575302</c:v>
                </c:pt>
                <c:pt idx="6">
                  <c:v>209232.65284974096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304552"/>
        <c:axId val="398308864"/>
      </c:barChart>
      <c:catAx>
        <c:axId val="39830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8307296"/>
        <c:crosses val="autoZero"/>
        <c:auto val="1"/>
        <c:lblAlgn val="ctr"/>
        <c:lblOffset val="100"/>
        <c:noMultiLvlLbl val="0"/>
      </c:catAx>
      <c:valAx>
        <c:axId val="3983072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8304160"/>
        <c:crosses val="autoZero"/>
        <c:crossBetween val="between"/>
      </c:valAx>
      <c:valAx>
        <c:axId val="39830886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98304552"/>
        <c:crosses val="max"/>
        <c:crossBetween val="between"/>
      </c:valAx>
      <c:catAx>
        <c:axId val="398304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830886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7185</c:v>
                </c:pt>
                <c:pt idx="1">
                  <c:v>5502</c:v>
                </c:pt>
                <c:pt idx="2">
                  <c:v>8782</c:v>
                </c:pt>
                <c:pt idx="3">
                  <c:v>5430</c:v>
                </c:pt>
                <c:pt idx="4">
                  <c:v>4459</c:v>
                </c:pt>
                <c:pt idx="5">
                  <c:v>5529</c:v>
                </c:pt>
                <c:pt idx="6">
                  <c:v>3008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970</c:v>
                </c:pt>
                <c:pt idx="1">
                  <c:v>868</c:v>
                </c:pt>
                <c:pt idx="2">
                  <c:v>798</c:v>
                </c:pt>
                <c:pt idx="3">
                  <c:v>678</c:v>
                </c:pt>
                <c:pt idx="4">
                  <c:v>523</c:v>
                </c:pt>
                <c:pt idx="5">
                  <c:v>559</c:v>
                </c:pt>
                <c:pt idx="6">
                  <c:v>345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6215</c:v>
                </c:pt>
                <c:pt idx="1">
                  <c:v>4634</c:v>
                </c:pt>
                <c:pt idx="2">
                  <c:v>7984</c:v>
                </c:pt>
                <c:pt idx="3">
                  <c:v>4752</c:v>
                </c:pt>
                <c:pt idx="4">
                  <c:v>3936</c:v>
                </c:pt>
                <c:pt idx="5">
                  <c:v>4970</c:v>
                </c:pt>
                <c:pt idx="6">
                  <c:v>2663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1258</c:v>
                </c:pt>
                <c:pt idx="1">
                  <c:v>1132</c:v>
                </c:pt>
                <c:pt idx="2">
                  <c:v>773</c:v>
                </c:pt>
                <c:pt idx="3">
                  <c:v>216</c:v>
                </c:pt>
                <c:pt idx="4">
                  <c:v>316</c:v>
                </c:pt>
                <c:pt idx="5">
                  <c:v>754</c:v>
                </c:pt>
                <c:pt idx="6">
                  <c:v>2293</c:v>
                </c:pt>
                <c:pt idx="7">
                  <c:v>443</c:v>
                </c:pt>
              </c:numCache>
            </c:numRef>
          </c:val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1022</c:v>
                </c:pt>
                <c:pt idx="1">
                  <c:v>1000</c:v>
                </c:pt>
                <c:pt idx="2">
                  <c:v>455</c:v>
                </c:pt>
                <c:pt idx="3">
                  <c:v>176</c:v>
                </c:pt>
                <c:pt idx="4">
                  <c:v>280</c:v>
                </c:pt>
                <c:pt idx="5">
                  <c:v>730</c:v>
                </c:pt>
                <c:pt idx="6">
                  <c:v>1475</c:v>
                </c:pt>
                <c:pt idx="7">
                  <c:v>364</c:v>
                </c:pt>
              </c:numCache>
            </c:numRef>
          </c:val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1345</c:v>
                </c:pt>
                <c:pt idx="1">
                  <c:v>1174</c:v>
                </c:pt>
                <c:pt idx="2">
                  <c:v>888</c:v>
                </c:pt>
                <c:pt idx="3">
                  <c:v>346</c:v>
                </c:pt>
                <c:pt idx="4">
                  <c:v>477</c:v>
                </c:pt>
                <c:pt idx="5">
                  <c:v>1392</c:v>
                </c:pt>
                <c:pt idx="6">
                  <c:v>2266</c:v>
                </c:pt>
                <c:pt idx="7">
                  <c:v>894</c:v>
                </c:pt>
              </c:numCache>
            </c:numRef>
          </c:val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871</c:v>
                </c:pt>
                <c:pt idx="1">
                  <c:v>757</c:v>
                </c:pt>
                <c:pt idx="2">
                  <c:v>490</c:v>
                </c:pt>
                <c:pt idx="3">
                  <c:v>245</c:v>
                </c:pt>
                <c:pt idx="4">
                  <c:v>339</c:v>
                </c:pt>
                <c:pt idx="5">
                  <c:v>801</c:v>
                </c:pt>
                <c:pt idx="6">
                  <c:v>1438</c:v>
                </c:pt>
                <c:pt idx="7">
                  <c:v>489</c:v>
                </c:pt>
              </c:numCache>
            </c:numRef>
          </c:val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691</c:v>
                </c:pt>
                <c:pt idx="1">
                  <c:v>628</c:v>
                </c:pt>
                <c:pt idx="2">
                  <c:v>408</c:v>
                </c:pt>
                <c:pt idx="3">
                  <c:v>208</c:v>
                </c:pt>
                <c:pt idx="4">
                  <c:v>270</c:v>
                </c:pt>
                <c:pt idx="5">
                  <c:v>652</c:v>
                </c:pt>
                <c:pt idx="6">
                  <c:v>1236</c:v>
                </c:pt>
                <c:pt idx="7">
                  <c:v>366</c:v>
                </c:pt>
              </c:numCache>
            </c:numRef>
          </c:val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903</c:v>
                </c:pt>
                <c:pt idx="1">
                  <c:v>675</c:v>
                </c:pt>
                <c:pt idx="2">
                  <c:v>525</c:v>
                </c:pt>
                <c:pt idx="3">
                  <c:v>209</c:v>
                </c:pt>
                <c:pt idx="4">
                  <c:v>395</c:v>
                </c:pt>
                <c:pt idx="5">
                  <c:v>781</c:v>
                </c:pt>
                <c:pt idx="6">
                  <c:v>1450</c:v>
                </c:pt>
                <c:pt idx="7">
                  <c:v>591</c:v>
                </c:pt>
              </c:numCache>
            </c:numRef>
          </c:val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528</c:v>
                </c:pt>
                <c:pt idx="1">
                  <c:v>382</c:v>
                </c:pt>
                <c:pt idx="2">
                  <c:v>292</c:v>
                </c:pt>
                <c:pt idx="3">
                  <c:v>111</c:v>
                </c:pt>
                <c:pt idx="4">
                  <c:v>194</c:v>
                </c:pt>
                <c:pt idx="5">
                  <c:v>440</c:v>
                </c:pt>
                <c:pt idx="6">
                  <c:v>732</c:v>
                </c:pt>
                <c:pt idx="7">
                  <c:v>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733680"/>
        <c:axId val="36873446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0.14471583827163192</c:v>
                </c:pt>
                <c:pt idx="1">
                  <c:v>0.18712155739305944</c:v>
                </c:pt>
                <c:pt idx="2">
                  <c:v>0.20402620226873303</c:v>
                </c:pt>
                <c:pt idx="3">
                  <c:v>0.15091889732321215</c:v>
                </c:pt>
                <c:pt idx="4">
                  <c:v>0.15672877846790889</c:v>
                </c:pt>
                <c:pt idx="5">
                  <c:v>0.17590567652372349</c:v>
                </c:pt>
                <c:pt idx="6">
                  <c:v>0.22036504917236635</c:v>
                </c:pt>
                <c:pt idx="7">
                  <c:v>0.16961889425657542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732504"/>
        <c:axId val="368732112"/>
      </c:lineChart>
      <c:catAx>
        <c:axId val="36873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68734464"/>
        <c:crosses val="autoZero"/>
        <c:auto val="1"/>
        <c:lblAlgn val="ctr"/>
        <c:lblOffset val="100"/>
        <c:noMultiLvlLbl val="0"/>
      </c:catAx>
      <c:valAx>
        <c:axId val="3687344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8733680"/>
        <c:crosses val="autoZero"/>
        <c:crossBetween val="between"/>
      </c:valAx>
      <c:valAx>
        <c:axId val="36873211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68732504"/>
        <c:crosses val="max"/>
        <c:crossBetween val="between"/>
      </c:valAx>
      <c:catAx>
        <c:axId val="368732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87321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0.62466814159292039</c:v>
                </c:pt>
                <c:pt idx="1">
                  <c:v>0.61700989569403586</c:v>
                </c:pt>
                <c:pt idx="2">
                  <c:v>0.57301808066759385</c:v>
                </c:pt>
                <c:pt idx="3">
                  <c:v>0.62978500262191928</c:v>
                </c:pt>
                <c:pt idx="4">
                  <c:v>0.60409105905641702</c:v>
                </c:pt>
                <c:pt idx="5">
                  <c:v>0.64862342510499305</c:v>
                </c:pt>
                <c:pt idx="6">
                  <c:v>0.62965087103018136</c:v>
                </c:pt>
                <c:pt idx="7">
                  <c:v>0.62016006921912181</c:v>
                </c:pt>
                <c:pt idx="8">
                  <c:v>0.62142163526898431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0.19911504424778761</c:v>
                </c:pt>
                <c:pt idx="1">
                  <c:v>0.20192564856913614</c:v>
                </c:pt>
                <c:pt idx="2">
                  <c:v>0.19392012716073911</c:v>
                </c:pt>
                <c:pt idx="3">
                  <c:v>0.14577871001573151</c:v>
                </c:pt>
                <c:pt idx="4">
                  <c:v>0.15539425932035633</c:v>
                </c:pt>
                <c:pt idx="5">
                  <c:v>0.11168144345932493</c:v>
                </c:pt>
                <c:pt idx="6">
                  <c:v>0.14682056061366405</c:v>
                </c:pt>
                <c:pt idx="7">
                  <c:v>0.13649145576465499</c:v>
                </c:pt>
                <c:pt idx="8">
                  <c:v>0.16375995338900756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5.8738938053097343E-2</c:v>
                </c:pt>
                <c:pt idx="1">
                  <c:v>6.3385932067397704E-2</c:v>
                </c:pt>
                <c:pt idx="2">
                  <c:v>0.10013908205841446</c:v>
                </c:pt>
                <c:pt idx="3">
                  <c:v>4.3523859465128475E-2</c:v>
                </c:pt>
                <c:pt idx="4">
                  <c:v>0.10986473111184428</c:v>
                </c:pt>
                <c:pt idx="5">
                  <c:v>8.9594027064862344E-2</c:v>
                </c:pt>
                <c:pt idx="6">
                  <c:v>9.9075202523478387E-2</c:v>
                </c:pt>
                <c:pt idx="7">
                  <c:v>6.9435431537962361E-2</c:v>
                </c:pt>
                <c:pt idx="8">
                  <c:v>8.1646921732375213E-2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0.11747787610619469</c:v>
                </c:pt>
                <c:pt idx="1">
                  <c:v>0.11767852366943032</c:v>
                </c:pt>
                <c:pt idx="2">
                  <c:v>0.13292271011325255</c:v>
                </c:pt>
                <c:pt idx="3">
                  <c:v>0.18091242789722076</c:v>
                </c:pt>
                <c:pt idx="4">
                  <c:v>0.1306499505113824</c:v>
                </c:pt>
                <c:pt idx="5">
                  <c:v>0.15010110437081972</c:v>
                </c:pt>
                <c:pt idx="6">
                  <c:v>0.12445336583267617</c:v>
                </c:pt>
                <c:pt idx="7">
                  <c:v>0.17391304347826086</c:v>
                </c:pt>
                <c:pt idx="8">
                  <c:v>0.13317148960963293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735640"/>
        <c:axId val="368728584"/>
      </c:barChart>
      <c:catAx>
        <c:axId val="368735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8728584"/>
        <c:crosses val="autoZero"/>
        <c:auto val="1"/>
        <c:lblAlgn val="ctr"/>
        <c:lblOffset val="100"/>
        <c:noMultiLvlLbl val="0"/>
      </c:catAx>
      <c:valAx>
        <c:axId val="36872858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873564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0.39554546695420345</c:v>
                </c:pt>
                <c:pt idx="1">
                  <c:v>0.4262311505956099</c:v>
                </c:pt>
                <c:pt idx="2">
                  <c:v>0.35054144988552244</c:v>
                </c:pt>
                <c:pt idx="3">
                  <c:v>0.37088846293995459</c:v>
                </c:pt>
                <c:pt idx="4">
                  <c:v>0.3908676225001857</c:v>
                </c:pt>
                <c:pt idx="5">
                  <c:v>0.38399558119594818</c:v>
                </c:pt>
                <c:pt idx="6">
                  <c:v>0.39405960379369431</c:v>
                </c:pt>
                <c:pt idx="7">
                  <c:v>0.37123410487742203</c:v>
                </c:pt>
                <c:pt idx="8">
                  <c:v>0.3894392643011052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4.2984672934668296E-2</c:v>
                </c:pt>
                <c:pt idx="1">
                  <c:v>4.1844553704243732E-2</c:v>
                </c:pt>
                <c:pt idx="2">
                  <c:v>3.5625424908971144E-2</c:v>
                </c:pt>
                <c:pt idx="3">
                  <c:v>2.4822786666556226E-2</c:v>
                </c:pt>
                <c:pt idx="4">
                  <c:v>3.0603576126974803E-2</c:v>
                </c:pt>
                <c:pt idx="5">
                  <c:v>2.0322747772629636E-2</c:v>
                </c:pt>
                <c:pt idx="6">
                  <c:v>2.5396100646219808E-2</c:v>
                </c:pt>
                <c:pt idx="7">
                  <c:v>2.5773341596634761E-2</c:v>
                </c:pt>
                <c:pt idx="8">
                  <c:v>3.1027258081754133E-2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0.136678111743123</c:v>
                </c:pt>
                <c:pt idx="1">
                  <c:v>0.14227583214738779</c:v>
                </c:pt>
                <c:pt idx="2">
                  <c:v>0.21494378124545122</c:v>
                </c:pt>
                <c:pt idx="3">
                  <c:v>7.9965875370110448E-2</c:v>
                </c:pt>
                <c:pt idx="4">
                  <c:v>0.20420695721804372</c:v>
                </c:pt>
                <c:pt idx="5">
                  <c:v>0.18170469899535577</c:v>
                </c:pt>
                <c:pt idx="6">
                  <c:v>0.22013232162850493</c:v>
                </c:pt>
                <c:pt idx="7">
                  <c:v>0.12397389465785674</c:v>
                </c:pt>
                <c:pt idx="8">
                  <c:v>0.17488540577069497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0.42479174836800515</c:v>
                </c:pt>
                <c:pt idx="1">
                  <c:v>0.38964846355275862</c:v>
                </c:pt>
                <c:pt idx="2">
                  <c:v>0.39888934396005515</c:v>
                </c:pt>
                <c:pt idx="3">
                  <c:v>0.52432287502337882</c:v>
                </c:pt>
                <c:pt idx="4">
                  <c:v>0.37432184415479569</c:v>
                </c:pt>
                <c:pt idx="5">
                  <c:v>0.41397697203606643</c:v>
                </c:pt>
                <c:pt idx="6">
                  <c:v>0.36041197393158086</c:v>
                </c:pt>
                <c:pt idx="7">
                  <c:v>0.47901865886808653</c:v>
                </c:pt>
                <c:pt idx="8">
                  <c:v>0.40464807184644569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730152"/>
        <c:axId val="369573232"/>
      </c:barChart>
      <c:catAx>
        <c:axId val="36873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9573232"/>
        <c:crosses val="autoZero"/>
        <c:auto val="1"/>
        <c:lblAlgn val="ctr"/>
        <c:lblOffset val="100"/>
        <c:noMultiLvlLbl val="0"/>
      </c:catAx>
      <c:valAx>
        <c:axId val="3695732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873015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288925.58</c:v>
                </c:pt>
                <c:pt idx="1">
                  <c:v>19083.730000000003</c:v>
                </c:pt>
                <c:pt idx="2">
                  <c:v>90374.02</c:v>
                </c:pt>
                <c:pt idx="3">
                  <c:v>16252.809999999998</c:v>
                </c:pt>
                <c:pt idx="4">
                  <c:v>51134.44000000001</c:v>
                </c:pt>
                <c:pt idx="5">
                  <c:v>755792.27</c:v>
                </c:pt>
                <c:pt idx="6">
                  <c:v>296529.99</c:v>
                </c:pt>
                <c:pt idx="7">
                  <c:v>143085.91999999998</c:v>
                </c:pt>
                <c:pt idx="8">
                  <c:v>15977.59</c:v>
                </c:pt>
                <c:pt idx="9">
                  <c:v>0</c:v>
                </c:pt>
                <c:pt idx="10">
                  <c:v>114579.09999999998</c:v>
                </c:pt>
                <c:pt idx="11">
                  <c:v>227801.68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570096"/>
        <c:axId val="36956617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4805</c:v>
                </c:pt>
                <c:pt idx="1">
                  <c:v>247</c:v>
                </c:pt>
                <c:pt idx="2">
                  <c:v>1896</c:v>
                </c:pt>
                <c:pt idx="3">
                  <c:v>366</c:v>
                </c:pt>
                <c:pt idx="4">
                  <c:v>3879</c:v>
                </c:pt>
                <c:pt idx="5">
                  <c:v>6446</c:v>
                </c:pt>
                <c:pt idx="6">
                  <c:v>3187</c:v>
                </c:pt>
                <c:pt idx="7">
                  <c:v>1117</c:v>
                </c:pt>
                <c:pt idx="8">
                  <c:v>198</c:v>
                </c:pt>
                <c:pt idx="9">
                  <c:v>0</c:v>
                </c:pt>
                <c:pt idx="10">
                  <c:v>8801</c:v>
                </c:pt>
                <c:pt idx="11">
                  <c:v>1055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68136"/>
        <c:axId val="369570880"/>
      </c:lineChart>
      <c:catAx>
        <c:axId val="369568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9570880"/>
        <c:crosses val="autoZero"/>
        <c:auto val="1"/>
        <c:lblAlgn val="ctr"/>
        <c:lblOffset val="100"/>
        <c:noMultiLvlLbl val="0"/>
      </c:catAx>
      <c:valAx>
        <c:axId val="3695708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9568136"/>
        <c:crosses val="autoZero"/>
        <c:crossBetween val="between"/>
      </c:valAx>
      <c:valAx>
        <c:axId val="3695661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9570096"/>
        <c:crosses val="max"/>
        <c:crossBetween val="between"/>
      </c:valAx>
      <c:catAx>
        <c:axId val="36957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95661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36.049999999999997</c:v>
                </c:pt>
                <c:pt idx="2">
                  <c:v>20278.94999999999</c:v>
                </c:pt>
                <c:pt idx="3">
                  <c:v>5129.08</c:v>
                </c:pt>
                <c:pt idx="4">
                  <c:v>4667.0199999999995</c:v>
                </c:pt>
                <c:pt idx="5">
                  <c:v>0</c:v>
                </c:pt>
                <c:pt idx="6">
                  <c:v>82357.409999999974</c:v>
                </c:pt>
                <c:pt idx="7">
                  <c:v>2067.84</c:v>
                </c:pt>
                <c:pt idx="8">
                  <c:v>740.43000000000006</c:v>
                </c:pt>
                <c:pt idx="9">
                  <c:v>15.59</c:v>
                </c:pt>
                <c:pt idx="10">
                  <c:v>25820.71</c:v>
                </c:pt>
                <c:pt idx="11">
                  <c:v>19786.720000000005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568528"/>
        <c:axId val="36957166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618</c:v>
                </c:pt>
                <c:pt idx="3">
                  <c:v>124</c:v>
                </c:pt>
                <c:pt idx="4">
                  <c:v>404</c:v>
                </c:pt>
                <c:pt idx="5">
                  <c:v>0</c:v>
                </c:pt>
                <c:pt idx="6">
                  <c:v>2384</c:v>
                </c:pt>
                <c:pt idx="7">
                  <c:v>49</c:v>
                </c:pt>
                <c:pt idx="8">
                  <c:v>19</c:v>
                </c:pt>
                <c:pt idx="9">
                  <c:v>1</c:v>
                </c:pt>
                <c:pt idx="10">
                  <c:v>4600</c:v>
                </c:pt>
                <c:pt idx="11">
                  <c:v>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70488"/>
        <c:axId val="369566568"/>
      </c:lineChart>
      <c:catAx>
        <c:axId val="36957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9566568"/>
        <c:crosses val="autoZero"/>
        <c:auto val="1"/>
        <c:lblAlgn val="ctr"/>
        <c:lblOffset val="100"/>
        <c:noMultiLvlLbl val="0"/>
      </c:catAx>
      <c:valAx>
        <c:axId val="3695665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9570488"/>
        <c:crosses val="autoZero"/>
        <c:crossBetween val="between"/>
      </c:valAx>
      <c:valAx>
        <c:axId val="36957166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9568528"/>
        <c:crosses val="max"/>
        <c:crossBetween val="between"/>
      </c:valAx>
      <c:catAx>
        <c:axId val="36956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95716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36.5%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28.2%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56.4%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36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40</v>
      </c>
    </row>
    <row r="40" spans="2:11" ht="24.95" customHeight="1" x14ac:dyDescent="0.15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M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1.625" style="14" customWidth="1"/>
    <col min="4" max="4" width="10.625" style="14" customWidth="1"/>
    <col min="5" max="7" width="10.125" style="14" customWidth="1"/>
    <col min="8" max="8" width="11.625" style="14" customWidth="1"/>
    <col min="9" max="9" width="10.125" style="14" customWidth="1"/>
    <col min="10" max="10" width="2.625" style="14" customWidth="1"/>
    <col min="11" max="13" width="0" style="14" hidden="1" customWidth="1"/>
    <col min="14" max="16384" width="9" style="14"/>
  </cols>
  <sheetData>
    <row r="1" spans="1:13" ht="20.100000000000001" customHeight="1" x14ac:dyDescent="0.15">
      <c r="A1" s="13" t="s">
        <v>11</v>
      </c>
    </row>
    <row r="2" spans="1:13" ht="14.1" customHeight="1" x14ac:dyDescent="0.15">
      <c r="H2" s="25" t="s">
        <v>35</v>
      </c>
      <c r="I2" s="25"/>
    </row>
    <row r="3" spans="1:13" ht="20.100000000000001" customHeight="1" x14ac:dyDescent="0.15">
      <c r="B3" s="15"/>
      <c r="C3" s="198" t="s">
        <v>0</v>
      </c>
      <c r="D3" s="200" t="s">
        <v>12</v>
      </c>
      <c r="E3" s="20"/>
      <c r="F3" s="20"/>
      <c r="G3" s="21"/>
      <c r="H3" s="198" t="s">
        <v>13</v>
      </c>
      <c r="I3" s="198" t="s">
        <v>14</v>
      </c>
      <c r="J3" s="27"/>
    </row>
    <row r="4" spans="1:13" ht="20.100000000000001" customHeight="1" thickBot="1" x14ac:dyDescent="0.2">
      <c r="B4" s="16"/>
      <c r="C4" s="199"/>
      <c r="D4" s="201"/>
      <c r="E4" s="22" t="s">
        <v>15</v>
      </c>
      <c r="F4" s="22" t="s">
        <v>144</v>
      </c>
      <c r="G4" s="23" t="s">
        <v>143</v>
      </c>
      <c r="H4" s="199"/>
      <c r="I4" s="199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 x14ac:dyDescent="0.2">
      <c r="B5" s="17" t="s">
        <v>16</v>
      </c>
      <c r="C5" s="29">
        <f>SUM(C6:C13)</f>
        <v>697208</v>
      </c>
      <c r="D5" s="30">
        <f>SUM(E5:G5)</f>
        <v>221190</v>
      </c>
      <c r="E5" s="31">
        <f>SUM(E6:E13)</f>
        <v>112156</v>
      </c>
      <c r="F5" s="31">
        <f>SUM(F6:F13)</f>
        <v>70063</v>
      </c>
      <c r="G5" s="32">
        <f t="shared" ref="G5:H5" si="0">SUM(G6:G13)</f>
        <v>38971</v>
      </c>
      <c r="H5" s="29">
        <f t="shared" si="0"/>
        <v>217715</v>
      </c>
      <c r="I5" s="33">
        <f>D5/C5</f>
        <v>0.31725109293066056</v>
      </c>
      <c r="J5" s="26"/>
      <c r="K5" s="24">
        <f t="shared" ref="K5:K13" si="1">C5-D5-H5</f>
        <v>258303</v>
      </c>
      <c r="L5" s="58">
        <f>E5/C5</f>
        <v>0.16086447659808836</v>
      </c>
      <c r="M5" s="58">
        <f>G5/C5</f>
        <v>5.5895801539856113E-2</v>
      </c>
    </row>
    <row r="6" spans="1:13" ht="20.100000000000001" customHeight="1" thickTop="1" x14ac:dyDescent="0.15">
      <c r="B6" s="18" t="s">
        <v>17</v>
      </c>
      <c r="C6" s="34">
        <v>187524</v>
      </c>
      <c r="D6" s="35">
        <f t="shared" ref="D6:D13" si="2">SUM(E6:G6)</f>
        <v>45731</v>
      </c>
      <c r="E6" s="36">
        <v>24734</v>
      </c>
      <c r="F6" s="36">
        <v>14348</v>
      </c>
      <c r="G6" s="37">
        <v>6649</v>
      </c>
      <c r="H6" s="34">
        <v>61805</v>
      </c>
      <c r="I6" s="38">
        <f t="shared" ref="I6:I13" si="3">D6/C6</f>
        <v>0.24386745163285767</v>
      </c>
      <c r="J6" s="26"/>
      <c r="K6" s="24">
        <f t="shared" si="1"/>
        <v>79988</v>
      </c>
      <c r="L6" s="58">
        <f t="shared" ref="L6:L13" si="4">E6/C6</f>
        <v>0.13189778375034661</v>
      </c>
      <c r="M6" s="58">
        <f t="shared" ref="M6:M13" si="5">G6/C6</f>
        <v>3.5456794863590796E-2</v>
      </c>
    </row>
    <row r="7" spans="1:13" ht="20.100000000000001" customHeight="1" x14ac:dyDescent="0.15">
      <c r="B7" s="19" t="s">
        <v>18</v>
      </c>
      <c r="C7" s="39">
        <v>92632</v>
      </c>
      <c r="D7" s="40">
        <f t="shared" si="2"/>
        <v>30718</v>
      </c>
      <c r="E7" s="41">
        <v>15126</v>
      </c>
      <c r="F7" s="41">
        <v>10251</v>
      </c>
      <c r="G7" s="42">
        <v>5341</v>
      </c>
      <c r="H7" s="39">
        <v>28695</v>
      </c>
      <c r="I7" s="43">
        <f t="shared" si="3"/>
        <v>0.33161326539424824</v>
      </c>
      <c r="J7" s="26"/>
      <c r="K7" s="24">
        <f t="shared" si="1"/>
        <v>33219</v>
      </c>
      <c r="L7" s="58">
        <f t="shared" si="4"/>
        <v>0.16329130322134899</v>
      </c>
      <c r="M7" s="58">
        <f t="shared" si="5"/>
        <v>5.76582606442698E-2</v>
      </c>
    </row>
    <row r="8" spans="1:13" ht="20.100000000000001" customHeight="1" x14ac:dyDescent="0.15">
      <c r="B8" s="19" t="s">
        <v>19</v>
      </c>
      <c r="C8" s="39">
        <v>50114</v>
      </c>
      <c r="D8" s="40">
        <f t="shared" si="2"/>
        <v>18777</v>
      </c>
      <c r="E8" s="41">
        <v>9514</v>
      </c>
      <c r="F8" s="41">
        <v>5706</v>
      </c>
      <c r="G8" s="42">
        <v>3557</v>
      </c>
      <c r="H8" s="39">
        <v>14829</v>
      </c>
      <c r="I8" s="43">
        <f t="shared" si="3"/>
        <v>0.37468571656622901</v>
      </c>
      <c r="J8" s="26"/>
      <c r="K8" s="24">
        <f t="shared" si="1"/>
        <v>16508</v>
      </c>
      <c r="L8" s="58">
        <f t="shared" si="4"/>
        <v>0.18984714850141676</v>
      </c>
      <c r="M8" s="58">
        <f t="shared" si="5"/>
        <v>7.0978169772917751E-2</v>
      </c>
    </row>
    <row r="9" spans="1:13" ht="20.100000000000001" customHeight="1" x14ac:dyDescent="0.15">
      <c r="B9" s="19" t="s">
        <v>20</v>
      </c>
      <c r="C9" s="39">
        <v>32143</v>
      </c>
      <c r="D9" s="40">
        <f t="shared" si="2"/>
        <v>10012</v>
      </c>
      <c r="E9" s="41">
        <v>5315</v>
      </c>
      <c r="F9" s="41">
        <v>2928</v>
      </c>
      <c r="G9" s="42">
        <v>1769</v>
      </c>
      <c r="H9" s="39">
        <v>10090</v>
      </c>
      <c r="I9" s="43">
        <f t="shared" si="3"/>
        <v>0.31148306007528853</v>
      </c>
      <c r="J9" s="26"/>
      <c r="K9" s="24">
        <f t="shared" si="1"/>
        <v>12041</v>
      </c>
      <c r="L9" s="58">
        <f t="shared" si="4"/>
        <v>0.16535482064524157</v>
      </c>
      <c r="M9" s="58">
        <f t="shared" si="5"/>
        <v>5.5035310954173536E-2</v>
      </c>
    </row>
    <row r="10" spans="1:13" ht="20.100000000000001" customHeight="1" x14ac:dyDescent="0.15">
      <c r="B10" s="19" t="s">
        <v>21</v>
      </c>
      <c r="C10" s="39">
        <v>44585</v>
      </c>
      <c r="D10" s="40">
        <f t="shared" si="2"/>
        <v>14490</v>
      </c>
      <c r="E10" s="41">
        <v>7264</v>
      </c>
      <c r="F10" s="41">
        <v>4447</v>
      </c>
      <c r="G10" s="42">
        <v>2779</v>
      </c>
      <c r="H10" s="39">
        <v>13712</v>
      </c>
      <c r="I10" s="43">
        <f t="shared" si="3"/>
        <v>0.32499719636649099</v>
      </c>
      <c r="J10" s="26"/>
      <c r="K10" s="24">
        <f t="shared" si="1"/>
        <v>16383</v>
      </c>
      <c r="L10" s="58">
        <f t="shared" si="4"/>
        <v>0.1629247504766177</v>
      </c>
      <c r="M10" s="58">
        <f t="shared" si="5"/>
        <v>6.2330380172703821E-2</v>
      </c>
    </row>
    <row r="11" spans="1:13" ht="20.100000000000001" customHeight="1" x14ac:dyDescent="0.15">
      <c r="B11" s="19" t="s">
        <v>22</v>
      </c>
      <c r="C11" s="39">
        <v>98124</v>
      </c>
      <c r="D11" s="40">
        <f t="shared" si="2"/>
        <v>31551</v>
      </c>
      <c r="E11" s="41">
        <v>15488</v>
      </c>
      <c r="F11" s="41">
        <v>10283</v>
      </c>
      <c r="G11" s="42">
        <v>5780</v>
      </c>
      <c r="H11" s="39">
        <v>31535</v>
      </c>
      <c r="I11" s="43">
        <f t="shared" si="3"/>
        <v>0.32154213036565976</v>
      </c>
      <c r="J11" s="26"/>
      <c r="K11" s="24">
        <f t="shared" si="1"/>
        <v>35038</v>
      </c>
      <c r="L11" s="58">
        <f t="shared" si="4"/>
        <v>0.1578410990175696</v>
      </c>
      <c r="M11" s="58">
        <f t="shared" si="5"/>
        <v>5.8905058905058906E-2</v>
      </c>
    </row>
    <row r="12" spans="1:13" ht="20.100000000000001" customHeight="1" x14ac:dyDescent="0.15">
      <c r="B12" s="19" t="s">
        <v>23</v>
      </c>
      <c r="C12" s="39">
        <v>135018</v>
      </c>
      <c r="D12" s="40">
        <f t="shared" si="2"/>
        <v>49418</v>
      </c>
      <c r="E12" s="41">
        <v>24978</v>
      </c>
      <c r="F12" s="41">
        <v>15215</v>
      </c>
      <c r="G12" s="42">
        <v>9225</v>
      </c>
      <c r="H12" s="39">
        <v>39971</v>
      </c>
      <c r="I12" s="43">
        <f t="shared" si="3"/>
        <v>0.36601045786487729</v>
      </c>
      <c r="J12" s="26"/>
      <c r="K12" s="24">
        <f t="shared" si="1"/>
        <v>45629</v>
      </c>
      <c r="L12" s="58">
        <f t="shared" si="4"/>
        <v>0.18499755588143804</v>
      </c>
      <c r="M12" s="58">
        <f t="shared" si="5"/>
        <v>6.8324223436875081E-2</v>
      </c>
    </row>
    <row r="13" spans="1:13" ht="20.100000000000001" customHeight="1" x14ac:dyDescent="0.15">
      <c r="B13" s="19" t="s">
        <v>24</v>
      </c>
      <c r="C13" s="39">
        <v>57068</v>
      </c>
      <c r="D13" s="40">
        <f t="shared" si="2"/>
        <v>20493</v>
      </c>
      <c r="E13" s="41">
        <v>9737</v>
      </c>
      <c r="F13" s="41">
        <v>6885</v>
      </c>
      <c r="G13" s="42">
        <v>3871</v>
      </c>
      <c r="H13" s="39">
        <v>17078</v>
      </c>
      <c r="I13" s="43">
        <f t="shared" si="3"/>
        <v>0.35909791827293752</v>
      </c>
      <c r="J13" s="26"/>
      <c r="K13" s="24">
        <f t="shared" si="1"/>
        <v>19497</v>
      </c>
      <c r="L13" s="58">
        <f t="shared" si="4"/>
        <v>0.17062101352772133</v>
      </c>
      <c r="M13" s="58">
        <f t="shared" si="5"/>
        <v>6.7831359080395323E-2</v>
      </c>
    </row>
    <row r="14" spans="1:13" ht="20.100000000000001" customHeight="1" x14ac:dyDescent="0.15"/>
    <row r="15" spans="1:13" ht="20.100000000000001" customHeight="1" x14ac:dyDescent="0.15"/>
    <row r="16" spans="1:1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21" ht="20.100000000000001" customHeight="1" x14ac:dyDescent="0.15">
      <c r="A1" s="13" t="s">
        <v>42</v>
      </c>
      <c r="B1" s="13"/>
    </row>
    <row r="2" spans="1:21" ht="14.1" customHeight="1" x14ac:dyDescent="0.15">
      <c r="K2" s="44" t="s">
        <v>2</v>
      </c>
    </row>
    <row r="3" spans="1:21" ht="20.100000000000001" customHeight="1" x14ac:dyDescent="0.15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 x14ac:dyDescent="0.15">
      <c r="B4" s="206" t="s">
        <v>66</v>
      </c>
      <c r="C4" s="207"/>
      <c r="D4" s="45">
        <f>SUM(D5:D7)</f>
        <v>7185</v>
      </c>
      <c r="E4" s="46">
        <f t="shared" ref="E4:K4" si="0">SUM(E5:E7)</f>
        <v>5502</v>
      </c>
      <c r="F4" s="46">
        <f t="shared" si="0"/>
        <v>8782</v>
      </c>
      <c r="G4" s="46">
        <f t="shared" si="0"/>
        <v>5430</v>
      </c>
      <c r="H4" s="46">
        <f t="shared" si="0"/>
        <v>4459</v>
      </c>
      <c r="I4" s="46">
        <f t="shared" si="0"/>
        <v>5529</v>
      </c>
      <c r="J4" s="45">
        <f t="shared" si="0"/>
        <v>3008</v>
      </c>
      <c r="K4" s="47">
        <f t="shared" si="0"/>
        <v>39895</v>
      </c>
      <c r="L4" s="55">
        <f>K4/人口統計!D5</f>
        <v>0.18036529680365296</v>
      </c>
      <c r="O4" s="14" t="s">
        <v>188</v>
      </c>
    </row>
    <row r="5" spans="1:21" ht="20.100000000000001" customHeight="1" x14ac:dyDescent="0.15">
      <c r="B5" s="117"/>
      <c r="C5" s="118" t="s">
        <v>15</v>
      </c>
      <c r="D5" s="48">
        <v>970</v>
      </c>
      <c r="E5" s="49">
        <v>868</v>
      </c>
      <c r="F5" s="49">
        <v>798</v>
      </c>
      <c r="G5" s="49">
        <v>678</v>
      </c>
      <c r="H5" s="49">
        <v>523</v>
      </c>
      <c r="I5" s="49">
        <v>559</v>
      </c>
      <c r="J5" s="48">
        <v>345</v>
      </c>
      <c r="K5" s="50">
        <f>SUM(D5:J5)</f>
        <v>4741</v>
      </c>
      <c r="L5" s="56">
        <f>K5/人口統計!D5</f>
        <v>2.1434061214340612E-2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 x14ac:dyDescent="0.15">
      <c r="B6" s="117"/>
      <c r="C6" s="118" t="s">
        <v>144</v>
      </c>
      <c r="D6" s="48">
        <v>2929</v>
      </c>
      <c r="E6" s="49">
        <v>1995</v>
      </c>
      <c r="F6" s="49">
        <v>2917</v>
      </c>
      <c r="G6" s="49">
        <v>1626</v>
      </c>
      <c r="H6" s="49">
        <v>1233</v>
      </c>
      <c r="I6" s="49">
        <v>1364</v>
      </c>
      <c r="J6" s="48">
        <v>791</v>
      </c>
      <c r="K6" s="50">
        <f>SUM(D6:J6)</f>
        <v>12855</v>
      </c>
      <c r="L6" s="56">
        <f>K6/人口統計!D5</f>
        <v>5.8117455581174558E-2</v>
      </c>
      <c r="O6" s="162">
        <f>SUM(D6,D7)</f>
        <v>6215</v>
      </c>
      <c r="P6" s="162">
        <f t="shared" ref="P6:U6" si="1">SUM(E6,E7)</f>
        <v>4634</v>
      </c>
      <c r="Q6" s="162">
        <f t="shared" si="1"/>
        <v>7984</v>
      </c>
      <c r="R6" s="162">
        <f t="shared" si="1"/>
        <v>4752</v>
      </c>
      <c r="S6" s="162">
        <f t="shared" si="1"/>
        <v>3936</v>
      </c>
      <c r="T6" s="162">
        <f t="shared" si="1"/>
        <v>4970</v>
      </c>
      <c r="U6" s="162">
        <f t="shared" si="1"/>
        <v>2663</v>
      </c>
    </row>
    <row r="7" spans="1:21" ht="20.100000000000001" customHeight="1" x14ac:dyDescent="0.15">
      <c r="B7" s="117"/>
      <c r="C7" s="119" t="s">
        <v>143</v>
      </c>
      <c r="D7" s="51">
        <v>3286</v>
      </c>
      <c r="E7" s="52">
        <v>2639</v>
      </c>
      <c r="F7" s="52">
        <v>5067</v>
      </c>
      <c r="G7" s="52">
        <v>3126</v>
      </c>
      <c r="H7" s="52">
        <v>2703</v>
      </c>
      <c r="I7" s="52">
        <v>3606</v>
      </c>
      <c r="J7" s="51">
        <v>1872</v>
      </c>
      <c r="K7" s="53">
        <f>SUM(D7:J7)</f>
        <v>22299</v>
      </c>
      <c r="L7" s="57">
        <f>K7/人口統計!D5</f>
        <v>0.1008137800081378</v>
      </c>
      <c r="O7" s="14">
        <f>O6/($K$6+$K$7)</f>
        <v>0.17679353700859077</v>
      </c>
      <c r="P7" s="14">
        <f t="shared" ref="P7:U7" si="2">P6/($K$6+$K$7)</f>
        <v>0.1318199920350458</v>
      </c>
      <c r="Q7" s="14">
        <f t="shared" si="2"/>
        <v>0.22711497980315185</v>
      </c>
      <c r="R7" s="14">
        <f t="shared" si="2"/>
        <v>0.13517665130568357</v>
      </c>
      <c r="S7" s="14">
        <f t="shared" si="2"/>
        <v>0.11196449906127326</v>
      </c>
      <c r="T7" s="14">
        <f t="shared" si="2"/>
        <v>0.1413779370768618</v>
      </c>
      <c r="U7" s="14">
        <f t="shared" si="2"/>
        <v>7.5752403709392957E-2</v>
      </c>
    </row>
    <row r="8" spans="1:21" ht="20.100000000000001" customHeight="1" thickBot="1" x14ac:dyDescent="0.2">
      <c r="B8" s="206" t="s">
        <v>67</v>
      </c>
      <c r="C8" s="207"/>
      <c r="D8" s="45">
        <v>78</v>
      </c>
      <c r="E8" s="46">
        <v>117</v>
      </c>
      <c r="F8" s="46">
        <v>77</v>
      </c>
      <c r="G8" s="46">
        <v>110</v>
      </c>
      <c r="H8" s="46">
        <v>73</v>
      </c>
      <c r="I8" s="46">
        <v>79</v>
      </c>
      <c r="J8" s="45">
        <v>53</v>
      </c>
      <c r="K8" s="47">
        <f>SUM(D8:J8)</f>
        <v>587</v>
      </c>
      <c r="L8" s="80"/>
    </row>
    <row r="9" spans="1:21" ht="20.100000000000001" customHeight="1" thickTop="1" x14ac:dyDescent="0.15">
      <c r="B9" s="208" t="s">
        <v>34</v>
      </c>
      <c r="C9" s="209"/>
      <c r="D9" s="35">
        <f>D4+D8</f>
        <v>7263</v>
      </c>
      <c r="E9" s="34">
        <f t="shared" ref="E9:K9" si="3">E4+E8</f>
        <v>5619</v>
      </c>
      <c r="F9" s="34">
        <f t="shared" si="3"/>
        <v>8859</v>
      </c>
      <c r="G9" s="34">
        <f t="shared" si="3"/>
        <v>5540</v>
      </c>
      <c r="H9" s="34">
        <f t="shared" si="3"/>
        <v>4532</v>
      </c>
      <c r="I9" s="34">
        <f t="shared" si="3"/>
        <v>5608</v>
      </c>
      <c r="J9" s="35">
        <f t="shared" si="3"/>
        <v>3061</v>
      </c>
      <c r="K9" s="54">
        <f t="shared" si="3"/>
        <v>40482</v>
      </c>
      <c r="L9" s="81"/>
    </row>
    <row r="10" spans="1:21" ht="20.100000000000001" customHeight="1" x14ac:dyDescent="0.15"/>
    <row r="11" spans="1:21" ht="20.100000000000001" customHeight="1" x14ac:dyDescent="0.15"/>
    <row r="12" spans="1:21" ht="20.100000000000001" customHeight="1" x14ac:dyDescent="0.15"/>
    <row r="13" spans="1:21" ht="20.100000000000001" customHeight="1" x14ac:dyDescent="0.15"/>
    <row r="14" spans="1:21" ht="20.100000000000001" customHeight="1" x14ac:dyDescent="0.15"/>
    <row r="15" spans="1:21" ht="20.100000000000001" customHeight="1" x14ac:dyDescent="0.15"/>
    <row r="16" spans="1:21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41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 x14ac:dyDescent="0.15">
      <c r="B24" s="210" t="s">
        <v>17</v>
      </c>
      <c r="C24" s="211"/>
      <c r="D24" s="45">
        <v>1258</v>
      </c>
      <c r="E24" s="46">
        <v>1022</v>
      </c>
      <c r="F24" s="46">
        <v>1345</v>
      </c>
      <c r="G24" s="46">
        <v>871</v>
      </c>
      <c r="H24" s="46">
        <v>691</v>
      </c>
      <c r="I24" s="46">
        <v>903</v>
      </c>
      <c r="J24" s="45">
        <v>528</v>
      </c>
      <c r="K24" s="47">
        <f>SUM(D24:J24)</f>
        <v>6618</v>
      </c>
      <c r="L24" s="55">
        <f>K24/人口統計!D6</f>
        <v>0.14471583827163192</v>
      </c>
    </row>
    <row r="25" spans="1:12" ht="20.100000000000001" customHeight="1" x14ac:dyDescent="0.15">
      <c r="B25" s="204" t="s">
        <v>43</v>
      </c>
      <c r="C25" s="205"/>
      <c r="D25" s="45">
        <v>1132</v>
      </c>
      <c r="E25" s="46">
        <v>1000</v>
      </c>
      <c r="F25" s="46">
        <v>1174</v>
      </c>
      <c r="G25" s="46">
        <v>757</v>
      </c>
      <c r="H25" s="46">
        <v>628</v>
      </c>
      <c r="I25" s="46">
        <v>675</v>
      </c>
      <c r="J25" s="45">
        <v>382</v>
      </c>
      <c r="K25" s="47">
        <f t="shared" ref="K25:K31" si="4">SUM(D25:J25)</f>
        <v>5748</v>
      </c>
      <c r="L25" s="55">
        <f>K25/人口統計!D7</f>
        <v>0.18712155739305944</v>
      </c>
    </row>
    <row r="26" spans="1:12" ht="20.100000000000001" customHeight="1" x14ac:dyDescent="0.15">
      <c r="B26" s="204" t="s">
        <v>44</v>
      </c>
      <c r="C26" s="205"/>
      <c r="D26" s="45">
        <v>773</v>
      </c>
      <c r="E26" s="46">
        <v>455</v>
      </c>
      <c r="F26" s="46">
        <v>888</v>
      </c>
      <c r="G26" s="46">
        <v>490</v>
      </c>
      <c r="H26" s="46">
        <v>408</v>
      </c>
      <c r="I26" s="46">
        <v>525</v>
      </c>
      <c r="J26" s="45">
        <v>292</v>
      </c>
      <c r="K26" s="47">
        <f t="shared" si="4"/>
        <v>3831</v>
      </c>
      <c r="L26" s="55">
        <f>K26/人口統計!D8</f>
        <v>0.20402620226873303</v>
      </c>
    </row>
    <row r="27" spans="1:12" ht="20.100000000000001" customHeight="1" x14ac:dyDescent="0.15">
      <c r="B27" s="204" t="s">
        <v>45</v>
      </c>
      <c r="C27" s="205"/>
      <c r="D27" s="45">
        <v>216</v>
      </c>
      <c r="E27" s="46">
        <v>176</v>
      </c>
      <c r="F27" s="46">
        <v>346</v>
      </c>
      <c r="G27" s="46">
        <v>245</v>
      </c>
      <c r="H27" s="46">
        <v>208</v>
      </c>
      <c r="I27" s="46">
        <v>209</v>
      </c>
      <c r="J27" s="45">
        <v>111</v>
      </c>
      <c r="K27" s="47">
        <f t="shared" si="4"/>
        <v>1511</v>
      </c>
      <c r="L27" s="55">
        <f>K27/人口統計!D9</f>
        <v>0.15091889732321215</v>
      </c>
    </row>
    <row r="28" spans="1:12" ht="20.100000000000001" customHeight="1" x14ac:dyDescent="0.15">
      <c r="B28" s="204" t="s">
        <v>46</v>
      </c>
      <c r="C28" s="205"/>
      <c r="D28" s="45">
        <v>316</v>
      </c>
      <c r="E28" s="46">
        <v>280</v>
      </c>
      <c r="F28" s="46">
        <v>477</v>
      </c>
      <c r="G28" s="46">
        <v>339</v>
      </c>
      <c r="H28" s="46">
        <v>270</v>
      </c>
      <c r="I28" s="46">
        <v>395</v>
      </c>
      <c r="J28" s="45">
        <v>194</v>
      </c>
      <c r="K28" s="47">
        <f t="shared" si="4"/>
        <v>2271</v>
      </c>
      <c r="L28" s="55">
        <f>K28/人口統計!D10</f>
        <v>0.15672877846790889</v>
      </c>
    </row>
    <row r="29" spans="1:12" ht="20.100000000000001" customHeight="1" x14ac:dyDescent="0.15">
      <c r="B29" s="204" t="s">
        <v>47</v>
      </c>
      <c r="C29" s="205"/>
      <c r="D29" s="45">
        <v>754</v>
      </c>
      <c r="E29" s="46">
        <v>730</v>
      </c>
      <c r="F29" s="46">
        <v>1392</v>
      </c>
      <c r="G29" s="46">
        <v>801</v>
      </c>
      <c r="H29" s="46">
        <v>652</v>
      </c>
      <c r="I29" s="46">
        <v>781</v>
      </c>
      <c r="J29" s="45">
        <v>440</v>
      </c>
      <c r="K29" s="47">
        <f t="shared" si="4"/>
        <v>5550</v>
      </c>
      <c r="L29" s="55">
        <f>K29/人口統計!D11</f>
        <v>0.17590567652372349</v>
      </c>
    </row>
    <row r="30" spans="1:12" ht="20.100000000000001" customHeight="1" x14ac:dyDescent="0.15">
      <c r="B30" s="204" t="s">
        <v>48</v>
      </c>
      <c r="C30" s="205"/>
      <c r="D30" s="45">
        <v>2293</v>
      </c>
      <c r="E30" s="46">
        <v>1475</v>
      </c>
      <c r="F30" s="46">
        <v>2266</v>
      </c>
      <c r="G30" s="46">
        <v>1438</v>
      </c>
      <c r="H30" s="46">
        <v>1236</v>
      </c>
      <c r="I30" s="46">
        <v>1450</v>
      </c>
      <c r="J30" s="45">
        <v>732</v>
      </c>
      <c r="K30" s="47">
        <f t="shared" si="4"/>
        <v>10890</v>
      </c>
      <c r="L30" s="55">
        <f>K30/人口統計!D12</f>
        <v>0.22036504917236635</v>
      </c>
    </row>
    <row r="31" spans="1:12" ht="20.100000000000001" customHeight="1" thickBot="1" x14ac:dyDescent="0.2">
      <c r="B31" s="210" t="s">
        <v>24</v>
      </c>
      <c r="C31" s="211"/>
      <c r="D31" s="45">
        <v>443</v>
      </c>
      <c r="E31" s="46">
        <v>364</v>
      </c>
      <c r="F31" s="46">
        <v>894</v>
      </c>
      <c r="G31" s="46">
        <v>489</v>
      </c>
      <c r="H31" s="46">
        <v>366</v>
      </c>
      <c r="I31" s="46">
        <v>591</v>
      </c>
      <c r="J31" s="45">
        <v>329</v>
      </c>
      <c r="K31" s="47">
        <f t="shared" si="4"/>
        <v>3476</v>
      </c>
      <c r="L31" s="59">
        <f>K31/人口統計!D13</f>
        <v>0.16961889425657542</v>
      </c>
    </row>
    <row r="32" spans="1:12" ht="20.100000000000001" customHeight="1" thickTop="1" x14ac:dyDescent="0.15">
      <c r="B32" s="202" t="s">
        <v>49</v>
      </c>
      <c r="C32" s="203"/>
      <c r="D32" s="35">
        <f>SUM(D24:D31)</f>
        <v>7185</v>
      </c>
      <c r="E32" s="34">
        <f t="shared" ref="E32:J32" si="5">SUM(E24:E31)</f>
        <v>5502</v>
      </c>
      <c r="F32" s="34">
        <f t="shared" si="5"/>
        <v>8782</v>
      </c>
      <c r="G32" s="34">
        <f t="shared" si="5"/>
        <v>5430</v>
      </c>
      <c r="H32" s="34">
        <f t="shared" si="5"/>
        <v>4459</v>
      </c>
      <c r="I32" s="34">
        <f t="shared" si="5"/>
        <v>5529</v>
      </c>
      <c r="J32" s="35">
        <f t="shared" si="5"/>
        <v>3008</v>
      </c>
      <c r="K32" s="54">
        <f>SUM(K24:K31)</f>
        <v>39895</v>
      </c>
      <c r="L32" s="60">
        <f>K32/人口統計!D5</f>
        <v>0.18036529680365296</v>
      </c>
    </row>
    <row r="33" spans="1:11" ht="20.100000000000001" customHeight="1" x14ac:dyDescent="0.15">
      <c r="C33" s="14" t="s">
        <v>50</v>
      </c>
    </row>
    <row r="34" spans="1:11" ht="20.100000000000001" customHeight="1" x14ac:dyDescent="0.15"/>
    <row r="35" spans="1:11" ht="20.100000000000001" customHeight="1" x14ac:dyDescent="0.15"/>
    <row r="36" spans="1:11" ht="20.100000000000001" customHeight="1" x14ac:dyDescent="0.15"/>
    <row r="37" spans="1:11" ht="20.100000000000001" customHeight="1" x14ac:dyDescent="0.15"/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>
      <c r="A47" s="13" t="s">
        <v>153</v>
      </c>
    </row>
    <row r="48" spans="1:11" ht="20.100000000000001" customHeight="1" x14ac:dyDescent="0.15">
      <c r="K48" s="44" t="s">
        <v>2</v>
      </c>
    </row>
    <row r="49" spans="2:14" ht="20.100000000000001" customHeight="1" x14ac:dyDescent="0.15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 x14ac:dyDescent="0.15">
      <c r="B50" s="212" t="s">
        <v>154</v>
      </c>
      <c r="C50" s="213"/>
      <c r="D50" s="191">
        <v>269</v>
      </c>
      <c r="E50" s="192">
        <v>238</v>
      </c>
      <c r="F50" s="192">
        <v>293</v>
      </c>
      <c r="G50" s="192">
        <v>209</v>
      </c>
      <c r="H50" s="192">
        <v>153</v>
      </c>
      <c r="I50" s="192">
        <v>223</v>
      </c>
      <c r="J50" s="191">
        <v>120</v>
      </c>
      <c r="K50" s="193">
        <f t="shared" ref="K50:K82" si="6">SUM(D50:J50)</f>
        <v>1505</v>
      </c>
      <c r="L50" s="194">
        <f>K50/N50</f>
        <v>0.14348364953761084</v>
      </c>
      <c r="N50" s="14">
        <v>10489</v>
      </c>
    </row>
    <row r="51" spans="2:14" ht="20.100000000000001" customHeight="1" x14ac:dyDescent="0.15">
      <c r="B51" s="212" t="s">
        <v>155</v>
      </c>
      <c r="C51" s="213"/>
      <c r="D51" s="191">
        <v>242</v>
      </c>
      <c r="E51" s="192">
        <v>164</v>
      </c>
      <c r="F51" s="192">
        <v>261</v>
      </c>
      <c r="G51" s="192">
        <v>141</v>
      </c>
      <c r="H51" s="192">
        <v>130</v>
      </c>
      <c r="I51" s="192">
        <v>169</v>
      </c>
      <c r="J51" s="191">
        <v>83</v>
      </c>
      <c r="K51" s="193">
        <f t="shared" si="6"/>
        <v>1190</v>
      </c>
      <c r="L51" s="194">
        <f t="shared" ref="L51:L82" si="7">K51/N51</f>
        <v>0.15335051546391754</v>
      </c>
      <c r="N51" s="14">
        <v>7760</v>
      </c>
    </row>
    <row r="52" spans="2:14" ht="20.100000000000001" customHeight="1" x14ac:dyDescent="0.15">
      <c r="B52" s="212" t="s">
        <v>156</v>
      </c>
      <c r="C52" s="213"/>
      <c r="D52" s="191">
        <v>329</v>
      </c>
      <c r="E52" s="192">
        <v>285</v>
      </c>
      <c r="F52" s="192">
        <v>305</v>
      </c>
      <c r="G52" s="192">
        <v>222</v>
      </c>
      <c r="H52" s="192">
        <v>173</v>
      </c>
      <c r="I52" s="192">
        <v>217</v>
      </c>
      <c r="J52" s="191">
        <v>132</v>
      </c>
      <c r="K52" s="193">
        <f t="shared" si="6"/>
        <v>1663</v>
      </c>
      <c r="L52" s="194">
        <f t="shared" si="7"/>
        <v>0.1503616636528029</v>
      </c>
      <c r="N52" s="14">
        <v>11060</v>
      </c>
    </row>
    <row r="53" spans="2:14" ht="20.100000000000001" customHeight="1" x14ac:dyDescent="0.15">
      <c r="B53" s="212" t="s">
        <v>157</v>
      </c>
      <c r="C53" s="213"/>
      <c r="D53" s="191">
        <v>214</v>
      </c>
      <c r="E53" s="192">
        <v>158</v>
      </c>
      <c r="F53" s="192">
        <v>223</v>
      </c>
      <c r="G53" s="192">
        <v>152</v>
      </c>
      <c r="H53" s="192">
        <v>113</v>
      </c>
      <c r="I53" s="192">
        <v>148</v>
      </c>
      <c r="J53" s="191">
        <v>98</v>
      </c>
      <c r="K53" s="193">
        <f t="shared" si="6"/>
        <v>1106</v>
      </c>
      <c r="L53" s="194">
        <f t="shared" si="7"/>
        <v>0.14504918032786884</v>
      </c>
      <c r="N53" s="14">
        <v>7625</v>
      </c>
    </row>
    <row r="54" spans="2:14" ht="20.100000000000001" customHeight="1" x14ac:dyDescent="0.15">
      <c r="B54" s="212" t="s">
        <v>158</v>
      </c>
      <c r="C54" s="213"/>
      <c r="D54" s="191">
        <v>158</v>
      </c>
      <c r="E54" s="192">
        <v>158</v>
      </c>
      <c r="F54" s="192">
        <v>191</v>
      </c>
      <c r="G54" s="192">
        <v>124</v>
      </c>
      <c r="H54" s="192">
        <v>91</v>
      </c>
      <c r="I54" s="192">
        <v>119</v>
      </c>
      <c r="J54" s="191">
        <v>83</v>
      </c>
      <c r="K54" s="193">
        <f t="shared" si="6"/>
        <v>924</v>
      </c>
      <c r="L54" s="194">
        <f t="shared" si="7"/>
        <v>0.14648065948002537</v>
      </c>
      <c r="N54" s="14">
        <v>6308</v>
      </c>
    </row>
    <row r="55" spans="2:14" ht="20.100000000000001" customHeight="1" x14ac:dyDescent="0.15">
      <c r="B55" s="212" t="s">
        <v>159</v>
      </c>
      <c r="C55" s="213"/>
      <c r="D55" s="191">
        <v>69</v>
      </c>
      <c r="E55" s="192">
        <v>63</v>
      </c>
      <c r="F55" s="192">
        <v>85</v>
      </c>
      <c r="G55" s="192">
        <v>47</v>
      </c>
      <c r="H55" s="192">
        <v>49</v>
      </c>
      <c r="I55" s="192">
        <v>45</v>
      </c>
      <c r="J55" s="191">
        <v>27</v>
      </c>
      <c r="K55" s="193">
        <f t="shared" si="6"/>
        <v>385</v>
      </c>
      <c r="L55" s="194">
        <f t="shared" si="7"/>
        <v>0.15468059461631178</v>
      </c>
      <c r="N55" s="14">
        <v>2489</v>
      </c>
    </row>
    <row r="56" spans="2:14" ht="20.100000000000001" customHeight="1" x14ac:dyDescent="0.15">
      <c r="B56" s="212" t="s">
        <v>160</v>
      </c>
      <c r="C56" s="213"/>
      <c r="D56" s="191">
        <v>178</v>
      </c>
      <c r="E56" s="192">
        <v>139</v>
      </c>
      <c r="F56" s="192">
        <v>170</v>
      </c>
      <c r="G56" s="192">
        <v>137</v>
      </c>
      <c r="H56" s="192">
        <v>100</v>
      </c>
      <c r="I56" s="192">
        <v>100</v>
      </c>
      <c r="J56" s="191">
        <v>60</v>
      </c>
      <c r="K56" s="193">
        <f t="shared" si="6"/>
        <v>884</v>
      </c>
      <c r="L56" s="194">
        <f t="shared" si="7"/>
        <v>0.20265933058230171</v>
      </c>
      <c r="N56" s="14">
        <v>4362</v>
      </c>
    </row>
    <row r="57" spans="2:14" ht="20.100000000000001" customHeight="1" x14ac:dyDescent="0.15">
      <c r="B57" s="212" t="s">
        <v>161</v>
      </c>
      <c r="C57" s="213"/>
      <c r="D57" s="191">
        <v>375</v>
      </c>
      <c r="E57" s="192">
        <v>373</v>
      </c>
      <c r="F57" s="192">
        <v>400</v>
      </c>
      <c r="G57" s="192">
        <v>245</v>
      </c>
      <c r="H57" s="192">
        <v>185</v>
      </c>
      <c r="I57" s="192">
        <v>214</v>
      </c>
      <c r="J57" s="191">
        <v>117</v>
      </c>
      <c r="K57" s="193">
        <f t="shared" si="6"/>
        <v>1909</v>
      </c>
      <c r="L57" s="194">
        <f t="shared" si="7"/>
        <v>0.20678076256499134</v>
      </c>
      <c r="N57" s="14">
        <v>9232</v>
      </c>
    </row>
    <row r="58" spans="2:14" ht="20.100000000000001" customHeight="1" x14ac:dyDescent="0.15">
      <c r="B58" s="212" t="s">
        <v>162</v>
      </c>
      <c r="C58" s="213"/>
      <c r="D58" s="191">
        <v>400</v>
      </c>
      <c r="E58" s="192">
        <v>334</v>
      </c>
      <c r="F58" s="192">
        <v>412</v>
      </c>
      <c r="G58" s="192">
        <v>253</v>
      </c>
      <c r="H58" s="192">
        <v>217</v>
      </c>
      <c r="I58" s="192">
        <v>254</v>
      </c>
      <c r="J58" s="191">
        <v>137</v>
      </c>
      <c r="K58" s="193">
        <f t="shared" si="6"/>
        <v>2007</v>
      </c>
      <c r="L58" s="194">
        <f t="shared" si="7"/>
        <v>0.18998485422188566</v>
      </c>
      <c r="N58" s="14">
        <v>10564</v>
      </c>
    </row>
    <row r="59" spans="2:14" ht="20.100000000000001" customHeight="1" x14ac:dyDescent="0.15">
      <c r="B59" s="212" t="s">
        <v>163</v>
      </c>
      <c r="C59" s="213"/>
      <c r="D59" s="191">
        <v>191</v>
      </c>
      <c r="E59" s="192">
        <v>178</v>
      </c>
      <c r="F59" s="192">
        <v>198</v>
      </c>
      <c r="G59" s="192">
        <v>145</v>
      </c>
      <c r="H59" s="192">
        <v>135</v>
      </c>
      <c r="I59" s="192">
        <v>118</v>
      </c>
      <c r="J59" s="191">
        <v>79</v>
      </c>
      <c r="K59" s="193">
        <f t="shared" si="6"/>
        <v>1044</v>
      </c>
      <c r="L59" s="194">
        <f t="shared" si="7"/>
        <v>0.15914634146341464</v>
      </c>
      <c r="N59" s="14">
        <v>6560</v>
      </c>
    </row>
    <row r="60" spans="2:14" ht="20.100000000000001" customHeight="1" x14ac:dyDescent="0.15">
      <c r="B60" s="212" t="s">
        <v>164</v>
      </c>
      <c r="C60" s="213"/>
      <c r="D60" s="191">
        <v>396</v>
      </c>
      <c r="E60" s="192">
        <v>266</v>
      </c>
      <c r="F60" s="192">
        <v>472</v>
      </c>
      <c r="G60" s="192">
        <v>265</v>
      </c>
      <c r="H60" s="192">
        <v>202</v>
      </c>
      <c r="I60" s="192">
        <v>314</v>
      </c>
      <c r="J60" s="191">
        <v>164</v>
      </c>
      <c r="K60" s="193">
        <f t="shared" si="6"/>
        <v>2079</v>
      </c>
      <c r="L60" s="194">
        <f t="shared" si="7"/>
        <v>0.2152619589977221</v>
      </c>
      <c r="N60" s="14">
        <v>9658</v>
      </c>
    </row>
    <row r="61" spans="2:14" ht="20.100000000000001" customHeight="1" x14ac:dyDescent="0.15">
      <c r="B61" s="212" t="s">
        <v>165</v>
      </c>
      <c r="C61" s="213"/>
      <c r="D61" s="191">
        <v>113</v>
      </c>
      <c r="E61" s="192">
        <v>70</v>
      </c>
      <c r="F61" s="192">
        <v>157</v>
      </c>
      <c r="G61" s="192">
        <v>88</v>
      </c>
      <c r="H61" s="192">
        <v>88</v>
      </c>
      <c r="I61" s="192">
        <v>88</v>
      </c>
      <c r="J61" s="191">
        <v>53</v>
      </c>
      <c r="K61" s="193">
        <f t="shared" si="6"/>
        <v>657</v>
      </c>
      <c r="L61" s="194">
        <f t="shared" si="7"/>
        <v>0.21345029239766081</v>
      </c>
      <c r="N61" s="14">
        <v>3078</v>
      </c>
    </row>
    <row r="62" spans="2:14" ht="20.100000000000001" customHeight="1" x14ac:dyDescent="0.15">
      <c r="B62" s="212" t="s">
        <v>166</v>
      </c>
      <c r="C62" s="213"/>
      <c r="D62" s="191">
        <v>269</v>
      </c>
      <c r="E62" s="192">
        <v>130</v>
      </c>
      <c r="F62" s="192">
        <v>269</v>
      </c>
      <c r="G62" s="192">
        <v>146</v>
      </c>
      <c r="H62" s="192">
        <v>126</v>
      </c>
      <c r="I62" s="192">
        <v>130</v>
      </c>
      <c r="J62" s="191">
        <v>80</v>
      </c>
      <c r="K62" s="193">
        <f t="shared" si="6"/>
        <v>1150</v>
      </c>
      <c r="L62" s="194">
        <f t="shared" si="7"/>
        <v>0.19036583347127958</v>
      </c>
      <c r="N62" s="14">
        <v>6041</v>
      </c>
    </row>
    <row r="63" spans="2:14" ht="20.100000000000001" customHeight="1" x14ac:dyDescent="0.15">
      <c r="B63" s="212" t="s">
        <v>167</v>
      </c>
      <c r="C63" s="213"/>
      <c r="D63" s="191">
        <v>193</v>
      </c>
      <c r="E63" s="192">
        <v>160</v>
      </c>
      <c r="F63" s="192">
        <v>316</v>
      </c>
      <c r="G63" s="192">
        <v>219</v>
      </c>
      <c r="H63" s="192">
        <v>177</v>
      </c>
      <c r="I63" s="192">
        <v>193</v>
      </c>
      <c r="J63" s="191">
        <v>88</v>
      </c>
      <c r="K63" s="193">
        <f t="shared" si="6"/>
        <v>1346</v>
      </c>
      <c r="L63" s="194">
        <f t="shared" si="7"/>
        <v>0.14781462771798815</v>
      </c>
      <c r="N63" s="14">
        <v>9106</v>
      </c>
    </row>
    <row r="64" spans="2:14" ht="20.100000000000001" customHeight="1" x14ac:dyDescent="0.15">
      <c r="B64" s="212" t="s">
        <v>168</v>
      </c>
      <c r="C64" s="213"/>
      <c r="D64" s="191">
        <v>28</v>
      </c>
      <c r="E64" s="192">
        <v>20</v>
      </c>
      <c r="F64" s="192">
        <v>38</v>
      </c>
      <c r="G64" s="192">
        <v>32</v>
      </c>
      <c r="H64" s="192">
        <v>32</v>
      </c>
      <c r="I64" s="192">
        <v>22</v>
      </c>
      <c r="J64" s="191">
        <v>23</v>
      </c>
      <c r="K64" s="193">
        <f t="shared" si="6"/>
        <v>195</v>
      </c>
      <c r="L64" s="194">
        <f t="shared" si="7"/>
        <v>0.21523178807947019</v>
      </c>
      <c r="N64" s="14">
        <v>906</v>
      </c>
    </row>
    <row r="65" spans="2:14" ht="20.100000000000001" customHeight="1" x14ac:dyDescent="0.15">
      <c r="B65" s="212" t="s">
        <v>169</v>
      </c>
      <c r="C65" s="213"/>
      <c r="D65" s="191">
        <v>224</v>
      </c>
      <c r="E65" s="192">
        <v>196</v>
      </c>
      <c r="F65" s="192">
        <v>334</v>
      </c>
      <c r="G65" s="192">
        <v>235</v>
      </c>
      <c r="H65" s="192">
        <v>197</v>
      </c>
      <c r="I65" s="192">
        <v>278</v>
      </c>
      <c r="J65" s="191">
        <v>131</v>
      </c>
      <c r="K65" s="193">
        <f t="shared" si="6"/>
        <v>1595</v>
      </c>
      <c r="L65" s="194">
        <f t="shared" si="7"/>
        <v>0.15884872024698735</v>
      </c>
      <c r="N65" s="14">
        <v>10041</v>
      </c>
    </row>
    <row r="66" spans="2:14" ht="20.100000000000001" customHeight="1" x14ac:dyDescent="0.15">
      <c r="B66" s="212" t="s">
        <v>170</v>
      </c>
      <c r="C66" s="213"/>
      <c r="D66" s="191">
        <v>102</v>
      </c>
      <c r="E66" s="192">
        <v>90</v>
      </c>
      <c r="F66" s="192">
        <v>144</v>
      </c>
      <c r="G66" s="192">
        <v>110</v>
      </c>
      <c r="H66" s="192">
        <v>76</v>
      </c>
      <c r="I66" s="192">
        <v>120</v>
      </c>
      <c r="J66" s="191">
        <v>65</v>
      </c>
      <c r="K66" s="193">
        <f t="shared" si="6"/>
        <v>707</v>
      </c>
      <c r="L66" s="194">
        <f t="shared" si="7"/>
        <v>0.15891211508204089</v>
      </c>
      <c r="N66" s="14">
        <v>4449</v>
      </c>
    </row>
    <row r="67" spans="2:14" ht="20.100000000000001" customHeight="1" x14ac:dyDescent="0.15">
      <c r="B67" s="212" t="s">
        <v>171</v>
      </c>
      <c r="C67" s="213"/>
      <c r="D67" s="187">
        <v>577</v>
      </c>
      <c r="E67" s="188">
        <v>551</v>
      </c>
      <c r="F67" s="188">
        <v>1002</v>
      </c>
      <c r="G67" s="188">
        <v>577</v>
      </c>
      <c r="H67" s="188">
        <v>468</v>
      </c>
      <c r="I67" s="188">
        <v>598</v>
      </c>
      <c r="J67" s="187">
        <v>308</v>
      </c>
      <c r="K67" s="189">
        <f t="shared" si="6"/>
        <v>4081</v>
      </c>
      <c r="L67" s="195">
        <f t="shared" si="7"/>
        <v>0.18681620508125429</v>
      </c>
      <c r="N67" s="14">
        <v>21845</v>
      </c>
    </row>
    <row r="68" spans="2:14" ht="20.100000000000001" customHeight="1" x14ac:dyDescent="0.15">
      <c r="B68" s="212" t="s">
        <v>172</v>
      </c>
      <c r="C68" s="213"/>
      <c r="D68" s="187">
        <v>98</v>
      </c>
      <c r="E68" s="188">
        <v>96</v>
      </c>
      <c r="F68" s="188">
        <v>154</v>
      </c>
      <c r="G68" s="188">
        <v>98</v>
      </c>
      <c r="H68" s="188">
        <v>88</v>
      </c>
      <c r="I68" s="188">
        <v>78</v>
      </c>
      <c r="J68" s="187">
        <v>59</v>
      </c>
      <c r="K68" s="189">
        <f t="shared" si="6"/>
        <v>671</v>
      </c>
      <c r="L68" s="195">
        <f t="shared" si="7"/>
        <v>0.16592482690405538</v>
      </c>
      <c r="N68" s="14">
        <v>4044</v>
      </c>
    </row>
    <row r="69" spans="2:14" ht="20.100000000000001" customHeight="1" x14ac:dyDescent="0.15">
      <c r="B69" s="212" t="s">
        <v>173</v>
      </c>
      <c r="C69" s="213"/>
      <c r="D69" s="187">
        <v>85</v>
      </c>
      <c r="E69" s="188">
        <v>94</v>
      </c>
      <c r="F69" s="188">
        <v>255</v>
      </c>
      <c r="G69" s="188">
        <v>139</v>
      </c>
      <c r="H69" s="188">
        <v>101</v>
      </c>
      <c r="I69" s="188">
        <v>116</v>
      </c>
      <c r="J69" s="187">
        <v>79</v>
      </c>
      <c r="K69" s="189">
        <f t="shared" si="6"/>
        <v>869</v>
      </c>
      <c r="L69" s="195">
        <f t="shared" si="7"/>
        <v>0.15347933592370186</v>
      </c>
      <c r="N69" s="14">
        <v>5662</v>
      </c>
    </row>
    <row r="70" spans="2:14" ht="20.100000000000001" customHeight="1" x14ac:dyDescent="0.15">
      <c r="B70" s="212" t="s">
        <v>174</v>
      </c>
      <c r="C70" s="213"/>
      <c r="D70" s="187">
        <v>834</v>
      </c>
      <c r="E70" s="188">
        <v>516</v>
      </c>
      <c r="F70" s="188">
        <v>691</v>
      </c>
      <c r="G70" s="188">
        <v>480</v>
      </c>
      <c r="H70" s="188">
        <v>378</v>
      </c>
      <c r="I70" s="188">
        <v>473</v>
      </c>
      <c r="J70" s="187">
        <v>225</v>
      </c>
      <c r="K70" s="189">
        <f t="shared" si="6"/>
        <v>3597</v>
      </c>
      <c r="L70" s="195">
        <f t="shared" si="7"/>
        <v>0.22651133501259446</v>
      </c>
      <c r="N70" s="14">
        <v>15880</v>
      </c>
    </row>
    <row r="71" spans="2:14" ht="20.100000000000001" customHeight="1" x14ac:dyDescent="0.15">
      <c r="B71" s="212" t="s">
        <v>175</v>
      </c>
      <c r="C71" s="213"/>
      <c r="D71" s="187">
        <v>116</v>
      </c>
      <c r="E71" s="188">
        <v>107</v>
      </c>
      <c r="F71" s="188">
        <v>198</v>
      </c>
      <c r="G71" s="188">
        <v>144</v>
      </c>
      <c r="H71" s="188">
        <v>134</v>
      </c>
      <c r="I71" s="188">
        <v>130</v>
      </c>
      <c r="J71" s="187">
        <v>72</v>
      </c>
      <c r="K71" s="189">
        <f t="shared" si="6"/>
        <v>901</v>
      </c>
      <c r="L71" s="195">
        <f t="shared" si="7"/>
        <v>0.19472660471147613</v>
      </c>
      <c r="N71" s="14">
        <v>4627</v>
      </c>
    </row>
    <row r="72" spans="2:14" ht="20.100000000000001" customHeight="1" x14ac:dyDescent="0.15">
      <c r="B72" s="212" t="s">
        <v>176</v>
      </c>
      <c r="C72" s="213"/>
      <c r="D72" s="187">
        <v>208</v>
      </c>
      <c r="E72" s="188">
        <v>131</v>
      </c>
      <c r="F72" s="188">
        <v>209</v>
      </c>
      <c r="G72" s="188">
        <v>107</v>
      </c>
      <c r="H72" s="188">
        <v>108</v>
      </c>
      <c r="I72" s="188">
        <v>131</v>
      </c>
      <c r="J72" s="187">
        <v>71</v>
      </c>
      <c r="K72" s="189">
        <f t="shared" si="6"/>
        <v>965</v>
      </c>
      <c r="L72" s="195">
        <f t="shared" si="7"/>
        <v>0.21822704658525555</v>
      </c>
      <c r="N72" s="14">
        <v>4422</v>
      </c>
    </row>
    <row r="73" spans="2:14" ht="20.100000000000001" customHeight="1" x14ac:dyDescent="0.15">
      <c r="B73" s="212" t="s">
        <v>177</v>
      </c>
      <c r="C73" s="213"/>
      <c r="D73" s="187">
        <v>182</v>
      </c>
      <c r="E73" s="188">
        <v>119</v>
      </c>
      <c r="F73" s="188">
        <v>188</v>
      </c>
      <c r="G73" s="188">
        <v>104</v>
      </c>
      <c r="H73" s="188">
        <v>108</v>
      </c>
      <c r="I73" s="188">
        <v>112</v>
      </c>
      <c r="J73" s="187">
        <v>54</v>
      </c>
      <c r="K73" s="189">
        <f t="shared" si="6"/>
        <v>867</v>
      </c>
      <c r="L73" s="195">
        <f t="shared" si="7"/>
        <v>0.2144447192678704</v>
      </c>
      <c r="N73" s="14">
        <v>4043</v>
      </c>
    </row>
    <row r="74" spans="2:14" ht="20.100000000000001" customHeight="1" x14ac:dyDescent="0.15">
      <c r="B74" s="212" t="s">
        <v>178</v>
      </c>
      <c r="C74" s="213"/>
      <c r="D74" s="187">
        <v>171</v>
      </c>
      <c r="E74" s="188">
        <v>110</v>
      </c>
      <c r="F74" s="188">
        <v>151</v>
      </c>
      <c r="G74" s="188">
        <v>111</v>
      </c>
      <c r="H74" s="188">
        <v>66</v>
      </c>
      <c r="I74" s="188">
        <v>78</v>
      </c>
      <c r="J74" s="187">
        <v>54</v>
      </c>
      <c r="K74" s="189">
        <f t="shared" si="6"/>
        <v>741</v>
      </c>
      <c r="L74" s="196">
        <f t="shared" si="7"/>
        <v>0.22730061349693251</v>
      </c>
      <c r="N74" s="14">
        <v>3260</v>
      </c>
    </row>
    <row r="75" spans="2:14" ht="20.100000000000001" customHeight="1" x14ac:dyDescent="0.15">
      <c r="B75" s="212" t="s">
        <v>179</v>
      </c>
      <c r="C75" s="213"/>
      <c r="D75" s="187">
        <v>333</v>
      </c>
      <c r="E75" s="188">
        <v>212</v>
      </c>
      <c r="F75" s="188">
        <v>291</v>
      </c>
      <c r="G75" s="188">
        <v>192</v>
      </c>
      <c r="H75" s="188">
        <v>185</v>
      </c>
      <c r="I75" s="188">
        <v>212</v>
      </c>
      <c r="J75" s="187">
        <v>102</v>
      </c>
      <c r="K75" s="189">
        <f t="shared" si="6"/>
        <v>1527</v>
      </c>
      <c r="L75" s="197">
        <f t="shared" si="7"/>
        <v>0.24869706840390879</v>
      </c>
      <c r="N75" s="14">
        <v>6140</v>
      </c>
    </row>
    <row r="76" spans="2:14" ht="20.100000000000001" customHeight="1" x14ac:dyDescent="0.15">
      <c r="B76" s="212" t="s">
        <v>180</v>
      </c>
      <c r="C76" s="213"/>
      <c r="D76" s="187">
        <v>93</v>
      </c>
      <c r="E76" s="188">
        <v>62</v>
      </c>
      <c r="F76" s="188">
        <v>90</v>
      </c>
      <c r="G76" s="188">
        <v>56</v>
      </c>
      <c r="H76" s="188">
        <v>44</v>
      </c>
      <c r="I76" s="188">
        <v>71</v>
      </c>
      <c r="J76" s="187">
        <v>30</v>
      </c>
      <c r="K76" s="189">
        <f t="shared" si="6"/>
        <v>446</v>
      </c>
      <c r="L76" s="195">
        <f t="shared" si="7"/>
        <v>0.22755102040816327</v>
      </c>
      <c r="N76" s="14">
        <v>1960</v>
      </c>
    </row>
    <row r="77" spans="2:14" ht="20.100000000000001" customHeight="1" x14ac:dyDescent="0.15">
      <c r="B77" s="212" t="s">
        <v>181</v>
      </c>
      <c r="C77" s="213"/>
      <c r="D77" s="187">
        <v>316</v>
      </c>
      <c r="E77" s="188">
        <v>198</v>
      </c>
      <c r="F77" s="188">
        <v>393</v>
      </c>
      <c r="G77" s="188">
        <v>232</v>
      </c>
      <c r="H77" s="188">
        <v>200</v>
      </c>
      <c r="I77" s="188">
        <v>220</v>
      </c>
      <c r="J77" s="187">
        <v>115</v>
      </c>
      <c r="K77" s="189">
        <f t="shared" si="6"/>
        <v>1674</v>
      </c>
      <c r="L77" s="195">
        <f t="shared" si="7"/>
        <v>0.21303130567574446</v>
      </c>
      <c r="N77" s="14">
        <v>7858</v>
      </c>
    </row>
    <row r="78" spans="2:14" ht="20.100000000000001" customHeight="1" x14ac:dyDescent="0.15">
      <c r="B78" s="212" t="s">
        <v>182</v>
      </c>
      <c r="C78" s="213"/>
      <c r="D78" s="187">
        <v>51</v>
      </c>
      <c r="E78" s="188">
        <v>31</v>
      </c>
      <c r="F78" s="188">
        <v>68</v>
      </c>
      <c r="G78" s="188">
        <v>35</v>
      </c>
      <c r="H78" s="188">
        <v>32</v>
      </c>
      <c r="I78" s="188">
        <v>41</v>
      </c>
      <c r="J78" s="187">
        <v>18</v>
      </c>
      <c r="K78" s="189">
        <f t="shared" si="6"/>
        <v>276</v>
      </c>
      <c r="L78" s="195">
        <f t="shared" si="7"/>
        <v>0.22475570032573289</v>
      </c>
      <c r="N78" s="14">
        <v>1228</v>
      </c>
    </row>
    <row r="79" spans="2:14" ht="20.100000000000001" customHeight="1" x14ac:dyDescent="0.15">
      <c r="B79" s="212" t="s">
        <v>183</v>
      </c>
      <c r="C79" s="213"/>
      <c r="D79" s="187">
        <v>190</v>
      </c>
      <c r="E79" s="188">
        <v>139</v>
      </c>
      <c r="F79" s="188">
        <v>391</v>
      </c>
      <c r="G79" s="188">
        <v>211</v>
      </c>
      <c r="H79" s="188">
        <v>170</v>
      </c>
      <c r="I79" s="188">
        <v>277</v>
      </c>
      <c r="J79" s="187">
        <v>142</v>
      </c>
      <c r="K79" s="189">
        <f t="shared" si="6"/>
        <v>1520</v>
      </c>
      <c r="L79" s="195">
        <f t="shared" si="7"/>
        <v>0.16773339218715516</v>
      </c>
      <c r="N79" s="14">
        <v>9062</v>
      </c>
    </row>
    <row r="80" spans="2:14" ht="20.100000000000001" customHeight="1" x14ac:dyDescent="0.15">
      <c r="B80" s="212" t="s">
        <v>184</v>
      </c>
      <c r="C80" s="213"/>
      <c r="D80" s="45">
        <v>34</v>
      </c>
      <c r="E80" s="46">
        <v>41</v>
      </c>
      <c r="F80" s="46">
        <v>96</v>
      </c>
      <c r="G80" s="46">
        <v>50</v>
      </c>
      <c r="H80" s="46">
        <v>31</v>
      </c>
      <c r="I80" s="46">
        <v>67</v>
      </c>
      <c r="J80" s="45">
        <v>42</v>
      </c>
      <c r="K80" s="47">
        <f t="shared" si="6"/>
        <v>361</v>
      </c>
      <c r="L80" s="195">
        <f t="shared" si="7"/>
        <v>0.17084713677236157</v>
      </c>
      <c r="N80" s="14">
        <v>2113</v>
      </c>
    </row>
    <row r="81" spans="2:14" ht="20.100000000000001" customHeight="1" x14ac:dyDescent="0.15">
      <c r="B81" s="212" t="s">
        <v>185</v>
      </c>
      <c r="C81" s="213"/>
      <c r="D81" s="45">
        <v>38</v>
      </c>
      <c r="E81" s="46">
        <v>45</v>
      </c>
      <c r="F81" s="46">
        <v>127</v>
      </c>
      <c r="G81" s="46">
        <v>71</v>
      </c>
      <c r="H81" s="46">
        <v>47</v>
      </c>
      <c r="I81" s="46">
        <v>74</v>
      </c>
      <c r="J81" s="45">
        <v>41</v>
      </c>
      <c r="K81" s="47">
        <f t="shared" si="6"/>
        <v>443</v>
      </c>
      <c r="L81" s="195">
        <f t="shared" si="7"/>
        <v>0.16395262768319763</v>
      </c>
      <c r="N81" s="14">
        <v>2702</v>
      </c>
    </row>
    <row r="82" spans="2:14" ht="20.100000000000001" customHeight="1" x14ac:dyDescent="0.15">
      <c r="B82" s="212" t="s">
        <v>186</v>
      </c>
      <c r="C82" s="213"/>
      <c r="D82" s="40">
        <v>187</v>
      </c>
      <c r="E82" s="39">
        <v>145</v>
      </c>
      <c r="F82" s="39">
        <v>287</v>
      </c>
      <c r="G82" s="39">
        <v>163</v>
      </c>
      <c r="H82" s="39">
        <v>128</v>
      </c>
      <c r="I82" s="39">
        <v>178</v>
      </c>
      <c r="J82" s="40">
        <v>109</v>
      </c>
      <c r="K82" s="190">
        <f t="shared" si="6"/>
        <v>1197</v>
      </c>
      <c r="L82" s="197">
        <f t="shared" si="7"/>
        <v>0.18092503022974607</v>
      </c>
      <c r="N82" s="14">
        <v>6616</v>
      </c>
    </row>
    <row r="83" spans="2:14" ht="20.100000000000001" customHeight="1" x14ac:dyDescent="0.15"/>
    <row r="84" spans="2:14" ht="20.100000000000001" customHeight="1" x14ac:dyDescent="0.15"/>
    <row r="85" spans="2:14" ht="20.100000000000001" customHeight="1" x14ac:dyDescent="0.15"/>
    <row r="86" spans="2:14" ht="20.100000000000001" customHeight="1" x14ac:dyDescent="0.15"/>
    <row r="87" spans="2:14" ht="20.100000000000001" customHeight="1" x14ac:dyDescent="0.15"/>
    <row r="88" spans="2:14" ht="20.100000000000001" customHeight="1" x14ac:dyDescent="0.15"/>
    <row r="89" spans="2:14" ht="20.100000000000001" customHeight="1" x14ac:dyDescent="0.15"/>
    <row r="90" spans="2:14" ht="20.100000000000001" customHeight="1" x14ac:dyDescent="0.15"/>
    <row r="91" spans="2:14" ht="20.100000000000001" customHeight="1" x14ac:dyDescent="0.15"/>
    <row r="92" spans="2:14" ht="20.100000000000001" customHeight="1" x14ac:dyDescent="0.15"/>
    <row r="93" spans="2:14" ht="20.100000000000001" customHeight="1" x14ac:dyDescent="0.15"/>
    <row r="94" spans="2:14" ht="20.100000000000001" customHeight="1" x14ac:dyDescent="0.15"/>
    <row r="95" spans="2:14" ht="20.100000000000001" customHeight="1" x14ac:dyDescent="0.15"/>
    <row r="96" spans="2:14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52</v>
      </c>
    </row>
    <row r="2" spans="1:19" ht="20.100000000000001" customHeight="1" x14ac:dyDescent="0.15"/>
    <row r="3" spans="1:19" ht="20.100000000000001" customHeight="1" thickBot="1" x14ac:dyDescent="0.2">
      <c r="B3" s="216"/>
      <c r="C3" s="216"/>
      <c r="D3" s="216" t="s">
        <v>121</v>
      </c>
      <c r="E3" s="216"/>
      <c r="F3" s="216" t="s">
        <v>122</v>
      </c>
      <c r="G3" s="216"/>
      <c r="H3" s="216" t="s">
        <v>123</v>
      </c>
      <c r="I3" s="216"/>
      <c r="J3" s="216" t="s">
        <v>124</v>
      </c>
      <c r="K3" s="216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 x14ac:dyDescent="0.2">
      <c r="B4" s="218"/>
      <c r="C4" s="218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17" t="s">
        <v>113</v>
      </c>
      <c r="C5" s="217"/>
      <c r="D5" s="150">
        <v>5647</v>
      </c>
      <c r="E5" s="149">
        <v>321052.66999999981</v>
      </c>
      <c r="F5" s="151">
        <v>1800</v>
      </c>
      <c r="G5" s="152">
        <v>34889.399999999994</v>
      </c>
      <c r="H5" s="150">
        <v>531</v>
      </c>
      <c r="I5" s="149">
        <v>110937.61999999997</v>
      </c>
      <c r="J5" s="151">
        <v>1062</v>
      </c>
      <c r="K5" s="152">
        <v>344791.02</v>
      </c>
      <c r="M5" s="162">
        <f>Q5+Q7</f>
        <v>40429</v>
      </c>
      <c r="N5" s="121" t="s">
        <v>107</v>
      </c>
      <c r="O5" s="122"/>
      <c r="P5" s="134"/>
      <c r="Q5" s="123">
        <v>31997</v>
      </c>
      <c r="R5" s="124">
        <v>2019537.1299999987</v>
      </c>
      <c r="S5" s="124">
        <f>R5/Q5*100</f>
        <v>6311.6452479919953</v>
      </c>
    </row>
    <row r="6" spans="1:19" ht="20.100000000000001" customHeight="1" x14ac:dyDescent="0.15">
      <c r="B6" s="214" t="s">
        <v>114</v>
      </c>
      <c r="C6" s="214"/>
      <c r="D6" s="153">
        <v>4614</v>
      </c>
      <c r="E6" s="154">
        <v>296530.58</v>
      </c>
      <c r="F6" s="155">
        <v>1510</v>
      </c>
      <c r="G6" s="156">
        <v>29111.41</v>
      </c>
      <c r="H6" s="153">
        <v>474</v>
      </c>
      <c r="I6" s="154">
        <v>98981.819999999992</v>
      </c>
      <c r="J6" s="155">
        <v>880</v>
      </c>
      <c r="K6" s="156">
        <v>271079.87000000005</v>
      </c>
      <c r="M6" s="58"/>
      <c r="N6" s="125"/>
      <c r="O6" s="94" t="s">
        <v>104</v>
      </c>
      <c r="P6" s="107"/>
      <c r="Q6" s="98">
        <f>Q5/Q$13</f>
        <v>0.62142163526898431</v>
      </c>
      <c r="R6" s="99">
        <f>R5/R$13</f>
        <v>0.3894392643011052</v>
      </c>
      <c r="S6" s="100" t="s">
        <v>106</v>
      </c>
    </row>
    <row r="7" spans="1:19" ht="20.100000000000001" customHeight="1" x14ac:dyDescent="0.15">
      <c r="B7" s="214" t="s">
        <v>115</v>
      </c>
      <c r="C7" s="214"/>
      <c r="D7" s="153">
        <v>2884</v>
      </c>
      <c r="E7" s="154">
        <v>185094.6</v>
      </c>
      <c r="F7" s="155">
        <v>976</v>
      </c>
      <c r="G7" s="156">
        <v>18811.11</v>
      </c>
      <c r="H7" s="153">
        <v>504</v>
      </c>
      <c r="I7" s="154">
        <v>113495.66</v>
      </c>
      <c r="J7" s="155">
        <v>669</v>
      </c>
      <c r="K7" s="156">
        <v>210623.48999999996</v>
      </c>
      <c r="M7" s="58"/>
      <c r="N7" s="126" t="s">
        <v>108</v>
      </c>
      <c r="O7" s="127"/>
      <c r="P7" s="135"/>
      <c r="Q7" s="128">
        <v>8432</v>
      </c>
      <c r="R7" s="129">
        <v>160899.8000000001</v>
      </c>
      <c r="S7" s="129">
        <f>R7/Q7*100</f>
        <v>1908.2044592030375</v>
      </c>
    </row>
    <row r="8" spans="1:19" ht="20.100000000000001" customHeight="1" x14ac:dyDescent="0.15">
      <c r="B8" s="214" t="s">
        <v>116</v>
      </c>
      <c r="C8" s="214"/>
      <c r="D8" s="153">
        <v>1201</v>
      </c>
      <c r="E8" s="154">
        <v>74780.62</v>
      </c>
      <c r="F8" s="155">
        <v>278</v>
      </c>
      <c r="G8" s="156">
        <v>5004.9099999999989</v>
      </c>
      <c r="H8" s="153">
        <v>83</v>
      </c>
      <c r="I8" s="154">
        <v>16123.170000000002</v>
      </c>
      <c r="J8" s="155">
        <v>345</v>
      </c>
      <c r="K8" s="156">
        <v>105716.93000000002</v>
      </c>
      <c r="L8" s="89"/>
      <c r="M8" s="88"/>
      <c r="N8" s="130"/>
      <c r="O8" s="94" t="s">
        <v>104</v>
      </c>
      <c r="P8" s="107"/>
      <c r="Q8" s="98">
        <f>Q7/Q$13</f>
        <v>0.16375995338900756</v>
      </c>
      <c r="R8" s="99">
        <f>R7/R$13</f>
        <v>3.1027258081754133E-2</v>
      </c>
      <c r="S8" s="100" t="s">
        <v>105</v>
      </c>
    </row>
    <row r="9" spans="1:19" ht="20.100000000000001" customHeight="1" x14ac:dyDescent="0.15">
      <c r="B9" s="214" t="s">
        <v>117</v>
      </c>
      <c r="C9" s="214"/>
      <c r="D9" s="153">
        <v>1831</v>
      </c>
      <c r="E9" s="154">
        <v>128982.60999999999</v>
      </c>
      <c r="F9" s="155">
        <v>471</v>
      </c>
      <c r="G9" s="156">
        <v>10098.890000000001</v>
      </c>
      <c r="H9" s="153">
        <v>333</v>
      </c>
      <c r="I9" s="154">
        <v>67386.36</v>
      </c>
      <c r="J9" s="155">
        <v>396</v>
      </c>
      <c r="K9" s="156">
        <v>123522.66</v>
      </c>
      <c r="L9" s="89"/>
      <c r="M9" s="88"/>
      <c r="N9" s="126" t="s">
        <v>109</v>
      </c>
      <c r="O9" s="127"/>
      <c r="P9" s="135"/>
      <c r="Q9" s="128">
        <v>4204</v>
      </c>
      <c r="R9" s="129">
        <v>906913.09999999963</v>
      </c>
      <c r="S9" s="129">
        <f>R9/Q9*100</f>
        <v>21572.623691722161</v>
      </c>
    </row>
    <row r="10" spans="1:19" ht="20.100000000000001" customHeight="1" x14ac:dyDescent="0.15">
      <c r="B10" s="214" t="s">
        <v>118</v>
      </c>
      <c r="C10" s="214"/>
      <c r="D10" s="153">
        <v>4170</v>
      </c>
      <c r="E10" s="154">
        <v>280917.51999999996</v>
      </c>
      <c r="F10" s="155">
        <v>718</v>
      </c>
      <c r="G10" s="156">
        <v>14867.400000000001</v>
      </c>
      <c r="H10" s="153">
        <v>576</v>
      </c>
      <c r="I10" s="154">
        <v>132928.69999999998</v>
      </c>
      <c r="J10" s="155">
        <v>965</v>
      </c>
      <c r="K10" s="156">
        <v>302850.84000000003</v>
      </c>
      <c r="L10" s="89"/>
      <c r="M10" s="88"/>
      <c r="N10" s="95"/>
      <c r="O10" s="94" t="s">
        <v>104</v>
      </c>
      <c r="P10" s="107"/>
      <c r="Q10" s="98">
        <f>Q9/Q$13</f>
        <v>8.1646921732375213E-2</v>
      </c>
      <c r="R10" s="99">
        <f>R9/R$13</f>
        <v>0.17488540577069497</v>
      </c>
      <c r="S10" s="100" t="s">
        <v>105</v>
      </c>
    </row>
    <row r="11" spans="1:19" ht="20.100000000000001" customHeight="1" x14ac:dyDescent="0.15">
      <c r="B11" s="214" t="s">
        <v>119</v>
      </c>
      <c r="C11" s="214"/>
      <c r="D11" s="153">
        <v>8783</v>
      </c>
      <c r="E11" s="154">
        <v>545443.60999999987</v>
      </c>
      <c r="F11" s="155">
        <v>2048</v>
      </c>
      <c r="G11" s="156">
        <v>35152.400000000001</v>
      </c>
      <c r="H11" s="153">
        <v>1382</v>
      </c>
      <c r="I11" s="154">
        <v>304699.50999999995</v>
      </c>
      <c r="J11" s="155">
        <v>1736</v>
      </c>
      <c r="K11" s="156">
        <v>498869.7300000001</v>
      </c>
      <c r="L11" s="89"/>
      <c r="M11" s="88"/>
      <c r="N11" s="126" t="s">
        <v>110</v>
      </c>
      <c r="O11" s="127"/>
      <c r="P11" s="135"/>
      <c r="Q11" s="101">
        <v>6857</v>
      </c>
      <c r="R11" s="102">
        <v>2098406.2999999998</v>
      </c>
      <c r="S11" s="102">
        <f>R11/Q11*100</f>
        <v>30602.39609158524</v>
      </c>
    </row>
    <row r="12" spans="1:19" ht="20.100000000000001" customHeight="1" thickBot="1" x14ac:dyDescent="0.2">
      <c r="B12" s="215" t="s">
        <v>120</v>
      </c>
      <c r="C12" s="215"/>
      <c r="D12" s="157">
        <v>2867</v>
      </c>
      <c r="E12" s="158">
        <v>186734.91999999998</v>
      </c>
      <c r="F12" s="159">
        <v>631</v>
      </c>
      <c r="G12" s="160">
        <v>12964.279999999999</v>
      </c>
      <c r="H12" s="157">
        <v>321</v>
      </c>
      <c r="I12" s="158">
        <v>62360.26</v>
      </c>
      <c r="J12" s="159">
        <v>804</v>
      </c>
      <c r="K12" s="160">
        <v>240951.76</v>
      </c>
      <c r="L12" s="89"/>
      <c r="M12" s="88"/>
      <c r="N12" s="125"/>
      <c r="O12" s="84" t="s">
        <v>104</v>
      </c>
      <c r="P12" s="108"/>
      <c r="Q12" s="103">
        <f>Q11/Q$13</f>
        <v>0.13317148960963293</v>
      </c>
      <c r="R12" s="104">
        <f>R11/R$13</f>
        <v>0.40464807184644569</v>
      </c>
      <c r="S12" s="105" t="s">
        <v>105</v>
      </c>
    </row>
    <row r="13" spans="1:19" ht="20.100000000000001" customHeight="1" thickTop="1" x14ac:dyDescent="0.15">
      <c r="B13" s="161" t="s">
        <v>125</v>
      </c>
      <c r="C13" s="161"/>
      <c r="D13" s="150">
        <v>31997</v>
      </c>
      <c r="E13" s="149">
        <v>2019537.1299999987</v>
      </c>
      <c r="F13" s="151">
        <v>8432</v>
      </c>
      <c r="G13" s="152">
        <v>160899.8000000001</v>
      </c>
      <c r="H13" s="150">
        <v>4204</v>
      </c>
      <c r="I13" s="149">
        <v>906913.09999999963</v>
      </c>
      <c r="J13" s="151">
        <v>6857</v>
      </c>
      <c r="K13" s="152">
        <v>2098406.2999999998</v>
      </c>
      <c r="M13" s="58"/>
      <c r="N13" s="131" t="s">
        <v>111</v>
      </c>
      <c r="O13" s="132"/>
      <c r="P13" s="133"/>
      <c r="Q13" s="96">
        <f>Q5+Q7+Q9+Q11</f>
        <v>51490</v>
      </c>
      <c r="R13" s="97">
        <f>R5+R7+R9+R11</f>
        <v>5185756.3299999982</v>
      </c>
      <c r="S13" s="97">
        <f>R13/Q13*100</f>
        <v>10071.385375801123</v>
      </c>
    </row>
    <row r="14" spans="1:19" ht="20.100000000000001" customHeight="1" x14ac:dyDescent="0.15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 x14ac:dyDescent="0.15">
      <c r="M16" s="14" t="s">
        <v>132</v>
      </c>
      <c r="N16" s="58">
        <f>D5/(D5+F5+H5+J5)</f>
        <v>0.62466814159292039</v>
      </c>
      <c r="O16" s="58">
        <f>F5/(D5+F5+H5+J5)</f>
        <v>0.19911504424778761</v>
      </c>
      <c r="P16" s="58">
        <f>H5/(D5+F5+H5+J5)</f>
        <v>5.8738938053097343E-2</v>
      </c>
      <c r="Q16" s="58">
        <f>J5/(D5+F5+H5+J5)</f>
        <v>0.11747787610619469</v>
      </c>
    </row>
    <row r="17" spans="13:17" ht="20.100000000000001" customHeight="1" x14ac:dyDescent="0.15">
      <c r="M17" s="14" t="s">
        <v>133</v>
      </c>
      <c r="N17" s="58">
        <f t="shared" ref="N17:N23" si="0">D6/(D6+F6+H6+J6)</f>
        <v>0.61700989569403586</v>
      </c>
      <c r="O17" s="58">
        <f t="shared" ref="O17:O23" si="1">F6/(D6+F6+H6+J6)</f>
        <v>0.20192564856913614</v>
      </c>
      <c r="P17" s="58">
        <f t="shared" ref="P17:P23" si="2">H6/(D6+F6+H6+J6)</f>
        <v>6.3385932067397704E-2</v>
      </c>
      <c r="Q17" s="58">
        <f t="shared" ref="Q17:Q23" si="3">J6/(D6+F6+H6+J6)</f>
        <v>0.11767852366943032</v>
      </c>
    </row>
    <row r="18" spans="13:17" ht="20.100000000000001" customHeight="1" x14ac:dyDescent="0.15">
      <c r="M18" s="14" t="s">
        <v>134</v>
      </c>
      <c r="N18" s="58">
        <f t="shared" si="0"/>
        <v>0.57301808066759385</v>
      </c>
      <c r="O18" s="58">
        <f t="shared" si="1"/>
        <v>0.19392012716073911</v>
      </c>
      <c r="P18" s="58">
        <f t="shared" si="2"/>
        <v>0.10013908205841446</v>
      </c>
      <c r="Q18" s="58">
        <f t="shared" si="3"/>
        <v>0.13292271011325255</v>
      </c>
    </row>
    <row r="19" spans="13:17" ht="20.100000000000001" customHeight="1" x14ac:dyDescent="0.15">
      <c r="M19" s="14" t="s">
        <v>135</v>
      </c>
      <c r="N19" s="58">
        <f t="shared" si="0"/>
        <v>0.62978500262191928</v>
      </c>
      <c r="O19" s="58">
        <f t="shared" si="1"/>
        <v>0.14577871001573151</v>
      </c>
      <c r="P19" s="58">
        <f t="shared" si="2"/>
        <v>4.3523859465128475E-2</v>
      </c>
      <c r="Q19" s="58">
        <f t="shared" si="3"/>
        <v>0.18091242789722076</v>
      </c>
    </row>
    <row r="20" spans="13:17" ht="20.100000000000001" customHeight="1" x14ac:dyDescent="0.15">
      <c r="M20" s="14" t="s">
        <v>136</v>
      </c>
      <c r="N20" s="58">
        <f t="shared" si="0"/>
        <v>0.60409105905641702</v>
      </c>
      <c r="O20" s="58">
        <f t="shared" si="1"/>
        <v>0.15539425932035633</v>
      </c>
      <c r="P20" s="58">
        <f t="shared" si="2"/>
        <v>0.10986473111184428</v>
      </c>
      <c r="Q20" s="58">
        <f t="shared" si="3"/>
        <v>0.1306499505113824</v>
      </c>
    </row>
    <row r="21" spans="13:17" ht="20.100000000000001" customHeight="1" x14ac:dyDescent="0.15">
      <c r="M21" s="14" t="s">
        <v>137</v>
      </c>
      <c r="N21" s="58">
        <f t="shared" si="0"/>
        <v>0.64862342510499305</v>
      </c>
      <c r="O21" s="58">
        <f t="shared" si="1"/>
        <v>0.11168144345932493</v>
      </c>
      <c r="P21" s="58">
        <f t="shared" si="2"/>
        <v>8.9594027064862344E-2</v>
      </c>
      <c r="Q21" s="58">
        <f t="shared" si="3"/>
        <v>0.15010110437081972</v>
      </c>
    </row>
    <row r="22" spans="13:17" ht="20.100000000000001" customHeight="1" x14ac:dyDescent="0.15">
      <c r="M22" s="14" t="s">
        <v>138</v>
      </c>
      <c r="N22" s="58">
        <f t="shared" si="0"/>
        <v>0.62965087103018136</v>
      </c>
      <c r="O22" s="58">
        <f t="shared" si="1"/>
        <v>0.14682056061366405</v>
      </c>
      <c r="P22" s="58">
        <f t="shared" si="2"/>
        <v>9.9075202523478387E-2</v>
      </c>
      <c r="Q22" s="58">
        <f t="shared" si="3"/>
        <v>0.12445336583267617</v>
      </c>
    </row>
    <row r="23" spans="13:17" ht="20.100000000000001" customHeight="1" x14ac:dyDescent="0.15">
      <c r="M23" s="14" t="s">
        <v>139</v>
      </c>
      <c r="N23" s="58">
        <f t="shared" si="0"/>
        <v>0.62016006921912181</v>
      </c>
      <c r="O23" s="58">
        <f t="shared" si="1"/>
        <v>0.13649145576465499</v>
      </c>
      <c r="P23" s="58">
        <f t="shared" si="2"/>
        <v>6.9435431537962361E-2</v>
      </c>
      <c r="Q23" s="58">
        <f t="shared" si="3"/>
        <v>0.17391304347826086</v>
      </c>
    </row>
    <row r="24" spans="13:17" ht="20.100000000000001" customHeight="1" x14ac:dyDescent="0.15">
      <c r="M24" s="14" t="s">
        <v>140</v>
      </c>
      <c r="N24" s="58">
        <f t="shared" ref="N24" si="4">D13/(D13+F13+H13+J13)</f>
        <v>0.62142163526898431</v>
      </c>
      <c r="O24" s="58">
        <f t="shared" ref="O24" si="5">F13/(D13+F13+H13+J13)</f>
        <v>0.16375995338900756</v>
      </c>
      <c r="P24" s="58">
        <f t="shared" ref="P24" si="6">H13/(D13+F13+H13+J13)</f>
        <v>8.1646921732375213E-2</v>
      </c>
      <c r="Q24" s="58">
        <f t="shared" ref="Q24" si="7">J13/(D13+F13+H13+J13)</f>
        <v>0.13317148960963293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 x14ac:dyDescent="0.15">
      <c r="M29" s="14" t="s">
        <v>132</v>
      </c>
      <c r="N29" s="58">
        <f>E5/(E5+G5+I5+K5)</f>
        <v>0.39554546695420345</v>
      </c>
      <c r="O29" s="58">
        <f>G5/(E5+G5+I5+K5)</f>
        <v>4.2984672934668296E-2</v>
      </c>
      <c r="P29" s="58">
        <f>I5/(E5+G5+I5+K5)</f>
        <v>0.136678111743123</v>
      </c>
      <c r="Q29" s="58">
        <f>K5/(E5+G5+I5+K5)</f>
        <v>0.42479174836800515</v>
      </c>
    </row>
    <row r="30" spans="13:17" ht="20.100000000000001" customHeight="1" x14ac:dyDescent="0.15">
      <c r="M30" s="14" t="s">
        <v>133</v>
      </c>
      <c r="N30" s="58">
        <f t="shared" ref="N30:N37" si="8">E6/(E6+G6+I6+K6)</f>
        <v>0.4262311505956099</v>
      </c>
      <c r="O30" s="58">
        <f t="shared" ref="O30:O37" si="9">G6/(E6+G6+I6+K6)</f>
        <v>4.1844553704243732E-2</v>
      </c>
      <c r="P30" s="58">
        <f t="shared" ref="P30:P37" si="10">I6/(E6+G6+I6+K6)</f>
        <v>0.14227583214738779</v>
      </c>
      <c r="Q30" s="58">
        <f t="shared" ref="Q30:Q37" si="11">K6/(E6+G6+I6+K6)</f>
        <v>0.38964846355275862</v>
      </c>
    </row>
    <row r="31" spans="13:17" ht="20.100000000000001" customHeight="1" x14ac:dyDescent="0.15">
      <c r="M31" s="14" t="s">
        <v>134</v>
      </c>
      <c r="N31" s="58">
        <f t="shared" si="8"/>
        <v>0.35054144988552244</v>
      </c>
      <c r="O31" s="58">
        <f t="shared" si="9"/>
        <v>3.5625424908971144E-2</v>
      </c>
      <c r="P31" s="58">
        <f t="shared" si="10"/>
        <v>0.21494378124545122</v>
      </c>
      <c r="Q31" s="58">
        <f t="shared" si="11"/>
        <v>0.39888934396005515</v>
      </c>
    </row>
    <row r="32" spans="13:17" ht="20.100000000000001" customHeight="1" x14ac:dyDescent="0.15">
      <c r="M32" s="14" t="s">
        <v>135</v>
      </c>
      <c r="N32" s="58">
        <f t="shared" si="8"/>
        <v>0.37088846293995459</v>
      </c>
      <c r="O32" s="58">
        <f t="shared" si="9"/>
        <v>2.4822786666556226E-2</v>
      </c>
      <c r="P32" s="58">
        <f t="shared" si="10"/>
        <v>7.9965875370110448E-2</v>
      </c>
      <c r="Q32" s="58">
        <f t="shared" si="11"/>
        <v>0.52432287502337882</v>
      </c>
    </row>
    <row r="33" spans="13:17" ht="20.100000000000001" customHeight="1" x14ac:dyDescent="0.15">
      <c r="M33" s="14" t="s">
        <v>136</v>
      </c>
      <c r="N33" s="58">
        <f t="shared" si="8"/>
        <v>0.3908676225001857</v>
      </c>
      <c r="O33" s="58">
        <f t="shared" si="9"/>
        <v>3.0603576126974803E-2</v>
      </c>
      <c r="P33" s="58">
        <f t="shared" si="10"/>
        <v>0.20420695721804372</v>
      </c>
      <c r="Q33" s="58">
        <f t="shared" si="11"/>
        <v>0.37432184415479569</v>
      </c>
    </row>
    <row r="34" spans="13:17" ht="20.100000000000001" customHeight="1" x14ac:dyDescent="0.15">
      <c r="M34" s="14" t="s">
        <v>137</v>
      </c>
      <c r="N34" s="58">
        <f t="shared" si="8"/>
        <v>0.38399558119594818</v>
      </c>
      <c r="O34" s="58">
        <f t="shared" si="9"/>
        <v>2.0322747772629636E-2</v>
      </c>
      <c r="P34" s="58">
        <f t="shared" si="10"/>
        <v>0.18170469899535577</v>
      </c>
      <c r="Q34" s="58">
        <f t="shared" si="11"/>
        <v>0.41397697203606643</v>
      </c>
    </row>
    <row r="35" spans="13:17" ht="20.100000000000001" customHeight="1" x14ac:dyDescent="0.15">
      <c r="M35" s="14" t="s">
        <v>138</v>
      </c>
      <c r="N35" s="58">
        <f t="shared" si="8"/>
        <v>0.39405960379369431</v>
      </c>
      <c r="O35" s="58">
        <f t="shared" si="9"/>
        <v>2.5396100646219808E-2</v>
      </c>
      <c r="P35" s="58">
        <f t="shared" si="10"/>
        <v>0.22013232162850493</v>
      </c>
      <c r="Q35" s="58">
        <f t="shared" si="11"/>
        <v>0.36041197393158086</v>
      </c>
    </row>
    <row r="36" spans="13:17" ht="20.100000000000001" customHeight="1" x14ac:dyDescent="0.15">
      <c r="M36" s="14" t="s">
        <v>139</v>
      </c>
      <c r="N36" s="58">
        <f t="shared" si="8"/>
        <v>0.37123410487742203</v>
      </c>
      <c r="O36" s="58">
        <f t="shared" si="9"/>
        <v>2.5773341596634761E-2</v>
      </c>
      <c r="P36" s="58">
        <f t="shared" si="10"/>
        <v>0.12397389465785674</v>
      </c>
      <c r="Q36" s="58">
        <f t="shared" si="11"/>
        <v>0.47901865886808653</v>
      </c>
    </row>
    <row r="37" spans="13:17" ht="20.100000000000001" customHeight="1" x14ac:dyDescent="0.15">
      <c r="M37" s="14" t="s">
        <v>140</v>
      </c>
      <c r="N37" s="58">
        <f t="shared" si="8"/>
        <v>0.3894392643011052</v>
      </c>
      <c r="O37" s="58">
        <f t="shared" si="9"/>
        <v>3.1027258081754133E-2</v>
      </c>
      <c r="P37" s="58">
        <f t="shared" si="10"/>
        <v>0.17488540577069497</v>
      </c>
      <c r="Q37" s="58">
        <f t="shared" si="11"/>
        <v>0.40464807184644569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98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200" t="s">
        <v>53</v>
      </c>
      <c r="C3" s="232"/>
      <c r="D3" s="233"/>
      <c r="E3" s="236" t="s">
        <v>51</v>
      </c>
      <c r="F3" s="223" t="s">
        <v>99</v>
      </c>
      <c r="G3" s="236" t="s">
        <v>56</v>
      </c>
      <c r="H3" s="223" t="s">
        <v>99</v>
      </c>
    </row>
    <row r="4" spans="1:14" s="14" customFormat="1" ht="20.100000000000001" customHeight="1" thickBot="1" x14ac:dyDescent="0.2">
      <c r="B4" s="201"/>
      <c r="C4" s="234"/>
      <c r="D4" s="235"/>
      <c r="E4" s="237"/>
      <c r="F4" s="224"/>
      <c r="G4" s="237"/>
      <c r="H4" s="224"/>
      <c r="N4" s="24"/>
    </row>
    <row r="5" spans="1:14" s="14" customFormat="1" ht="20.100000000000001" customHeight="1" thickTop="1" x14ac:dyDescent="0.15">
      <c r="B5" s="225" t="s">
        <v>68</v>
      </c>
      <c r="C5" s="228" t="s">
        <v>3</v>
      </c>
      <c r="D5" s="229"/>
      <c r="E5" s="163">
        <v>4805</v>
      </c>
      <c r="F5" s="164">
        <f t="shared" ref="F5:F16" si="0">E5/SUM(E$5:E$16)</f>
        <v>0.1501703284682939</v>
      </c>
      <c r="G5" s="165">
        <v>288925.58</v>
      </c>
      <c r="H5" s="166">
        <f t="shared" ref="H5:H16" si="1">G5/SUM(G$5:G$16)</f>
        <v>0.14306524782735736</v>
      </c>
      <c r="N5" s="24"/>
    </row>
    <row r="6" spans="1:14" s="14" customFormat="1" ht="20.100000000000001" customHeight="1" x14ac:dyDescent="0.15">
      <c r="B6" s="226"/>
      <c r="C6" s="230" t="s">
        <v>8</v>
      </c>
      <c r="D6" s="231"/>
      <c r="E6" s="167">
        <v>247</v>
      </c>
      <c r="F6" s="168">
        <f t="shared" si="0"/>
        <v>7.7194737006594369E-3</v>
      </c>
      <c r="G6" s="169">
        <v>19083.730000000003</v>
      </c>
      <c r="H6" s="170">
        <f t="shared" si="1"/>
        <v>9.4495563941426521E-3</v>
      </c>
      <c r="N6" s="24"/>
    </row>
    <row r="7" spans="1:14" s="14" customFormat="1" ht="20.100000000000001" customHeight="1" x14ac:dyDescent="0.15">
      <c r="B7" s="226"/>
      <c r="C7" s="230" t="s">
        <v>9</v>
      </c>
      <c r="D7" s="231"/>
      <c r="E7" s="167">
        <v>1896</v>
      </c>
      <c r="F7" s="168">
        <f t="shared" si="0"/>
        <v>5.9255555208300781E-2</v>
      </c>
      <c r="G7" s="169">
        <v>90374.02</v>
      </c>
      <c r="H7" s="170">
        <f t="shared" si="1"/>
        <v>4.4749868005645434E-2</v>
      </c>
      <c r="N7" s="24"/>
    </row>
    <row r="8" spans="1:14" s="14" customFormat="1" ht="20.100000000000001" customHeight="1" x14ac:dyDescent="0.15">
      <c r="B8" s="226"/>
      <c r="C8" s="230" t="s">
        <v>10</v>
      </c>
      <c r="D8" s="231"/>
      <c r="E8" s="167">
        <v>366</v>
      </c>
      <c r="F8" s="168">
        <f t="shared" si="0"/>
        <v>1.1438572366159328E-2</v>
      </c>
      <c r="G8" s="169">
        <v>16252.809999999998</v>
      </c>
      <c r="H8" s="170">
        <f t="shared" si="1"/>
        <v>8.0477896437586155E-3</v>
      </c>
      <c r="N8" s="24"/>
    </row>
    <row r="9" spans="1:14" s="14" customFormat="1" ht="20.100000000000001" customHeight="1" x14ac:dyDescent="0.15">
      <c r="B9" s="226"/>
      <c r="C9" s="219" t="s">
        <v>70</v>
      </c>
      <c r="D9" s="220"/>
      <c r="E9" s="167">
        <v>3879</v>
      </c>
      <c r="F9" s="168">
        <f t="shared" si="0"/>
        <v>0.12123011532331156</v>
      </c>
      <c r="G9" s="169">
        <v>51134.44000000001</v>
      </c>
      <c r="H9" s="170">
        <f t="shared" si="1"/>
        <v>2.531988109572415E-2</v>
      </c>
      <c r="N9" s="24"/>
    </row>
    <row r="10" spans="1:14" s="14" customFormat="1" ht="20.100000000000001" customHeight="1" x14ac:dyDescent="0.15">
      <c r="B10" s="226"/>
      <c r="C10" s="230" t="s">
        <v>54</v>
      </c>
      <c r="D10" s="231"/>
      <c r="E10" s="167">
        <v>6446</v>
      </c>
      <c r="F10" s="168">
        <f t="shared" si="0"/>
        <v>0.20145638653623776</v>
      </c>
      <c r="G10" s="169">
        <v>755792.27</v>
      </c>
      <c r="H10" s="170">
        <f t="shared" si="1"/>
        <v>0.37424034387523242</v>
      </c>
      <c r="N10" s="24"/>
    </row>
    <row r="11" spans="1:14" s="14" customFormat="1" ht="20.100000000000001" customHeight="1" x14ac:dyDescent="0.15">
      <c r="B11" s="226"/>
      <c r="C11" s="230" t="s">
        <v>55</v>
      </c>
      <c r="D11" s="231"/>
      <c r="E11" s="167">
        <v>3187</v>
      </c>
      <c r="F11" s="168">
        <f t="shared" si="0"/>
        <v>9.9603087789480266E-2</v>
      </c>
      <c r="G11" s="169">
        <v>296529.99</v>
      </c>
      <c r="H11" s="170">
        <f t="shared" si="1"/>
        <v>0.1468306700555686</v>
      </c>
      <c r="N11" s="24"/>
    </row>
    <row r="12" spans="1:14" s="14" customFormat="1" ht="20.100000000000001" customHeight="1" x14ac:dyDescent="0.15">
      <c r="B12" s="226"/>
      <c r="C12" s="219" t="s">
        <v>152</v>
      </c>
      <c r="D12" s="220"/>
      <c r="E12" s="167">
        <v>1117</v>
      </c>
      <c r="F12" s="168">
        <f t="shared" si="0"/>
        <v>3.4909522767759479E-2</v>
      </c>
      <c r="G12" s="169">
        <v>143085.91999999998</v>
      </c>
      <c r="H12" s="170">
        <f t="shared" si="1"/>
        <v>7.0850848877435577E-2</v>
      </c>
      <c r="N12" s="24"/>
    </row>
    <row r="13" spans="1:14" s="14" customFormat="1" ht="20.100000000000001" customHeight="1" x14ac:dyDescent="0.15">
      <c r="B13" s="226"/>
      <c r="C13" s="219" t="s">
        <v>150</v>
      </c>
      <c r="D13" s="220"/>
      <c r="E13" s="167">
        <v>198</v>
      </c>
      <c r="F13" s="168">
        <f t="shared" si="0"/>
        <v>6.1880801325124232E-3</v>
      </c>
      <c r="G13" s="169">
        <v>15977.59</v>
      </c>
      <c r="H13" s="170">
        <f t="shared" si="1"/>
        <v>7.9115108916071267E-3</v>
      </c>
      <c r="N13" s="24"/>
    </row>
    <row r="14" spans="1:14" s="14" customFormat="1" ht="20.100000000000001" customHeight="1" x14ac:dyDescent="0.15">
      <c r="B14" s="226"/>
      <c r="C14" s="219" t="s">
        <v>151</v>
      </c>
      <c r="D14" s="220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 x14ac:dyDescent="0.15">
      <c r="B15" s="226"/>
      <c r="C15" s="219" t="s">
        <v>72</v>
      </c>
      <c r="D15" s="220"/>
      <c r="E15" s="167">
        <v>8801</v>
      </c>
      <c r="F15" s="168">
        <f t="shared" si="0"/>
        <v>0.275057036597181</v>
      </c>
      <c r="G15" s="169">
        <v>114579.09999999998</v>
      </c>
      <c r="H15" s="170">
        <f t="shared" si="1"/>
        <v>5.6735327267788321E-2</v>
      </c>
      <c r="N15" s="24"/>
    </row>
    <row r="16" spans="1:14" s="14" customFormat="1" ht="20.100000000000001" customHeight="1" x14ac:dyDescent="0.15">
      <c r="B16" s="227"/>
      <c r="C16" s="221" t="s">
        <v>71</v>
      </c>
      <c r="D16" s="222"/>
      <c r="E16" s="171">
        <v>1055</v>
      </c>
      <c r="F16" s="172">
        <f t="shared" si="0"/>
        <v>3.2971841110104073E-2</v>
      </c>
      <c r="G16" s="173">
        <v>227801.68</v>
      </c>
      <c r="H16" s="174">
        <f t="shared" si="1"/>
        <v>0.11279895606573967</v>
      </c>
      <c r="N16" s="24"/>
    </row>
    <row r="17" spans="2:8" s="14" customFormat="1" ht="20.100000000000001" customHeight="1" x14ac:dyDescent="0.15">
      <c r="B17" s="238" t="s">
        <v>69</v>
      </c>
      <c r="C17" s="239" t="s">
        <v>83</v>
      </c>
      <c r="D17" s="240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6"/>
      <c r="C18" s="219" t="s">
        <v>84</v>
      </c>
      <c r="D18" s="220"/>
      <c r="E18" s="167">
        <v>1</v>
      </c>
      <c r="F18" s="168">
        <f t="shared" si="2"/>
        <v>1.1859582542694497E-4</v>
      </c>
      <c r="G18" s="169">
        <v>36.049999999999997</v>
      </c>
      <c r="H18" s="170">
        <f t="shared" si="3"/>
        <v>2.2405248483839014E-4</v>
      </c>
    </row>
    <row r="19" spans="2:8" s="14" customFormat="1" ht="20.100000000000001" customHeight="1" x14ac:dyDescent="0.15">
      <c r="B19" s="226"/>
      <c r="C19" s="219" t="s">
        <v>85</v>
      </c>
      <c r="D19" s="220"/>
      <c r="E19" s="167">
        <v>618</v>
      </c>
      <c r="F19" s="168">
        <f t="shared" si="2"/>
        <v>7.3292220113851989E-2</v>
      </c>
      <c r="G19" s="169">
        <v>20278.94999999999</v>
      </c>
      <c r="H19" s="170">
        <f t="shared" si="3"/>
        <v>0.12603465013629597</v>
      </c>
    </row>
    <row r="20" spans="2:8" s="14" customFormat="1" ht="20.100000000000001" customHeight="1" x14ac:dyDescent="0.15">
      <c r="B20" s="226"/>
      <c r="C20" s="219" t="s">
        <v>86</v>
      </c>
      <c r="D20" s="220"/>
      <c r="E20" s="167">
        <v>124</v>
      </c>
      <c r="F20" s="168">
        <f t="shared" si="2"/>
        <v>1.4705882352941176E-2</v>
      </c>
      <c r="G20" s="169">
        <v>5129.08</v>
      </c>
      <c r="H20" s="170">
        <f t="shared" si="3"/>
        <v>3.1877479027320119E-2</v>
      </c>
    </row>
    <row r="21" spans="2:8" s="14" customFormat="1" ht="20.100000000000001" customHeight="1" x14ac:dyDescent="0.15">
      <c r="B21" s="226"/>
      <c r="C21" s="219" t="s">
        <v>87</v>
      </c>
      <c r="D21" s="220"/>
      <c r="E21" s="167">
        <v>404</v>
      </c>
      <c r="F21" s="168">
        <f t="shared" si="2"/>
        <v>4.7912713472485768E-2</v>
      </c>
      <c r="G21" s="169">
        <v>4667.0199999999995</v>
      </c>
      <c r="H21" s="170">
        <f t="shared" si="3"/>
        <v>2.9005753891552386E-2</v>
      </c>
    </row>
    <row r="22" spans="2:8" s="14" customFormat="1" ht="20.100000000000001" customHeight="1" x14ac:dyDescent="0.15">
      <c r="B22" s="226"/>
      <c r="C22" s="219" t="s">
        <v>88</v>
      </c>
      <c r="D22" s="220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6"/>
      <c r="C23" s="219" t="s">
        <v>89</v>
      </c>
      <c r="D23" s="220"/>
      <c r="E23" s="167">
        <v>2384</v>
      </c>
      <c r="F23" s="168">
        <f t="shared" si="2"/>
        <v>0.2827324478178368</v>
      </c>
      <c r="G23" s="169">
        <v>82357.409999999974</v>
      </c>
      <c r="H23" s="170">
        <f t="shared" si="3"/>
        <v>0.51185526644532808</v>
      </c>
    </row>
    <row r="24" spans="2:8" s="14" customFormat="1" ht="20.100000000000001" customHeight="1" x14ac:dyDescent="0.15">
      <c r="B24" s="226"/>
      <c r="C24" s="219" t="s">
        <v>90</v>
      </c>
      <c r="D24" s="220"/>
      <c r="E24" s="167">
        <v>49</v>
      </c>
      <c r="F24" s="168">
        <f t="shared" si="2"/>
        <v>5.8111954459203032E-3</v>
      </c>
      <c r="G24" s="169">
        <v>2067.84</v>
      </c>
      <c r="H24" s="170">
        <f t="shared" si="3"/>
        <v>1.2851725110907538E-2</v>
      </c>
    </row>
    <row r="25" spans="2:8" s="14" customFormat="1" ht="20.100000000000001" customHeight="1" x14ac:dyDescent="0.15">
      <c r="B25" s="226"/>
      <c r="C25" s="219" t="s">
        <v>145</v>
      </c>
      <c r="D25" s="220"/>
      <c r="E25" s="167">
        <v>19</v>
      </c>
      <c r="F25" s="168">
        <f t="shared" si="2"/>
        <v>2.2533206831119547E-3</v>
      </c>
      <c r="G25" s="169">
        <v>740.43000000000006</v>
      </c>
      <c r="H25" s="170">
        <f t="shared" si="3"/>
        <v>4.6018080817999789E-3</v>
      </c>
    </row>
    <row r="26" spans="2:8" s="14" customFormat="1" ht="20.100000000000001" customHeight="1" x14ac:dyDescent="0.15">
      <c r="B26" s="226"/>
      <c r="C26" s="219" t="s">
        <v>146</v>
      </c>
      <c r="D26" s="220"/>
      <c r="E26" s="167">
        <v>1</v>
      </c>
      <c r="F26" s="168">
        <f t="shared" si="2"/>
        <v>1.1859582542694497E-4</v>
      </c>
      <c r="G26" s="169">
        <v>15.59</v>
      </c>
      <c r="H26" s="170">
        <f t="shared" si="3"/>
        <v>9.6892600239403679E-5</v>
      </c>
    </row>
    <row r="27" spans="2:8" s="14" customFormat="1" ht="20.100000000000001" customHeight="1" x14ac:dyDescent="0.15">
      <c r="B27" s="226"/>
      <c r="C27" s="219" t="s">
        <v>92</v>
      </c>
      <c r="D27" s="220"/>
      <c r="E27" s="167">
        <v>4600</v>
      </c>
      <c r="F27" s="168">
        <f t="shared" si="2"/>
        <v>0.54554079696394686</v>
      </c>
      <c r="G27" s="169">
        <v>25820.71</v>
      </c>
      <c r="H27" s="170">
        <f t="shared" si="3"/>
        <v>0.16047695522306432</v>
      </c>
    </row>
    <row r="28" spans="2:8" s="14" customFormat="1" ht="20.100000000000001" customHeight="1" x14ac:dyDescent="0.15">
      <c r="B28" s="227"/>
      <c r="C28" s="219" t="s">
        <v>91</v>
      </c>
      <c r="D28" s="220"/>
      <c r="E28" s="171">
        <v>232</v>
      </c>
      <c r="F28" s="172">
        <f t="shared" si="2"/>
        <v>2.7514231499051234E-2</v>
      </c>
      <c r="G28" s="173">
        <v>19786.720000000005</v>
      </c>
      <c r="H28" s="174">
        <f t="shared" si="3"/>
        <v>0.12297541699865389</v>
      </c>
    </row>
    <row r="29" spans="2:8" s="14" customFormat="1" ht="20.100000000000001" customHeight="1" x14ac:dyDescent="0.15">
      <c r="B29" s="250" t="s">
        <v>82</v>
      </c>
      <c r="C29" s="239" t="s">
        <v>73</v>
      </c>
      <c r="D29" s="240"/>
      <c r="E29" s="175">
        <v>174</v>
      </c>
      <c r="F29" s="176">
        <f t="shared" ref="F29:F40" si="4">E29/SUM(E$29:E$40)</f>
        <v>4.1389153187440533E-2</v>
      </c>
      <c r="G29" s="177">
        <v>28819.579999999998</v>
      </c>
      <c r="H29" s="178">
        <f t="shared" ref="H29:H40" si="5">G29/SUM(G$29:G$40)</f>
        <v>3.1777664254711943E-2</v>
      </c>
    </row>
    <row r="30" spans="2:8" s="14" customFormat="1" ht="20.100000000000001" customHeight="1" x14ac:dyDescent="0.15">
      <c r="B30" s="251"/>
      <c r="C30" s="219" t="s">
        <v>74</v>
      </c>
      <c r="D30" s="220"/>
      <c r="E30" s="167">
        <v>7</v>
      </c>
      <c r="F30" s="168">
        <f t="shared" si="4"/>
        <v>1.6650808753568031E-3</v>
      </c>
      <c r="G30" s="169">
        <v>1093.3599999999999</v>
      </c>
      <c r="H30" s="170">
        <f t="shared" si="5"/>
        <v>1.2055840851786129E-3</v>
      </c>
    </row>
    <row r="31" spans="2:8" s="14" customFormat="1" ht="20.100000000000001" customHeight="1" x14ac:dyDescent="0.15">
      <c r="B31" s="251"/>
      <c r="C31" s="219" t="s">
        <v>75</v>
      </c>
      <c r="D31" s="220"/>
      <c r="E31" s="167">
        <v>141</v>
      </c>
      <c r="F31" s="168">
        <f t="shared" si="4"/>
        <v>3.3539486203615604E-2</v>
      </c>
      <c r="G31" s="169">
        <v>21015.530000000002</v>
      </c>
      <c r="H31" s="170">
        <f t="shared" si="5"/>
        <v>2.3172595036944556E-2</v>
      </c>
    </row>
    <row r="32" spans="2:8" s="14" customFormat="1" ht="20.100000000000001" customHeight="1" x14ac:dyDescent="0.15">
      <c r="B32" s="251"/>
      <c r="C32" s="219" t="s">
        <v>76</v>
      </c>
      <c r="D32" s="220"/>
      <c r="E32" s="167">
        <v>8</v>
      </c>
      <c r="F32" s="168">
        <f t="shared" si="4"/>
        <v>1.9029495718363464E-3</v>
      </c>
      <c r="G32" s="169">
        <v>346.57000000000005</v>
      </c>
      <c r="H32" s="170">
        <f t="shared" si="5"/>
        <v>3.8214245664772075E-4</v>
      </c>
    </row>
    <row r="33" spans="2:8" s="14" customFormat="1" ht="20.100000000000001" customHeight="1" x14ac:dyDescent="0.15">
      <c r="B33" s="251"/>
      <c r="C33" s="219" t="s">
        <v>77</v>
      </c>
      <c r="D33" s="220"/>
      <c r="E33" s="167">
        <v>621</v>
      </c>
      <c r="F33" s="168">
        <f t="shared" si="4"/>
        <v>0.14771646051379639</v>
      </c>
      <c r="G33" s="169">
        <v>133193.58999999994</v>
      </c>
      <c r="H33" s="170">
        <f t="shared" si="5"/>
        <v>0.14686477679063178</v>
      </c>
    </row>
    <row r="34" spans="2:8" s="14" customFormat="1" ht="20.100000000000001" customHeight="1" x14ac:dyDescent="0.15">
      <c r="B34" s="251"/>
      <c r="C34" s="219" t="s">
        <v>78</v>
      </c>
      <c r="D34" s="220"/>
      <c r="E34" s="167">
        <v>118</v>
      </c>
      <c r="F34" s="168">
        <f t="shared" si="4"/>
        <v>2.8068506184586107E-2</v>
      </c>
      <c r="G34" s="169">
        <v>7815.5800000000008</v>
      </c>
      <c r="H34" s="170">
        <f t="shared" si="5"/>
        <v>8.6177826739959988E-3</v>
      </c>
    </row>
    <row r="35" spans="2:8" s="14" customFormat="1" ht="20.100000000000001" customHeight="1" x14ac:dyDescent="0.15">
      <c r="B35" s="251"/>
      <c r="C35" s="219" t="s">
        <v>79</v>
      </c>
      <c r="D35" s="220"/>
      <c r="E35" s="167">
        <v>1883</v>
      </c>
      <c r="F35" s="168">
        <f t="shared" si="4"/>
        <v>0.44790675547098002</v>
      </c>
      <c r="G35" s="169">
        <v>532271.17000000004</v>
      </c>
      <c r="H35" s="170">
        <f t="shared" si="5"/>
        <v>0.58690426899776837</v>
      </c>
    </row>
    <row r="36" spans="2:8" s="14" customFormat="1" ht="20.100000000000001" customHeight="1" x14ac:dyDescent="0.15">
      <c r="B36" s="251"/>
      <c r="C36" s="219" t="s">
        <v>80</v>
      </c>
      <c r="D36" s="220"/>
      <c r="E36" s="167">
        <v>35</v>
      </c>
      <c r="F36" s="168">
        <f t="shared" si="4"/>
        <v>8.3254043767840152E-3</v>
      </c>
      <c r="G36" s="169">
        <v>8991.7500000000018</v>
      </c>
      <c r="H36" s="170">
        <f t="shared" si="5"/>
        <v>9.914676499876339E-3</v>
      </c>
    </row>
    <row r="37" spans="2:8" s="14" customFormat="1" ht="20.100000000000001" customHeight="1" x14ac:dyDescent="0.15">
      <c r="B37" s="251"/>
      <c r="C37" s="219" t="s">
        <v>81</v>
      </c>
      <c r="D37" s="220"/>
      <c r="E37" s="167">
        <v>29</v>
      </c>
      <c r="F37" s="168">
        <f t="shared" si="4"/>
        <v>6.8981921979067553E-3</v>
      </c>
      <c r="G37" s="169">
        <v>6508.16</v>
      </c>
      <c r="H37" s="170">
        <f t="shared" si="5"/>
        <v>7.1761671542731045E-3</v>
      </c>
    </row>
    <row r="38" spans="2:8" s="14" customFormat="1" ht="20.100000000000001" customHeight="1" x14ac:dyDescent="0.15">
      <c r="B38" s="251"/>
      <c r="C38" s="219" t="s">
        <v>147</v>
      </c>
      <c r="D38" s="220"/>
      <c r="E38" s="167">
        <v>81</v>
      </c>
      <c r="F38" s="168">
        <f t="shared" si="4"/>
        <v>1.9267364414843006E-2</v>
      </c>
      <c r="G38" s="169">
        <v>25152.93</v>
      </c>
      <c r="H38" s="170">
        <f t="shared" si="5"/>
        <v>2.7734663883452557E-2</v>
      </c>
    </row>
    <row r="39" spans="2:8" s="14" customFormat="1" ht="20.100000000000001" customHeight="1" x14ac:dyDescent="0.15">
      <c r="B39" s="251"/>
      <c r="C39" s="244" t="s">
        <v>93</v>
      </c>
      <c r="D39" s="245"/>
      <c r="E39" s="167">
        <v>49</v>
      </c>
      <c r="F39" s="168">
        <f t="shared" si="4"/>
        <v>1.1655566127497621E-2</v>
      </c>
      <c r="G39" s="169">
        <v>12869.31</v>
      </c>
      <c r="H39" s="184">
        <f t="shared" si="5"/>
        <v>1.4190234985027781E-2</v>
      </c>
    </row>
    <row r="40" spans="2:8" s="14" customFormat="1" ht="20.100000000000001" customHeight="1" x14ac:dyDescent="0.15">
      <c r="B40" s="182"/>
      <c r="C40" s="221" t="s">
        <v>148</v>
      </c>
      <c r="D40" s="222"/>
      <c r="E40" s="167">
        <v>1058</v>
      </c>
      <c r="F40" s="185">
        <f t="shared" si="4"/>
        <v>0.25166508087535683</v>
      </c>
      <c r="G40" s="169">
        <v>128835.56999999998</v>
      </c>
      <c r="H40" s="172">
        <f t="shared" si="5"/>
        <v>0.14205944318149111</v>
      </c>
    </row>
    <row r="41" spans="2:8" s="14" customFormat="1" ht="20.100000000000001" customHeight="1" x14ac:dyDescent="0.15">
      <c r="B41" s="246" t="s">
        <v>94</v>
      </c>
      <c r="C41" s="239" t="s">
        <v>95</v>
      </c>
      <c r="D41" s="240"/>
      <c r="E41" s="175">
        <v>3673</v>
      </c>
      <c r="F41" s="176">
        <f>E41/SUM(E$41:E$44)</f>
        <v>0.5356569928540178</v>
      </c>
      <c r="G41" s="177">
        <v>1055058.3099999998</v>
      </c>
      <c r="H41" s="178">
        <f>G41/SUM(G$41:G$44)</f>
        <v>0.50279028899217459</v>
      </c>
    </row>
    <row r="42" spans="2:8" s="14" customFormat="1" ht="20.100000000000001" customHeight="1" x14ac:dyDescent="0.15">
      <c r="B42" s="247"/>
      <c r="C42" s="219" t="s">
        <v>96</v>
      </c>
      <c r="D42" s="220"/>
      <c r="E42" s="167">
        <v>2691</v>
      </c>
      <c r="F42" s="168">
        <f t="shared" ref="F42:F44" si="6">E42/SUM(E$41:E$44)</f>
        <v>0.39244567595158231</v>
      </c>
      <c r="G42" s="169">
        <v>853365.23999999987</v>
      </c>
      <c r="H42" s="170">
        <f t="shared" ref="H42:H44" si="7">G42/SUM(G$41:G$44)</f>
        <v>0.4066730260960425</v>
      </c>
    </row>
    <row r="43" spans="2:8" s="14" customFormat="1" ht="20.100000000000001" customHeight="1" x14ac:dyDescent="0.15">
      <c r="B43" s="248"/>
      <c r="C43" s="219" t="s">
        <v>149</v>
      </c>
      <c r="D43" s="220"/>
      <c r="E43" s="183">
        <v>361</v>
      </c>
      <c r="F43" s="168">
        <f t="shared" si="6"/>
        <v>5.2646930144378011E-2</v>
      </c>
      <c r="G43" s="169">
        <v>144455.59</v>
      </c>
      <c r="H43" s="170">
        <f t="shared" si="7"/>
        <v>6.88406196645521E-2</v>
      </c>
    </row>
    <row r="44" spans="2:8" s="14" customFormat="1" ht="20.100000000000001" customHeight="1" x14ac:dyDescent="0.15">
      <c r="B44" s="249"/>
      <c r="C44" s="221" t="s">
        <v>97</v>
      </c>
      <c r="D44" s="222"/>
      <c r="E44" s="171">
        <v>132</v>
      </c>
      <c r="F44" s="172">
        <f t="shared" si="6"/>
        <v>1.9250401050021876E-2</v>
      </c>
      <c r="G44" s="173">
        <v>45527.159999999996</v>
      </c>
      <c r="H44" s="174">
        <f t="shared" si="7"/>
        <v>2.1696065247230719E-2</v>
      </c>
    </row>
    <row r="45" spans="2:8" s="14" customFormat="1" ht="20.100000000000001" customHeight="1" x14ac:dyDescent="0.15">
      <c r="B45" s="241" t="s">
        <v>112</v>
      </c>
      <c r="C45" s="242"/>
      <c r="D45" s="243"/>
      <c r="E45" s="144">
        <f>SUM(E5:E44)</f>
        <v>51490</v>
      </c>
      <c r="F45" s="179">
        <f>E45/E$45</f>
        <v>1</v>
      </c>
      <c r="G45" s="180">
        <f>SUM(G5:G44)</f>
        <v>5185756.33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142</v>
      </c>
    </row>
    <row r="2" spans="1:13" s="14" customFormat="1" ht="20.100000000000001" customHeight="1" x14ac:dyDescent="0.15"/>
    <row r="3" spans="1:13" s="14" customFormat="1" ht="31.5" customHeight="1" x14ac:dyDescent="0.15">
      <c r="B3" s="254" t="s">
        <v>57</v>
      </c>
      <c r="C3" s="255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 x14ac:dyDescent="0.15">
      <c r="B4" s="256" t="s">
        <v>26</v>
      </c>
      <c r="C4" s="257"/>
      <c r="D4" s="62">
        <v>3263</v>
      </c>
      <c r="E4" s="67">
        <v>59887.100000000006</v>
      </c>
      <c r="F4" s="67">
        <f>E4*1000/D4</f>
        <v>18353.38645418327</v>
      </c>
      <c r="G4" s="67">
        <v>50320</v>
      </c>
      <c r="H4" s="63">
        <f>F4/G4</f>
        <v>0.36473343509903161</v>
      </c>
      <c r="K4" s="14">
        <f>D4*G4</f>
        <v>164194160</v>
      </c>
      <c r="L4" s="14" t="s">
        <v>26</v>
      </c>
      <c r="M4" s="24">
        <f>G4-F4</f>
        <v>31966.61354581673</v>
      </c>
    </row>
    <row r="5" spans="1:13" s="14" customFormat="1" ht="20.100000000000001" customHeight="1" x14ac:dyDescent="0.15">
      <c r="B5" s="252" t="s">
        <v>27</v>
      </c>
      <c r="C5" s="253"/>
      <c r="D5" s="64">
        <v>3401</v>
      </c>
      <c r="E5" s="68">
        <v>101011.44999999995</v>
      </c>
      <c r="F5" s="68">
        <f t="shared" ref="F5:F13" si="0">E5*1000/D5</f>
        <v>29700.514554542769</v>
      </c>
      <c r="G5" s="68">
        <v>105310</v>
      </c>
      <c r="H5" s="65">
        <f t="shared" ref="H5:H10" si="1">F5/G5</f>
        <v>0.28202938519174597</v>
      </c>
      <c r="K5" s="14">
        <f t="shared" ref="K5:K10" si="2">D5*G5</f>
        <v>358159310</v>
      </c>
      <c r="L5" s="14" t="s">
        <v>27</v>
      </c>
      <c r="M5" s="24">
        <f t="shared" ref="M5:M10" si="3">G5-F5</f>
        <v>75609.485445457234</v>
      </c>
    </row>
    <row r="6" spans="1:13" s="14" customFormat="1" ht="20.100000000000001" customHeight="1" x14ac:dyDescent="0.15">
      <c r="B6" s="252" t="s">
        <v>28</v>
      </c>
      <c r="C6" s="253"/>
      <c r="D6" s="64">
        <v>6267</v>
      </c>
      <c r="E6" s="68">
        <v>592080.94999999995</v>
      </c>
      <c r="F6" s="68">
        <f t="shared" si="0"/>
        <v>94475.977341630758</v>
      </c>
      <c r="G6" s="68">
        <v>167650</v>
      </c>
      <c r="H6" s="65">
        <f t="shared" si="1"/>
        <v>0.56353103096707879</v>
      </c>
      <c r="K6" s="14">
        <f t="shared" si="2"/>
        <v>1050662550</v>
      </c>
      <c r="L6" s="14" t="s">
        <v>28</v>
      </c>
      <c r="M6" s="24">
        <f t="shared" si="3"/>
        <v>73174.022658369242</v>
      </c>
    </row>
    <row r="7" spans="1:13" s="14" customFormat="1" ht="20.100000000000001" customHeight="1" x14ac:dyDescent="0.15">
      <c r="B7" s="252" t="s">
        <v>29</v>
      </c>
      <c r="C7" s="253"/>
      <c r="D7" s="64">
        <v>3882</v>
      </c>
      <c r="E7" s="68">
        <v>461229.14000000007</v>
      </c>
      <c r="F7" s="68">
        <f t="shared" si="0"/>
        <v>118812.24626481197</v>
      </c>
      <c r="G7" s="68">
        <v>197050</v>
      </c>
      <c r="H7" s="65">
        <f t="shared" si="1"/>
        <v>0.60295481484299396</v>
      </c>
      <c r="K7" s="14">
        <f t="shared" si="2"/>
        <v>764948100</v>
      </c>
      <c r="L7" s="14" t="s">
        <v>29</v>
      </c>
      <c r="M7" s="24">
        <f t="shared" si="3"/>
        <v>78237.753735188031</v>
      </c>
    </row>
    <row r="8" spans="1:13" s="14" customFormat="1" ht="20.100000000000001" customHeight="1" x14ac:dyDescent="0.15">
      <c r="B8" s="252" t="s">
        <v>30</v>
      </c>
      <c r="C8" s="253"/>
      <c r="D8" s="64">
        <v>2339</v>
      </c>
      <c r="E8" s="68">
        <v>365605.99999999994</v>
      </c>
      <c r="F8" s="68">
        <f t="shared" si="0"/>
        <v>156308.67892261647</v>
      </c>
      <c r="G8" s="68">
        <v>270480</v>
      </c>
      <c r="H8" s="65">
        <f t="shared" si="1"/>
        <v>0.57789366652845486</v>
      </c>
      <c r="K8" s="14">
        <f t="shared" si="2"/>
        <v>632652720</v>
      </c>
      <c r="L8" s="14" t="s">
        <v>30</v>
      </c>
      <c r="M8" s="24">
        <f t="shared" si="3"/>
        <v>114171.32107738353</v>
      </c>
    </row>
    <row r="9" spans="1:13" s="14" customFormat="1" ht="20.100000000000001" customHeight="1" x14ac:dyDescent="0.15">
      <c r="B9" s="252" t="s">
        <v>31</v>
      </c>
      <c r="C9" s="253"/>
      <c r="D9" s="64">
        <v>2138</v>
      </c>
      <c r="E9" s="68">
        <v>398712.77999999997</v>
      </c>
      <c r="F9" s="68">
        <f t="shared" si="0"/>
        <v>186488.67165575302</v>
      </c>
      <c r="G9" s="68">
        <v>309380</v>
      </c>
      <c r="H9" s="65">
        <f t="shared" si="1"/>
        <v>0.6027819240279042</v>
      </c>
      <c r="K9" s="14">
        <f t="shared" si="2"/>
        <v>661454440</v>
      </c>
      <c r="L9" s="14" t="s">
        <v>31</v>
      </c>
      <c r="M9" s="24">
        <f t="shared" si="3"/>
        <v>122891.32834424698</v>
      </c>
    </row>
    <row r="10" spans="1:13" s="14" customFormat="1" ht="20.100000000000001" customHeight="1" x14ac:dyDescent="0.15">
      <c r="B10" s="258" t="s">
        <v>32</v>
      </c>
      <c r="C10" s="259"/>
      <c r="D10" s="72">
        <v>965</v>
      </c>
      <c r="E10" s="73">
        <v>201909.51000000004</v>
      </c>
      <c r="F10" s="73">
        <f t="shared" si="0"/>
        <v>209232.65284974096</v>
      </c>
      <c r="G10" s="73">
        <v>362170</v>
      </c>
      <c r="H10" s="75">
        <f t="shared" si="1"/>
        <v>0.57771944901494043</v>
      </c>
      <c r="K10" s="14">
        <f t="shared" si="2"/>
        <v>349494050</v>
      </c>
      <c r="L10" s="14" t="s">
        <v>32</v>
      </c>
      <c r="M10" s="24">
        <f t="shared" si="3"/>
        <v>152937.34715025904</v>
      </c>
    </row>
    <row r="11" spans="1:13" s="14" customFormat="1" ht="20.100000000000001" customHeight="1" x14ac:dyDescent="0.15">
      <c r="B11" s="256" t="s">
        <v>64</v>
      </c>
      <c r="C11" s="257"/>
      <c r="D11" s="62">
        <f>SUM(D4:D5)</f>
        <v>6664</v>
      </c>
      <c r="E11" s="67">
        <f>SUM(E4:E5)</f>
        <v>160898.54999999996</v>
      </c>
      <c r="F11" s="67">
        <f t="shared" si="0"/>
        <v>24144.440276110439</v>
      </c>
      <c r="G11" s="82"/>
      <c r="H11" s="63">
        <f>SUM(E4:E5)*1000/SUM(K4:K5)</f>
        <v>0.30802619153654703</v>
      </c>
    </row>
    <row r="12" spans="1:13" s="14" customFormat="1" ht="20.100000000000001" customHeight="1" x14ac:dyDescent="0.15">
      <c r="B12" s="258" t="s">
        <v>58</v>
      </c>
      <c r="C12" s="259"/>
      <c r="D12" s="66">
        <f>SUM(D6:D10)</f>
        <v>15591</v>
      </c>
      <c r="E12" s="78">
        <f>SUM(E6:E10)</f>
        <v>2019538.3800000001</v>
      </c>
      <c r="F12" s="69">
        <f t="shared" si="0"/>
        <v>129532.31864537235</v>
      </c>
      <c r="G12" s="83"/>
      <c r="H12" s="70">
        <f>SUM(E6:E10)*1000/SUM(K6:K10)</f>
        <v>0.58381459758293042</v>
      </c>
    </row>
    <row r="13" spans="1:13" s="14" customFormat="1" ht="20.100000000000001" customHeight="1" x14ac:dyDescent="0.15">
      <c r="B13" s="254" t="s">
        <v>65</v>
      </c>
      <c r="C13" s="255"/>
      <c r="D13" s="71">
        <f>SUM(D11:D12)</f>
        <v>22255</v>
      </c>
      <c r="E13" s="79">
        <f>SUM(E11:E12)</f>
        <v>2180436.9300000002</v>
      </c>
      <c r="F13" s="74">
        <f t="shared" si="0"/>
        <v>97975.148505953723</v>
      </c>
      <c r="G13" s="77"/>
      <c r="H13" s="76">
        <f>SUM(E4:E10)*1000/SUM(K4:K10)</f>
        <v>0.54763309132993676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07月状況（表紙）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'07月状況（表紙）'!Print_Area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M-Kitamura</cp:lastModifiedBy>
  <cp:lastPrinted>2018-11-09T01:45:55Z</cp:lastPrinted>
  <dcterms:created xsi:type="dcterms:W3CDTF">2003-07-11T02:30:35Z</dcterms:created>
  <dcterms:modified xsi:type="dcterms:W3CDTF">2021-12-20T05:48:59Z</dcterms:modified>
</cp:coreProperties>
</file>