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21年08月報告書\"/>
    </mc:Choice>
  </mc:AlternateContent>
  <bookViews>
    <workbookView xWindow="-915" yWindow="5130" windowWidth="15480" windowHeight="6480"/>
  </bookViews>
  <sheets>
    <sheet name="08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'08月状況（表紙）'!$A$1:$L$45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52511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<sst xmlns="http://schemas.openxmlformats.org/spreadsheetml/2006/main" count="262" uniqueCount="189">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</sst>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0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24688</c:v>
                </c:pt>
                <c:pt idx="1">
                  <c:v>15110</c:v>
                </c:pt>
                <c:pt idx="2">
                  <c:v>9488</c:v>
                </c:pt>
                <c:pt idx="3">
                  <c:v>5293</c:v>
                </c:pt>
                <c:pt idx="4">
                  <c:v>7257</c:v>
                </c:pt>
                <c:pt idx="5">
                  <c:v>15482</c:v>
                </c:pt>
                <c:pt idx="6">
                  <c:v>24956</c:v>
                </c:pt>
                <c:pt idx="7">
                  <c:v>9720</c:v>
                </c:pt>
              </c:numCache>
            </c:numRef>
          </c:val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14398</c:v>
                </c:pt>
                <c:pt idx="1">
                  <c:v>10281</c:v>
                </c:pt>
                <c:pt idx="2">
                  <c:v>5705</c:v>
                </c:pt>
                <c:pt idx="3">
                  <c:v>2942</c:v>
                </c:pt>
                <c:pt idx="4">
                  <c:v>4451</c:v>
                </c:pt>
                <c:pt idx="5">
                  <c:v>10305</c:v>
                </c:pt>
                <c:pt idx="6">
                  <c:v>15241</c:v>
                </c:pt>
                <c:pt idx="7">
                  <c:v>6894</c:v>
                </c:pt>
              </c:numCache>
            </c:numRef>
          </c:val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6685</c:v>
                </c:pt>
                <c:pt idx="1">
                  <c:v>5346</c:v>
                </c:pt>
                <c:pt idx="2">
                  <c:v>3571</c:v>
                </c:pt>
                <c:pt idx="3">
                  <c:v>1758</c:v>
                </c:pt>
                <c:pt idx="4">
                  <c:v>2792</c:v>
                </c:pt>
                <c:pt idx="5">
                  <c:v>5775</c:v>
                </c:pt>
                <c:pt idx="6">
                  <c:v>9219</c:v>
                </c:pt>
                <c:pt idx="7">
                  <c:v>3883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0783056"/>
        <c:axId val="36488071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10783056"/>
        <c:axId val="36488071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0.24407815449590989</c:v>
                </c:pt>
                <c:pt idx="1">
                  <c:v>0.33180763210449615</c:v>
                </c:pt>
                <c:pt idx="2">
                  <c:v>0.37456832019163588</c:v>
                </c:pt>
                <c:pt idx="3">
                  <c:v>0.31093064501073464</c:v>
                </c:pt>
                <c:pt idx="4">
                  <c:v>0.32524337176438922</c:v>
                </c:pt>
                <c:pt idx="5">
                  <c:v>0.32195281180826862</c:v>
                </c:pt>
                <c:pt idx="6">
                  <c:v>0.36650325221944507</c:v>
                </c:pt>
                <c:pt idx="7">
                  <c:v>0.35956495044294362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881104"/>
        <c:axId val="364886984"/>
      </c:lineChart>
      <c:catAx>
        <c:axId val="310783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64880712"/>
        <c:crosses val="autoZero"/>
        <c:auto val="1"/>
        <c:lblAlgn val="ctr"/>
        <c:lblOffset val="100"/>
        <c:noMultiLvlLbl val="0"/>
      </c:catAx>
      <c:valAx>
        <c:axId val="36488071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10783056"/>
        <c:crosses val="autoZero"/>
        <c:crossBetween val="between"/>
      </c:valAx>
      <c:valAx>
        <c:axId val="3648869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64881104"/>
        <c:crosses val="max"/>
        <c:crossBetween val="between"/>
      </c:valAx>
      <c:catAx>
        <c:axId val="364881104"/>
        <c:scaling>
          <c:orientation val="minMax"/>
        </c:scaling>
        <c:delete val="1"/>
        <c:axPos val="b"/>
        <c:majorTickMark val="out"/>
        <c:minorTickMark val="none"/>
        <c:tickLblPos val="nextTo"/>
        <c:crossAx val="36488698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3622</c:v>
                </c:pt>
                <c:pt idx="1">
                  <c:v>2651</c:v>
                </c:pt>
                <c:pt idx="2">
                  <c:v>354</c:v>
                </c:pt>
                <c:pt idx="3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1039717.7</c:v>
                </c:pt>
                <c:pt idx="1">
                  <c:v>841341.52</c:v>
                </c:pt>
                <c:pt idx="2">
                  <c:v>141839.50000000003</c:v>
                </c:pt>
                <c:pt idx="3">
                  <c:v>46090.66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28177.81</c:v>
                </c:pt>
                <c:pt idx="1">
                  <c:v>1148.58</c:v>
                </c:pt>
                <c:pt idx="2">
                  <c:v>19619.929999999997</c:v>
                </c:pt>
                <c:pt idx="3">
                  <c:v>234.76</c:v>
                </c:pt>
                <c:pt idx="4">
                  <c:v>134964.48999999996</c:v>
                </c:pt>
                <c:pt idx="5">
                  <c:v>7349.3500000000013</c:v>
                </c:pt>
                <c:pt idx="6">
                  <c:v>533615.34</c:v>
                </c:pt>
                <c:pt idx="7">
                  <c:v>8490.4699999999993</c:v>
                </c:pt>
                <c:pt idx="8">
                  <c:v>6272.76</c:v>
                </c:pt>
                <c:pt idx="9">
                  <c:v>25886.07</c:v>
                </c:pt>
                <c:pt idx="10">
                  <c:v>13112.11</c:v>
                </c:pt>
                <c:pt idx="11">
                  <c:v>123907.07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725632"/>
        <c:axId val="36572445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172</c:v>
                </c:pt>
                <c:pt idx="1">
                  <c:v>7</c:v>
                </c:pt>
                <c:pt idx="2">
                  <c:v>136</c:v>
                </c:pt>
                <c:pt idx="3">
                  <c:v>6</c:v>
                </c:pt>
                <c:pt idx="4">
                  <c:v>621</c:v>
                </c:pt>
                <c:pt idx="5">
                  <c:v>111</c:v>
                </c:pt>
                <c:pt idx="6">
                  <c:v>1871</c:v>
                </c:pt>
                <c:pt idx="7">
                  <c:v>36</c:v>
                </c:pt>
                <c:pt idx="8">
                  <c:v>28</c:v>
                </c:pt>
                <c:pt idx="9">
                  <c:v>84</c:v>
                </c:pt>
                <c:pt idx="10">
                  <c:v>51</c:v>
                </c:pt>
                <c:pt idx="11">
                  <c:v>1057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720536"/>
        <c:axId val="365722496"/>
      </c:lineChart>
      <c:catAx>
        <c:axId val="365720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65722496"/>
        <c:crosses val="autoZero"/>
        <c:auto val="1"/>
        <c:lblAlgn val="ctr"/>
        <c:lblOffset val="100"/>
        <c:noMultiLvlLbl val="0"/>
      </c:catAx>
      <c:valAx>
        <c:axId val="36572249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65720536"/>
        <c:crosses val="autoZero"/>
        <c:crossBetween val="between"/>
      </c:valAx>
      <c:valAx>
        <c:axId val="36572445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65725632"/>
        <c:crosses val="max"/>
        <c:crossBetween val="between"/>
      </c:valAx>
      <c:catAx>
        <c:axId val="365725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57244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18242.600743955361</c:v>
                </c:pt>
                <c:pt idx="1">
                  <c:v>29361.905604719763</c:v>
                </c:pt>
                <c:pt idx="2">
                  <c:v>91275.921644187561</c:v>
                </c:pt>
                <c:pt idx="3">
                  <c:v>115149.04211607603</c:v>
                </c:pt>
                <c:pt idx="4">
                  <c:v>152158.33683326334</c:v>
                </c:pt>
                <c:pt idx="5">
                  <c:v>184768.88888888896</c:v>
                </c:pt>
                <c:pt idx="6">
                  <c:v>208110.69109947645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719752"/>
        <c:axId val="36572484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3226</c:v>
                </c:pt>
                <c:pt idx="1">
                  <c:v>3390</c:v>
                </c:pt>
                <c:pt idx="2">
                  <c:v>6228</c:v>
                </c:pt>
                <c:pt idx="3">
                  <c:v>3894</c:v>
                </c:pt>
                <c:pt idx="4">
                  <c:v>2381</c:v>
                </c:pt>
                <c:pt idx="5">
                  <c:v>2142</c:v>
                </c:pt>
                <c:pt idx="6">
                  <c:v>955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726808"/>
        <c:axId val="365722104"/>
      </c:lineChart>
      <c:catAx>
        <c:axId val="365726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5722104"/>
        <c:crosses val="autoZero"/>
        <c:auto val="1"/>
        <c:lblAlgn val="ctr"/>
        <c:lblOffset val="100"/>
        <c:noMultiLvlLbl val="0"/>
      </c:catAx>
      <c:valAx>
        <c:axId val="3657221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65726808"/>
        <c:crosses val="autoZero"/>
        <c:crossBetween val="between"/>
      </c:valAx>
      <c:valAx>
        <c:axId val="36572484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65719752"/>
        <c:crosses val="max"/>
        <c:crossBetween val="between"/>
      </c:valAx>
      <c:catAx>
        <c:axId val="365719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572484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372640"/>
        <c:axId val="36636950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18242.600743955361</c:v>
                </c:pt>
                <c:pt idx="1">
                  <c:v>29361.905604719763</c:v>
                </c:pt>
                <c:pt idx="2">
                  <c:v>91275.921644187561</c:v>
                </c:pt>
                <c:pt idx="3">
                  <c:v>115149.04211607603</c:v>
                </c:pt>
                <c:pt idx="4">
                  <c:v>152158.33683326334</c:v>
                </c:pt>
                <c:pt idx="5">
                  <c:v>184768.88888888896</c:v>
                </c:pt>
                <c:pt idx="6">
                  <c:v>208110.69109947645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376168"/>
        <c:axId val="366373424"/>
      </c:barChart>
      <c:catAx>
        <c:axId val="36637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6369504"/>
        <c:crosses val="autoZero"/>
        <c:auto val="1"/>
        <c:lblAlgn val="ctr"/>
        <c:lblOffset val="100"/>
        <c:noMultiLvlLbl val="0"/>
      </c:catAx>
      <c:valAx>
        <c:axId val="3663695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66372640"/>
        <c:crosses val="autoZero"/>
        <c:crossBetween val="between"/>
      </c:valAx>
      <c:valAx>
        <c:axId val="366373424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66376168"/>
        <c:crosses val="max"/>
        <c:crossBetween val="between"/>
      </c:valAx>
      <c:catAx>
        <c:axId val="366376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637342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7171</c:v>
                </c:pt>
                <c:pt idx="1">
                  <c:v>5529</c:v>
                </c:pt>
                <c:pt idx="2">
                  <c:v>8757</c:v>
                </c:pt>
                <c:pt idx="3">
                  <c:v>5428</c:v>
                </c:pt>
                <c:pt idx="4">
                  <c:v>4471</c:v>
                </c:pt>
                <c:pt idx="5">
                  <c:v>5524</c:v>
                </c:pt>
                <c:pt idx="6">
                  <c:v>2998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976</c:v>
                </c:pt>
                <c:pt idx="1">
                  <c:v>878</c:v>
                </c:pt>
                <c:pt idx="2">
                  <c:v>814</c:v>
                </c:pt>
                <c:pt idx="3">
                  <c:v>681</c:v>
                </c:pt>
                <c:pt idx="4">
                  <c:v>527</c:v>
                </c:pt>
                <c:pt idx="5">
                  <c:v>562</c:v>
                </c:pt>
                <c:pt idx="6">
                  <c:v>343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6195</c:v>
                </c:pt>
                <c:pt idx="1">
                  <c:v>4651</c:v>
                </c:pt>
                <c:pt idx="2">
                  <c:v>7943</c:v>
                </c:pt>
                <c:pt idx="3">
                  <c:v>4747</c:v>
                </c:pt>
                <c:pt idx="4">
                  <c:v>3944</c:v>
                </c:pt>
                <c:pt idx="5">
                  <c:v>4962</c:v>
                </c:pt>
                <c:pt idx="6">
                  <c:v>2655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1235</c:v>
                </c:pt>
                <c:pt idx="1">
                  <c:v>1130</c:v>
                </c:pt>
                <c:pt idx="2">
                  <c:v>786</c:v>
                </c:pt>
                <c:pt idx="3">
                  <c:v>218</c:v>
                </c:pt>
                <c:pt idx="4">
                  <c:v>328</c:v>
                </c:pt>
                <c:pt idx="5">
                  <c:v>744</c:v>
                </c:pt>
                <c:pt idx="6">
                  <c:v>2281</c:v>
                </c:pt>
                <c:pt idx="7">
                  <c:v>449</c:v>
                </c:pt>
              </c:numCache>
            </c:numRef>
          </c:val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1021</c:v>
                </c:pt>
                <c:pt idx="1">
                  <c:v>1022</c:v>
                </c:pt>
                <c:pt idx="2">
                  <c:v>452</c:v>
                </c:pt>
                <c:pt idx="3">
                  <c:v>176</c:v>
                </c:pt>
                <c:pt idx="4">
                  <c:v>276</c:v>
                </c:pt>
                <c:pt idx="5">
                  <c:v>735</c:v>
                </c:pt>
                <c:pt idx="6">
                  <c:v>1483</c:v>
                </c:pt>
                <c:pt idx="7">
                  <c:v>364</c:v>
                </c:pt>
              </c:numCache>
            </c:numRef>
          </c:val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1353</c:v>
                </c:pt>
                <c:pt idx="1">
                  <c:v>1166</c:v>
                </c:pt>
                <c:pt idx="2">
                  <c:v>889</c:v>
                </c:pt>
                <c:pt idx="3">
                  <c:v>331</c:v>
                </c:pt>
                <c:pt idx="4">
                  <c:v>476</c:v>
                </c:pt>
                <c:pt idx="5">
                  <c:v>1400</c:v>
                </c:pt>
                <c:pt idx="6">
                  <c:v>2258</c:v>
                </c:pt>
                <c:pt idx="7">
                  <c:v>884</c:v>
                </c:pt>
              </c:numCache>
            </c:numRef>
          </c:val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873</c:v>
                </c:pt>
                <c:pt idx="1">
                  <c:v>751</c:v>
                </c:pt>
                <c:pt idx="2">
                  <c:v>485</c:v>
                </c:pt>
                <c:pt idx="3">
                  <c:v>246</c:v>
                </c:pt>
                <c:pt idx="4">
                  <c:v>339</c:v>
                </c:pt>
                <c:pt idx="5">
                  <c:v>794</c:v>
                </c:pt>
                <c:pt idx="6">
                  <c:v>1442</c:v>
                </c:pt>
                <c:pt idx="7">
                  <c:v>498</c:v>
                </c:pt>
              </c:numCache>
            </c:numRef>
          </c:val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694</c:v>
                </c:pt>
                <c:pt idx="1">
                  <c:v>621</c:v>
                </c:pt>
                <c:pt idx="2">
                  <c:v>409</c:v>
                </c:pt>
                <c:pt idx="3">
                  <c:v>213</c:v>
                </c:pt>
                <c:pt idx="4">
                  <c:v>277</c:v>
                </c:pt>
                <c:pt idx="5">
                  <c:v>654</c:v>
                </c:pt>
                <c:pt idx="6">
                  <c:v>1240</c:v>
                </c:pt>
                <c:pt idx="7">
                  <c:v>363</c:v>
                </c:pt>
              </c:numCache>
            </c:numRef>
          </c:val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905</c:v>
                </c:pt>
                <c:pt idx="1">
                  <c:v>664</c:v>
                </c:pt>
                <c:pt idx="2">
                  <c:v>526</c:v>
                </c:pt>
                <c:pt idx="3">
                  <c:v>211</c:v>
                </c:pt>
                <c:pt idx="4">
                  <c:v>403</c:v>
                </c:pt>
                <c:pt idx="5">
                  <c:v>778</c:v>
                </c:pt>
                <c:pt idx="6">
                  <c:v>1456</c:v>
                </c:pt>
                <c:pt idx="7">
                  <c:v>581</c:v>
                </c:pt>
              </c:numCache>
            </c:numRef>
          </c:val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533</c:v>
                </c:pt>
                <c:pt idx="1">
                  <c:v>388</c:v>
                </c:pt>
                <c:pt idx="2">
                  <c:v>296</c:v>
                </c:pt>
                <c:pt idx="3">
                  <c:v>108</c:v>
                </c:pt>
                <c:pt idx="4">
                  <c:v>190</c:v>
                </c:pt>
                <c:pt idx="5">
                  <c:v>439</c:v>
                </c:pt>
                <c:pt idx="6">
                  <c:v>714</c:v>
                </c:pt>
                <c:pt idx="7">
                  <c:v>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4883848"/>
        <c:axId val="364884632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0.14450197723449346</c:v>
                </c:pt>
                <c:pt idx="1">
                  <c:v>0.18681068419169081</c:v>
                </c:pt>
                <c:pt idx="2">
                  <c:v>0.20480707738222129</c:v>
                </c:pt>
                <c:pt idx="3">
                  <c:v>0.15040528369858902</c:v>
                </c:pt>
                <c:pt idx="4">
                  <c:v>0.15786206896551724</c:v>
                </c:pt>
                <c:pt idx="5">
                  <c:v>0.17565426779038085</c:v>
                </c:pt>
                <c:pt idx="6">
                  <c:v>0.22005018617451838</c:v>
                </c:pt>
                <c:pt idx="7">
                  <c:v>0.16924427965068059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885024"/>
        <c:axId val="364879928"/>
      </c:lineChart>
      <c:catAx>
        <c:axId val="364883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64884632"/>
        <c:crosses val="autoZero"/>
        <c:auto val="1"/>
        <c:lblAlgn val="ctr"/>
        <c:lblOffset val="100"/>
        <c:noMultiLvlLbl val="0"/>
      </c:catAx>
      <c:valAx>
        <c:axId val="36488463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64883848"/>
        <c:crosses val="autoZero"/>
        <c:crossBetween val="between"/>
      </c:valAx>
      <c:valAx>
        <c:axId val="36487992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64885024"/>
        <c:crosses val="max"/>
        <c:crossBetween val="between"/>
      </c:valAx>
      <c:catAx>
        <c:axId val="364885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8799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0.62365470852017935</c:v>
                </c:pt>
                <c:pt idx="1">
                  <c:v>0.61901559978483056</c:v>
                </c:pt>
                <c:pt idx="2">
                  <c:v>0.57535337447740398</c:v>
                </c:pt>
                <c:pt idx="3">
                  <c:v>0.62672322375397671</c:v>
                </c:pt>
                <c:pt idx="4">
                  <c:v>0.61237249095097068</c:v>
                </c:pt>
                <c:pt idx="5">
                  <c:v>0.65105856900015457</c:v>
                </c:pt>
                <c:pt idx="6">
                  <c:v>0.63420750931498993</c:v>
                </c:pt>
                <c:pt idx="7">
                  <c:v>0.62226079409850288</c:v>
                </c:pt>
                <c:pt idx="8">
                  <c:v>0.62389949357226338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0.19798206278026906</c:v>
                </c:pt>
                <c:pt idx="1">
                  <c:v>0.20199031737493275</c:v>
                </c:pt>
                <c:pt idx="2">
                  <c:v>0.1905235914791957</c:v>
                </c:pt>
                <c:pt idx="3">
                  <c:v>0.14899257688229056</c:v>
                </c:pt>
                <c:pt idx="4">
                  <c:v>0.15432708127673578</c:v>
                </c:pt>
                <c:pt idx="5">
                  <c:v>0.11219286045433473</c:v>
                </c:pt>
                <c:pt idx="6">
                  <c:v>0.14595872742906277</c:v>
                </c:pt>
                <c:pt idx="7">
                  <c:v>0.13647211976567586</c:v>
                </c:pt>
                <c:pt idx="8">
                  <c:v>0.16297234125438254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6.0426008968609862E-2</c:v>
                </c:pt>
                <c:pt idx="1">
                  <c:v>6.1726734803657882E-2</c:v>
                </c:pt>
                <c:pt idx="2">
                  <c:v>0.10193111686243281</c:v>
                </c:pt>
                <c:pt idx="3">
                  <c:v>4.2948038176033931E-2</c:v>
                </c:pt>
                <c:pt idx="4">
                  <c:v>0.10595590654820665</c:v>
                </c:pt>
                <c:pt idx="5">
                  <c:v>8.7158089939731107E-2</c:v>
                </c:pt>
                <c:pt idx="6">
                  <c:v>9.8953854972771566E-2</c:v>
                </c:pt>
                <c:pt idx="7">
                  <c:v>6.9863310913430246E-2</c:v>
                </c:pt>
                <c:pt idx="8">
                  <c:v>8.1417997662641212E-2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0.11793721973094171</c:v>
                </c:pt>
                <c:pt idx="1">
                  <c:v>0.1172673480365788</c:v>
                </c:pt>
                <c:pt idx="2">
                  <c:v>0.13219191718096754</c:v>
                </c:pt>
                <c:pt idx="3">
                  <c:v>0.18133616118769882</c:v>
                </c:pt>
                <c:pt idx="4">
                  <c:v>0.12734452122408688</c:v>
                </c:pt>
                <c:pt idx="5">
                  <c:v>0.14959048060577962</c:v>
                </c:pt>
                <c:pt idx="6">
                  <c:v>0.1208799082831757</c:v>
                </c:pt>
                <c:pt idx="7">
                  <c:v>0.17140377522239097</c:v>
                </c:pt>
                <c:pt idx="8">
                  <c:v>0.13171016751071291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4885416"/>
        <c:axId val="364880320"/>
      </c:barChart>
      <c:catAx>
        <c:axId val="364885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64880320"/>
        <c:crosses val="autoZero"/>
        <c:auto val="1"/>
        <c:lblAlgn val="ctr"/>
        <c:lblOffset val="100"/>
        <c:noMultiLvlLbl val="0"/>
      </c:catAx>
      <c:valAx>
        <c:axId val="36488032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6488541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0.38737244033352614</c:v>
                </c:pt>
                <c:pt idx="1">
                  <c:v>0.42250027696238801</c:v>
                </c:pt>
                <c:pt idx="2">
                  <c:v>0.34644074327960384</c:v>
                </c:pt>
                <c:pt idx="3">
                  <c:v>0.36148837128869604</c:v>
                </c:pt>
                <c:pt idx="4">
                  <c:v>0.39445230811279419</c:v>
                </c:pt>
                <c:pt idx="5">
                  <c:v>0.38059372338445691</c:v>
                </c:pt>
                <c:pt idx="6">
                  <c:v>0.39598151309035223</c:v>
                </c:pt>
                <c:pt idx="7">
                  <c:v>0.36814123500853113</c:v>
                </c:pt>
                <c:pt idx="8">
                  <c:v>0.38670240952697454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4.2673486212400163E-2</c:v>
                </c:pt>
                <c:pt idx="1">
                  <c:v>4.2819889051683435E-2</c:v>
                </c:pt>
                <c:pt idx="2">
                  <c:v>3.5213511938750081E-2</c:v>
                </c:pt>
                <c:pt idx="3">
                  <c:v>2.4977979029380152E-2</c:v>
                </c:pt>
                <c:pt idx="4">
                  <c:v>3.0462911341513989E-2</c:v>
                </c:pt>
                <c:pt idx="5">
                  <c:v>2.0447265030230193E-2</c:v>
                </c:pt>
                <c:pt idx="6">
                  <c:v>2.5504213781295765E-2</c:v>
                </c:pt>
                <c:pt idx="7">
                  <c:v>2.5162513279486685E-2</c:v>
                </c:pt>
                <c:pt idx="8">
                  <c:v>3.1034324317523367E-2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0.14000075355899999</c:v>
                </c:pt>
                <c:pt idx="1">
                  <c:v>0.14170180140111563</c:v>
                </c:pt>
                <c:pt idx="2">
                  <c:v>0.21856462702493379</c:v>
                </c:pt>
                <c:pt idx="3">
                  <c:v>8.4002123021644143E-2</c:v>
                </c:pt>
                <c:pt idx="4">
                  <c:v>0.20411649219386055</c:v>
                </c:pt>
                <c:pt idx="5">
                  <c:v>0.18177207107822957</c:v>
                </c:pt>
                <c:pt idx="6">
                  <c:v>0.22222565388373733</c:v>
                </c:pt>
                <c:pt idx="7">
                  <c:v>0.12811670747625764</c:v>
                </c:pt>
                <c:pt idx="8">
                  <c:v>0.1768828779844871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0.42995331989507374</c:v>
                </c:pt>
                <c:pt idx="1">
                  <c:v>0.39297803258481295</c:v>
                </c:pt>
                <c:pt idx="2">
                  <c:v>0.39978111775671227</c:v>
                </c:pt>
                <c:pt idx="3">
                  <c:v>0.52953152666027958</c:v>
                </c:pt>
                <c:pt idx="4">
                  <c:v>0.37096828835183132</c:v>
                </c:pt>
                <c:pt idx="5">
                  <c:v>0.41718694050708344</c:v>
                </c:pt>
                <c:pt idx="6">
                  <c:v>0.35628861924461458</c:v>
                </c:pt>
                <c:pt idx="7">
                  <c:v>0.47857954423572463</c:v>
                </c:pt>
                <c:pt idx="8">
                  <c:v>0.40538038817101496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4883064"/>
        <c:axId val="364883456"/>
      </c:barChart>
      <c:catAx>
        <c:axId val="364883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64883456"/>
        <c:crosses val="autoZero"/>
        <c:auto val="1"/>
        <c:lblAlgn val="ctr"/>
        <c:lblOffset val="100"/>
        <c:noMultiLvlLbl val="0"/>
      </c:catAx>
      <c:valAx>
        <c:axId val="36488345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6488306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286135.58999999991</c:v>
                </c:pt>
                <c:pt idx="1">
                  <c:v>17908.909999999996</c:v>
                </c:pt>
                <c:pt idx="2">
                  <c:v>90304.5</c:v>
                </c:pt>
                <c:pt idx="3">
                  <c:v>15580.159999999994</c:v>
                </c:pt>
                <c:pt idx="4">
                  <c:v>50750.15</c:v>
                </c:pt>
                <c:pt idx="5">
                  <c:v>733003.3600000001</c:v>
                </c:pt>
                <c:pt idx="6">
                  <c:v>276922.59000000003</c:v>
                </c:pt>
                <c:pt idx="7">
                  <c:v>142608.12999999998</c:v>
                </c:pt>
                <c:pt idx="8">
                  <c:v>18023.64000000001</c:v>
                </c:pt>
                <c:pt idx="9">
                  <c:v>0</c:v>
                </c:pt>
                <c:pt idx="10">
                  <c:v>114050.73</c:v>
                </c:pt>
                <c:pt idx="11">
                  <c:v>228372.53999999995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725240"/>
        <c:axId val="3657228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4829</c:v>
                </c:pt>
                <c:pt idx="1">
                  <c:v>234</c:v>
                </c:pt>
                <c:pt idx="2">
                  <c:v>1903</c:v>
                </c:pt>
                <c:pt idx="3">
                  <c:v>354</c:v>
                </c:pt>
                <c:pt idx="4">
                  <c:v>3868</c:v>
                </c:pt>
                <c:pt idx="5">
                  <c:v>6489</c:v>
                </c:pt>
                <c:pt idx="6">
                  <c:v>3176</c:v>
                </c:pt>
                <c:pt idx="7">
                  <c:v>1132</c:v>
                </c:pt>
                <c:pt idx="8">
                  <c:v>220</c:v>
                </c:pt>
                <c:pt idx="9">
                  <c:v>0</c:v>
                </c:pt>
                <c:pt idx="10">
                  <c:v>8772</c:v>
                </c:pt>
                <c:pt idx="11">
                  <c:v>1054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886592"/>
        <c:axId val="364886200"/>
      </c:lineChart>
      <c:catAx>
        <c:axId val="3648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64886200"/>
        <c:crosses val="autoZero"/>
        <c:auto val="1"/>
        <c:lblAlgn val="ctr"/>
        <c:lblOffset val="100"/>
        <c:noMultiLvlLbl val="0"/>
      </c:catAx>
      <c:valAx>
        <c:axId val="3648862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64886592"/>
        <c:crosses val="autoZero"/>
        <c:crossBetween val="between"/>
      </c:valAx>
      <c:valAx>
        <c:axId val="3657228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65725240"/>
        <c:crosses val="max"/>
        <c:crossBetween val="between"/>
      </c:valAx>
      <c:catAx>
        <c:axId val="365725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57228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45.07</c:v>
                </c:pt>
                <c:pt idx="2">
                  <c:v>19688.169999999998</c:v>
                </c:pt>
                <c:pt idx="3">
                  <c:v>5089.1200000000008</c:v>
                </c:pt>
                <c:pt idx="4">
                  <c:v>4564.489999999998</c:v>
                </c:pt>
                <c:pt idx="5">
                  <c:v>0</c:v>
                </c:pt>
                <c:pt idx="6">
                  <c:v>80936.960000000006</c:v>
                </c:pt>
                <c:pt idx="7">
                  <c:v>2115.6200000000003</c:v>
                </c:pt>
                <c:pt idx="8">
                  <c:v>419.51</c:v>
                </c:pt>
                <c:pt idx="9">
                  <c:v>25.17</c:v>
                </c:pt>
                <c:pt idx="10">
                  <c:v>25988.680000000004</c:v>
                </c:pt>
                <c:pt idx="11">
                  <c:v>19520.880000000008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723280"/>
        <c:axId val="3657260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617</c:v>
                </c:pt>
                <c:pt idx="3">
                  <c:v>129</c:v>
                </c:pt>
                <c:pt idx="4">
                  <c:v>396</c:v>
                </c:pt>
                <c:pt idx="5">
                  <c:v>0</c:v>
                </c:pt>
                <c:pt idx="6">
                  <c:v>2357</c:v>
                </c:pt>
                <c:pt idx="7">
                  <c:v>50</c:v>
                </c:pt>
                <c:pt idx="8">
                  <c:v>15</c:v>
                </c:pt>
                <c:pt idx="9">
                  <c:v>1</c:v>
                </c:pt>
                <c:pt idx="10">
                  <c:v>4571</c:v>
                </c:pt>
                <c:pt idx="11">
                  <c:v>230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720144"/>
        <c:axId val="365721712"/>
      </c:lineChart>
      <c:catAx>
        <c:axId val="36572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65721712"/>
        <c:crosses val="autoZero"/>
        <c:auto val="1"/>
        <c:lblAlgn val="ctr"/>
        <c:lblOffset val="100"/>
        <c:noMultiLvlLbl val="0"/>
      </c:catAx>
      <c:valAx>
        <c:axId val="3657217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65720144"/>
        <c:crosses val="autoZero"/>
        <c:crossBetween val="between"/>
      </c:valAx>
      <c:valAx>
        <c:axId val="3657260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65723280"/>
        <c:crosses val="max"/>
        <c:crossBetween val="between"/>
      </c:valAx>
      <c:catAx>
        <c:axId val="365723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57260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08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36.3%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27.9%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54.4%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58.4%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56.3%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59.7%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57.5%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36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40</v>
      </c>
    </row>
    <row r="40" spans="2:11" ht="24.95" customHeight="1" x14ac:dyDescent="0.15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M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1.625" style="14" customWidth="1"/>
    <col min="4" max="4" width="10.625" style="14" customWidth="1"/>
    <col min="5" max="7" width="10.125" style="14" customWidth="1"/>
    <col min="8" max="8" width="11.625" style="14" customWidth="1"/>
    <col min="9" max="9" width="10.125" style="14" customWidth="1"/>
    <col min="10" max="10" width="2.625" style="14" customWidth="1"/>
    <col min="11" max="13" width="0" style="14" hidden="1" customWidth="1"/>
    <col min="14" max="16384" width="9" style="14"/>
  </cols>
  <sheetData>
    <row r="1" spans="1:13" ht="20.100000000000001" customHeight="1" x14ac:dyDescent="0.15">
      <c r="A1" s="13" t="s">
        <v>11</v>
      </c>
    </row>
    <row r="2" spans="1:13" ht="14.1" customHeight="1" x14ac:dyDescent="0.15">
      <c r="H2" s="25" t="s">
        <v>35</v>
      </c>
      <c r="I2" s="25"/>
    </row>
    <row r="3" spans="1:13" ht="20.100000000000001" customHeight="1" x14ac:dyDescent="0.15">
      <c r="B3" s="15"/>
      <c r="C3" s="198" t="s">
        <v>0</v>
      </c>
      <c r="D3" s="200" t="s">
        <v>12</v>
      </c>
      <c r="E3" s="20"/>
      <c r="F3" s="20"/>
      <c r="G3" s="21"/>
      <c r="H3" s="198" t="s">
        <v>13</v>
      </c>
      <c r="I3" s="198" t="s">
        <v>14</v>
      </c>
      <c r="J3" s="27"/>
    </row>
    <row r="4" spans="1:13" ht="20.100000000000001" customHeight="1" thickBot="1" x14ac:dyDescent="0.2">
      <c r="B4" s="16"/>
      <c r="C4" s="199"/>
      <c r="D4" s="201"/>
      <c r="E4" s="22" t="s">
        <v>15</v>
      </c>
      <c r="F4" s="22" t="s">
        <v>144</v>
      </c>
      <c r="G4" s="23" t="s">
        <v>143</v>
      </c>
      <c r="H4" s="199"/>
      <c r="I4" s="199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 x14ac:dyDescent="0.2">
      <c r="B5" s="17" t="s">
        <v>16</v>
      </c>
      <c r="C5" s="29">
        <f>SUM(C6:C13)</f>
        <v>696846</v>
      </c>
      <c r="D5" s="30">
        <f>SUM(E5:G5)</f>
        <v>221240</v>
      </c>
      <c r="E5" s="31">
        <f>SUM(E6:E13)</f>
        <v>111994</v>
      </c>
      <c r="F5" s="31">
        <f>SUM(F6:F13)</f>
        <v>70217</v>
      </c>
      <c r="G5" s="32">
        <f t="shared" ref="G5:H5" si="0">SUM(G6:G13)</f>
        <v>39029</v>
      </c>
      <c r="H5" s="29">
        <f t="shared" si="0"/>
        <v>217662</v>
      </c>
      <c r="I5" s="33">
        <f>D5/C5</f>
        <v>0.31748765150406261</v>
      </c>
      <c r="J5" s="26"/>
      <c r="K5" s="24">
        <f t="shared" ref="K5:K13" si="1">C5-D5-H5</f>
        <v>257944</v>
      </c>
      <c r="L5" s="58">
        <f>E5/C5</f>
        <v>0.16071556699758627</v>
      </c>
      <c r="M5" s="58">
        <f>G5/C5</f>
        <v>5.6008070649756186E-2</v>
      </c>
    </row>
    <row r="6" spans="1:13" ht="20.100000000000001" customHeight="1" thickTop="1" x14ac:dyDescent="0.15">
      <c r="B6" s="18" t="s">
        <v>17</v>
      </c>
      <c r="C6" s="34">
        <v>187526</v>
      </c>
      <c r="D6" s="35">
        <f t="shared" ref="D6:D13" si="2">SUM(E6:G6)</f>
        <v>45771</v>
      </c>
      <c r="E6" s="36">
        <v>24688</v>
      </c>
      <c r="F6" s="36">
        <v>14398</v>
      </c>
      <c r="G6" s="37">
        <v>6685</v>
      </c>
      <c r="H6" s="34">
        <v>61879</v>
      </c>
      <c r="I6" s="38">
        <f t="shared" ref="I6:I13" si="3">D6/C6</f>
        <v>0.24407815449590989</v>
      </c>
      <c r="J6" s="26"/>
      <c r="K6" s="24">
        <f t="shared" si="1"/>
        <v>79876</v>
      </c>
      <c r="L6" s="58">
        <f t="shared" ref="L6:L13" si="4">E6/C6</f>
        <v>0.1316510777172232</v>
      </c>
      <c r="M6" s="58">
        <f t="shared" ref="M6:M13" si="5">G6/C6</f>
        <v>3.5648390089907535E-2</v>
      </c>
    </row>
    <row r="7" spans="1:13" ht="20.100000000000001" customHeight="1" x14ac:dyDescent="0.15">
      <c r="B7" s="19" t="s">
        <v>18</v>
      </c>
      <c r="C7" s="39">
        <v>92635</v>
      </c>
      <c r="D7" s="40">
        <f t="shared" si="2"/>
        <v>30737</v>
      </c>
      <c r="E7" s="41">
        <v>15110</v>
      </c>
      <c r="F7" s="41">
        <v>10281</v>
      </c>
      <c r="G7" s="42">
        <v>5346</v>
      </c>
      <c r="H7" s="39">
        <v>28692</v>
      </c>
      <c r="I7" s="43">
        <f t="shared" si="3"/>
        <v>0.33180763210449615</v>
      </c>
      <c r="J7" s="26"/>
      <c r="K7" s="24">
        <f t="shared" si="1"/>
        <v>33206</v>
      </c>
      <c r="L7" s="58">
        <f t="shared" si="4"/>
        <v>0.16311329411129702</v>
      </c>
      <c r="M7" s="58">
        <f t="shared" si="5"/>
        <v>5.7710368651157772E-2</v>
      </c>
    </row>
    <row r="8" spans="1:13" ht="20.100000000000001" customHeight="1" x14ac:dyDescent="0.15">
      <c r="B8" s="19" t="s">
        <v>19</v>
      </c>
      <c r="C8" s="39">
        <v>50095</v>
      </c>
      <c r="D8" s="40">
        <f t="shared" si="2"/>
        <v>18764</v>
      </c>
      <c r="E8" s="41">
        <v>9488</v>
      </c>
      <c r="F8" s="41">
        <v>5705</v>
      </c>
      <c r="G8" s="42">
        <v>3571</v>
      </c>
      <c r="H8" s="39">
        <v>14827</v>
      </c>
      <c r="I8" s="43">
        <f t="shared" si="3"/>
        <v>0.37456832019163588</v>
      </c>
      <c r="J8" s="26"/>
      <c r="K8" s="24">
        <f t="shared" si="1"/>
        <v>16504</v>
      </c>
      <c r="L8" s="58">
        <f t="shared" si="4"/>
        <v>0.18940013973450445</v>
      </c>
      <c r="M8" s="58">
        <f t="shared" si="5"/>
        <v>7.1284559337259204E-2</v>
      </c>
    </row>
    <row r="9" spans="1:13" ht="20.100000000000001" customHeight="1" x14ac:dyDescent="0.15">
      <c r="B9" s="19" t="s">
        <v>20</v>
      </c>
      <c r="C9" s="39">
        <v>32139</v>
      </c>
      <c r="D9" s="40">
        <f t="shared" si="2"/>
        <v>9993</v>
      </c>
      <c r="E9" s="41">
        <v>5293</v>
      </c>
      <c r="F9" s="41">
        <v>2942</v>
      </c>
      <c r="G9" s="42">
        <v>1758</v>
      </c>
      <c r="H9" s="39">
        <v>10103</v>
      </c>
      <c r="I9" s="43">
        <f t="shared" si="3"/>
        <v>0.31093064501073464</v>
      </c>
      <c r="J9" s="26"/>
      <c r="K9" s="24">
        <f t="shared" si="1"/>
        <v>12043</v>
      </c>
      <c r="L9" s="58">
        <f t="shared" si="4"/>
        <v>0.16469087401599303</v>
      </c>
      <c r="M9" s="58">
        <f t="shared" si="5"/>
        <v>5.4699897321011853E-2</v>
      </c>
    </row>
    <row r="10" spans="1:13" ht="20.100000000000001" customHeight="1" x14ac:dyDescent="0.15">
      <c r="B10" s="19" t="s">
        <v>21</v>
      </c>
      <c r="C10" s="39">
        <v>44582</v>
      </c>
      <c r="D10" s="40">
        <f t="shared" si="2"/>
        <v>14500</v>
      </c>
      <c r="E10" s="41">
        <v>7257</v>
      </c>
      <c r="F10" s="41">
        <v>4451</v>
      </c>
      <c r="G10" s="42">
        <v>2792</v>
      </c>
      <c r="H10" s="39">
        <v>13710</v>
      </c>
      <c r="I10" s="43">
        <f t="shared" si="3"/>
        <v>0.32524337176438922</v>
      </c>
      <c r="J10" s="26"/>
      <c r="K10" s="24">
        <f t="shared" si="1"/>
        <v>16372</v>
      </c>
      <c r="L10" s="58">
        <f t="shared" si="4"/>
        <v>0.16277869992373603</v>
      </c>
      <c r="M10" s="58">
        <f t="shared" si="5"/>
        <v>6.2626171997667221E-2</v>
      </c>
    </row>
    <row r="11" spans="1:13" ht="20.100000000000001" customHeight="1" x14ac:dyDescent="0.15">
      <c r="B11" s="19" t="s">
        <v>22</v>
      </c>
      <c r="C11" s="39">
        <v>98033</v>
      </c>
      <c r="D11" s="40">
        <f t="shared" si="2"/>
        <v>31562</v>
      </c>
      <c r="E11" s="41">
        <v>15482</v>
      </c>
      <c r="F11" s="41">
        <v>10305</v>
      </c>
      <c r="G11" s="42">
        <v>5775</v>
      </c>
      <c r="H11" s="39">
        <v>31507</v>
      </c>
      <c r="I11" s="43">
        <f t="shared" si="3"/>
        <v>0.32195281180826862</v>
      </c>
      <c r="J11" s="26"/>
      <c r="K11" s="24">
        <f t="shared" si="1"/>
        <v>34964</v>
      </c>
      <c r="L11" s="58">
        <f t="shared" si="4"/>
        <v>0.15792641253455469</v>
      </c>
      <c r="M11" s="58">
        <f t="shared" si="5"/>
        <v>5.8908734813787195E-2</v>
      </c>
    </row>
    <row r="12" spans="1:13" ht="20.100000000000001" customHeight="1" x14ac:dyDescent="0.15">
      <c r="B12" s="19" t="s">
        <v>23</v>
      </c>
      <c r="C12" s="39">
        <v>134831</v>
      </c>
      <c r="D12" s="40">
        <f t="shared" si="2"/>
        <v>49416</v>
      </c>
      <c r="E12" s="41">
        <v>24956</v>
      </c>
      <c r="F12" s="41">
        <v>15241</v>
      </c>
      <c r="G12" s="42">
        <v>9219</v>
      </c>
      <c r="H12" s="39">
        <v>39894</v>
      </c>
      <c r="I12" s="43">
        <f t="shared" si="3"/>
        <v>0.36650325221944507</v>
      </c>
      <c r="J12" s="26"/>
      <c r="K12" s="24">
        <f t="shared" si="1"/>
        <v>45521</v>
      </c>
      <c r="L12" s="58">
        <f t="shared" si="4"/>
        <v>0.18509096572746622</v>
      </c>
      <c r="M12" s="58">
        <f t="shared" si="5"/>
        <v>6.8374483612819004E-2</v>
      </c>
    </row>
    <row r="13" spans="1:13" ht="20.100000000000001" customHeight="1" x14ac:dyDescent="0.15">
      <c r="B13" s="19" t="s">
        <v>24</v>
      </c>
      <c r="C13" s="39">
        <v>57005</v>
      </c>
      <c r="D13" s="40">
        <f t="shared" si="2"/>
        <v>20497</v>
      </c>
      <c r="E13" s="41">
        <v>9720</v>
      </c>
      <c r="F13" s="41">
        <v>6894</v>
      </c>
      <c r="G13" s="42">
        <v>3883</v>
      </c>
      <c r="H13" s="39">
        <v>17050</v>
      </c>
      <c r="I13" s="43">
        <f t="shared" si="3"/>
        <v>0.35956495044294362</v>
      </c>
      <c r="J13" s="26"/>
      <c r="K13" s="24">
        <f t="shared" si="1"/>
        <v>19458</v>
      </c>
      <c r="L13" s="58">
        <f t="shared" si="4"/>
        <v>0.17051135865274977</v>
      </c>
      <c r="M13" s="58">
        <f t="shared" si="5"/>
        <v>6.8116831856854659E-2</v>
      </c>
    </row>
    <row r="14" spans="1:13" ht="20.100000000000001" customHeight="1" x14ac:dyDescent="0.15"/>
    <row r="15" spans="1:13" ht="20.100000000000001" customHeight="1" x14ac:dyDescent="0.15"/>
    <row r="16" spans="1:13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21" ht="20.100000000000001" customHeight="1" x14ac:dyDescent="0.15">
      <c r="A1" s="13" t="s">
        <v>42</v>
      </c>
      <c r="B1" s="13"/>
    </row>
    <row r="2" spans="1:21" ht="14.1" customHeight="1" x14ac:dyDescent="0.15">
      <c r="K2" s="44" t="s">
        <v>2</v>
      </c>
    </row>
    <row r="3" spans="1:21" ht="20.100000000000001" customHeight="1" x14ac:dyDescent="0.15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 x14ac:dyDescent="0.15">
      <c r="B4" s="206" t="s">
        <v>66</v>
      </c>
      <c r="C4" s="207"/>
      <c r="D4" s="45">
        <f>SUM(D5:D7)</f>
        <v>7171</v>
      </c>
      <c r="E4" s="46">
        <f t="shared" ref="E4:K4" si="0">SUM(E5:E7)</f>
        <v>5529</v>
      </c>
      <c r="F4" s="46">
        <f t="shared" si="0"/>
        <v>8757</v>
      </c>
      <c r="G4" s="46">
        <f t="shared" si="0"/>
        <v>5428</v>
      </c>
      <c r="H4" s="46">
        <f t="shared" si="0"/>
        <v>4471</v>
      </c>
      <c r="I4" s="46">
        <f t="shared" si="0"/>
        <v>5524</v>
      </c>
      <c r="J4" s="45">
        <f t="shared" si="0"/>
        <v>2998</v>
      </c>
      <c r="K4" s="47">
        <f t="shared" si="0"/>
        <v>39878</v>
      </c>
      <c r="L4" s="55">
        <f>K4/人口統計!D5</f>
        <v>0.1802476948110649</v>
      </c>
      <c r="O4" s="14" t="s">
        <v>188</v>
      </c>
    </row>
    <row r="5" spans="1:21" ht="20.100000000000001" customHeight="1" x14ac:dyDescent="0.15">
      <c r="B5" s="117"/>
      <c r="C5" s="118" t="s">
        <v>15</v>
      </c>
      <c r="D5" s="48">
        <v>976</v>
      </c>
      <c r="E5" s="49">
        <v>878</v>
      </c>
      <c r="F5" s="49">
        <v>814</v>
      </c>
      <c r="G5" s="49">
        <v>681</v>
      </c>
      <c r="H5" s="49">
        <v>527</v>
      </c>
      <c r="I5" s="49">
        <v>562</v>
      </c>
      <c r="J5" s="48">
        <v>343</v>
      </c>
      <c r="K5" s="50">
        <f>SUM(D5:J5)</f>
        <v>4781</v>
      </c>
      <c r="L5" s="56">
        <f>K5/人口統計!D5</f>
        <v>2.1610016271921894E-2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 x14ac:dyDescent="0.15">
      <c r="B6" s="117"/>
      <c r="C6" s="118" t="s">
        <v>144</v>
      </c>
      <c r="D6" s="48">
        <v>2927</v>
      </c>
      <c r="E6" s="49">
        <v>2001</v>
      </c>
      <c r="F6" s="49">
        <v>2910</v>
      </c>
      <c r="G6" s="49">
        <v>1614</v>
      </c>
      <c r="H6" s="49">
        <v>1236</v>
      </c>
      <c r="I6" s="49">
        <v>1353</v>
      </c>
      <c r="J6" s="48">
        <v>792</v>
      </c>
      <c r="K6" s="50">
        <f>SUM(D6:J6)</f>
        <v>12833</v>
      </c>
      <c r="L6" s="56">
        <f>K6/人口統計!D5</f>
        <v>5.8004881576568433E-2</v>
      </c>
      <c r="O6" s="162">
        <f>SUM(D6,D7)</f>
        <v>6195</v>
      </c>
      <c r="P6" s="162">
        <f t="shared" ref="P6:U6" si="1">SUM(E6,E7)</f>
        <v>4651</v>
      </c>
      <c r="Q6" s="162">
        <f t="shared" si="1"/>
        <v>7943</v>
      </c>
      <c r="R6" s="162">
        <f t="shared" si="1"/>
        <v>4747</v>
      </c>
      <c r="S6" s="162">
        <f t="shared" si="1"/>
        <v>3944</v>
      </c>
      <c r="T6" s="162">
        <f t="shared" si="1"/>
        <v>4962</v>
      </c>
      <c r="U6" s="162">
        <f t="shared" si="1"/>
        <v>2655</v>
      </c>
    </row>
    <row r="7" spans="1:21" ht="20.100000000000001" customHeight="1" x14ac:dyDescent="0.15">
      <c r="B7" s="117"/>
      <c r="C7" s="119" t="s">
        <v>143</v>
      </c>
      <c r="D7" s="51">
        <v>3268</v>
      </c>
      <c r="E7" s="52">
        <v>2650</v>
      </c>
      <c r="F7" s="52">
        <v>5033</v>
      </c>
      <c r="G7" s="52">
        <v>3133</v>
      </c>
      <c r="H7" s="52">
        <v>2708</v>
      </c>
      <c r="I7" s="52">
        <v>3609</v>
      </c>
      <c r="J7" s="51">
        <v>1863</v>
      </c>
      <c r="K7" s="53">
        <f>SUM(D7:J7)</f>
        <v>22264</v>
      </c>
      <c r="L7" s="57">
        <f>K7/人口統計!D5</f>
        <v>0.10063279696257459</v>
      </c>
      <c r="O7" s="14">
        <f>O6/($K$6+$K$7)</f>
        <v>0.1765108128899906</v>
      </c>
      <c r="P7" s="14">
        <f t="shared" ref="P7:U7" si="2">P6/($K$6+$K$7)</f>
        <v>0.13251844887027381</v>
      </c>
      <c r="Q7" s="14">
        <f t="shared" si="2"/>
        <v>0.22631563951334871</v>
      </c>
      <c r="R7" s="14">
        <f t="shared" si="2"/>
        <v>0.13525372538963445</v>
      </c>
      <c r="S7" s="14">
        <f t="shared" si="2"/>
        <v>0.11237427700373251</v>
      </c>
      <c r="T7" s="14">
        <f t="shared" si="2"/>
        <v>0.14137960509445252</v>
      </c>
      <c r="U7" s="14">
        <f t="shared" si="2"/>
        <v>7.5647491238567399E-2</v>
      </c>
    </row>
    <row r="8" spans="1:21" ht="20.100000000000001" customHeight="1" thickBot="1" x14ac:dyDescent="0.2">
      <c r="B8" s="206" t="s">
        <v>67</v>
      </c>
      <c r="C8" s="207"/>
      <c r="D8" s="45">
        <v>86</v>
      </c>
      <c r="E8" s="46">
        <v>114</v>
      </c>
      <c r="F8" s="46">
        <v>77</v>
      </c>
      <c r="G8" s="46">
        <v>110</v>
      </c>
      <c r="H8" s="46">
        <v>72</v>
      </c>
      <c r="I8" s="46">
        <v>78</v>
      </c>
      <c r="J8" s="45">
        <v>49</v>
      </c>
      <c r="K8" s="47">
        <f>SUM(D8:J8)</f>
        <v>586</v>
      </c>
      <c r="L8" s="80"/>
    </row>
    <row r="9" spans="1:21" ht="20.100000000000001" customHeight="1" thickTop="1" x14ac:dyDescent="0.15">
      <c r="B9" s="208" t="s">
        <v>34</v>
      </c>
      <c r="C9" s="209"/>
      <c r="D9" s="35">
        <f>D4+D8</f>
        <v>7257</v>
      </c>
      <c r="E9" s="34">
        <f t="shared" ref="E9:K9" si="3">E4+E8</f>
        <v>5643</v>
      </c>
      <c r="F9" s="34">
        <f t="shared" si="3"/>
        <v>8834</v>
      </c>
      <c r="G9" s="34">
        <f t="shared" si="3"/>
        <v>5538</v>
      </c>
      <c r="H9" s="34">
        <f t="shared" si="3"/>
        <v>4543</v>
      </c>
      <c r="I9" s="34">
        <f t="shared" si="3"/>
        <v>5602</v>
      </c>
      <c r="J9" s="35">
        <f t="shared" si="3"/>
        <v>3047</v>
      </c>
      <c r="K9" s="54">
        <f t="shared" si="3"/>
        <v>40464</v>
      </c>
      <c r="L9" s="81"/>
    </row>
    <row r="10" spans="1:21" ht="20.100000000000001" customHeight="1" x14ac:dyDescent="0.15"/>
    <row r="11" spans="1:21" ht="20.100000000000001" customHeight="1" x14ac:dyDescent="0.15"/>
    <row r="12" spans="1:21" ht="20.100000000000001" customHeight="1" x14ac:dyDescent="0.15"/>
    <row r="13" spans="1:21" ht="20.100000000000001" customHeight="1" x14ac:dyDescent="0.15"/>
    <row r="14" spans="1:21" ht="20.100000000000001" customHeight="1" x14ac:dyDescent="0.15"/>
    <row r="15" spans="1:21" ht="20.100000000000001" customHeight="1" x14ac:dyDescent="0.15"/>
    <row r="16" spans="1:21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41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 x14ac:dyDescent="0.15">
      <c r="B24" s="210" t="s">
        <v>17</v>
      </c>
      <c r="C24" s="211"/>
      <c r="D24" s="45">
        <v>1235</v>
      </c>
      <c r="E24" s="46">
        <v>1021</v>
      </c>
      <c r="F24" s="46">
        <v>1353</v>
      </c>
      <c r="G24" s="46">
        <v>873</v>
      </c>
      <c r="H24" s="46">
        <v>694</v>
      </c>
      <c r="I24" s="46">
        <v>905</v>
      </c>
      <c r="J24" s="45">
        <v>533</v>
      </c>
      <c r="K24" s="47">
        <f>SUM(D24:J24)</f>
        <v>6614</v>
      </c>
      <c r="L24" s="55">
        <f>K24/人口統計!D6</f>
        <v>0.14450197723449346</v>
      </c>
    </row>
    <row r="25" spans="1:12" ht="20.100000000000001" customHeight="1" x14ac:dyDescent="0.15">
      <c r="B25" s="204" t="s">
        <v>43</v>
      </c>
      <c r="C25" s="205"/>
      <c r="D25" s="45">
        <v>1130</v>
      </c>
      <c r="E25" s="46">
        <v>1022</v>
      </c>
      <c r="F25" s="46">
        <v>1166</v>
      </c>
      <c r="G25" s="46">
        <v>751</v>
      </c>
      <c r="H25" s="46">
        <v>621</v>
      </c>
      <c r="I25" s="46">
        <v>664</v>
      </c>
      <c r="J25" s="45">
        <v>388</v>
      </c>
      <c r="K25" s="47">
        <f t="shared" ref="K25:K31" si="4">SUM(D25:J25)</f>
        <v>5742</v>
      </c>
      <c r="L25" s="55">
        <f>K25/人口統計!D7</f>
        <v>0.18681068419169081</v>
      </c>
    </row>
    <row r="26" spans="1:12" ht="20.100000000000001" customHeight="1" x14ac:dyDescent="0.15">
      <c r="B26" s="204" t="s">
        <v>44</v>
      </c>
      <c r="C26" s="205"/>
      <c r="D26" s="45">
        <v>786</v>
      </c>
      <c r="E26" s="46">
        <v>452</v>
      </c>
      <c r="F26" s="46">
        <v>889</v>
      </c>
      <c r="G26" s="46">
        <v>485</v>
      </c>
      <c r="H26" s="46">
        <v>409</v>
      </c>
      <c r="I26" s="46">
        <v>526</v>
      </c>
      <c r="J26" s="45">
        <v>296</v>
      </c>
      <c r="K26" s="47">
        <f t="shared" si="4"/>
        <v>3843</v>
      </c>
      <c r="L26" s="55">
        <f>K26/人口統計!D8</f>
        <v>0.20480707738222129</v>
      </c>
    </row>
    <row r="27" spans="1:12" ht="20.100000000000001" customHeight="1" x14ac:dyDescent="0.15">
      <c r="B27" s="204" t="s">
        <v>45</v>
      </c>
      <c r="C27" s="205"/>
      <c r="D27" s="45">
        <v>218</v>
      </c>
      <c r="E27" s="46">
        <v>176</v>
      </c>
      <c r="F27" s="46">
        <v>331</v>
      </c>
      <c r="G27" s="46">
        <v>246</v>
      </c>
      <c r="H27" s="46">
        <v>213</v>
      </c>
      <c r="I27" s="46">
        <v>211</v>
      </c>
      <c r="J27" s="45">
        <v>108</v>
      </c>
      <c r="K27" s="47">
        <f t="shared" si="4"/>
        <v>1503</v>
      </c>
      <c r="L27" s="55">
        <f>K27/人口統計!D9</f>
        <v>0.15040528369858902</v>
      </c>
    </row>
    <row r="28" spans="1:12" ht="20.100000000000001" customHeight="1" x14ac:dyDescent="0.15">
      <c r="B28" s="204" t="s">
        <v>46</v>
      </c>
      <c r="C28" s="205"/>
      <c r="D28" s="45">
        <v>328</v>
      </c>
      <c r="E28" s="46">
        <v>276</v>
      </c>
      <c r="F28" s="46">
        <v>476</v>
      </c>
      <c r="G28" s="46">
        <v>339</v>
      </c>
      <c r="H28" s="46">
        <v>277</v>
      </c>
      <c r="I28" s="46">
        <v>403</v>
      </c>
      <c r="J28" s="45">
        <v>190</v>
      </c>
      <c r="K28" s="47">
        <f t="shared" si="4"/>
        <v>2289</v>
      </c>
      <c r="L28" s="55">
        <f>K28/人口統計!D10</f>
        <v>0.15786206896551724</v>
      </c>
    </row>
    <row r="29" spans="1:12" ht="20.100000000000001" customHeight="1" x14ac:dyDescent="0.15">
      <c r="B29" s="204" t="s">
        <v>47</v>
      </c>
      <c r="C29" s="205"/>
      <c r="D29" s="45">
        <v>744</v>
      </c>
      <c r="E29" s="46">
        <v>735</v>
      </c>
      <c r="F29" s="46">
        <v>1400</v>
      </c>
      <c r="G29" s="46">
        <v>794</v>
      </c>
      <c r="H29" s="46">
        <v>654</v>
      </c>
      <c r="I29" s="46">
        <v>778</v>
      </c>
      <c r="J29" s="45">
        <v>439</v>
      </c>
      <c r="K29" s="47">
        <f t="shared" si="4"/>
        <v>5544</v>
      </c>
      <c r="L29" s="55">
        <f>K29/人口統計!D11</f>
        <v>0.17565426779038085</v>
      </c>
    </row>
    <row r="30" spans="1:12" ht="20.100000000000001" customHeight="1" x14ac:dyDescent="0.15">
      <c r="B30" s="204" t="s">
        <v>48</v>
      </c>
      <c r="C30" s="205"/>
      <c r="D30" s="45">
        <v>2281</v>
      </c>
      <c r="E30" s="46">
        <v>1483</v>
      </c>
      <c r="F30" s="46">
        <v>2258</v>
      </c>
      <c r="G30" s="46">
        <v>1442</v>
      </c>
      <c r="H30" s="46">
        <v>1240</v>
      </c>
      <c r="I30" s="46">
        <v>1456</v>
      </c>
      <c r="J30" s="45">
        <v>714</v>
      </c>
      <c r="K30" s="47">
        <f t="shared" si="4"/>
        <v>10874</v>
      </c>
      <c r="L30" s="55">
        <f>K30/人口統計!D12</f>
        <v>0.22005018617451838</v>
      </c>
    </row>
    <row r="31" spans="1:12" ht="20.100000000000001" customHeight="1" thickBot="1" x14ac:dyDescent="0.2">
      <c r="B31" s="210" t="s">
        <v>24</v>
      </c>
      <c r="C31" s="211"/>
      <c r="D31" s="45">
        <v>449</v>
      </c>
      <c r="E31" s="46">
        <v>364</v>
      </c>
      <c r="F31" s="46">
        <v>884</v>
      </c>
      <c r="G31" s="46">
        <v>498</v>
      </c>
      <c r="H31" s="46">
        <v>363</v>
      </c>
      <c r="I31" s="46">
        <v>581</v>
      </c>
      <c r="J31" s="45">
        <v>330</v>
      </c>
      <c r="K31" s="47">
        <f t="shared" si="4"/>
        <v>3469</v>
      </c>
      <c r="L31" s="59">
        <f>K31/人口統計!D13</f>
        <v>0.16924427965068059</v>
      </c>
    </row>
    <row r="32" spans="1:12" ht="20.100000000000001" customHeight="1" thickTop="1" x14ac:dyDescent="0.15">
      <c r="B32" s="202" t="s">
        <v>49</v>
      </c>
      <c r="C32" s="203"/>
      <c r="D32" s="35">
        <f>SUM(D24:D31)</f>
        <v>7171</v>
      </c>
      <c r="E32" s="34">
        <f t="shared" ref="E32:J32" si="5">SUM(E24:E31)</f>
        <v>5529</v>
      </c>
      <c r="F32" s="34">
        <f t="shared" si="5"/>
        <v>8757</v>
      </c>
      <c r="G32" s="34">
        <f t="shared" si="5"/>
        <v>5428</v>
      </c>
      <c r="H32" s="34">
        <f t="shared" si="5"/>
        <v>4471</v>
      </c>
      <c r="I32" s="34">
        <f t="shared" si="5"/>
        <v>5524</v>
      </c>
      <c r="J32" s="35">
        <f t="shared" si="5"/>
        <v>2998</v>
      </c>
      <c r="K32" s="54">
        <f>SUM(K24:K31)</f>
        <v>39878</v>
      </c>
      <c r="L32" s="60">
        <f>K32/人口統計!D5</f>
        <v>0.1802476948110649</v>
      </c>
    </row>
    <row r="33" spans="1:11" ht="20.100000000000001" customHeight="1" x14ac:dyDescent="0.15">
      <c r="C33" s="14" t="s">
        <v>50</v>
      </c>
    </row>
    <row r="34" spans="1:11" ht="20.100000000000001" customHeight="1" x14ac:dyDescent="0.15"/>
    <row r="35" spans="1:11" ht="20.100000000000001" customHeight="1" x14ac:dyDescent="0.15"/>
    <row r="36" spans="1:11" ht="20.100000000000001" customHeight="1" x14ac:dyDescent="0.15"/>
    <row r="37" spans="1:11" ht="20.100000000000001" customHeight="1" x14ac:dyDescent="0.15"/>
    <row r="38" spans="1:11" ht="20.100000000000001" customHeight="1" x14ac:dyDescent="0.15"/>
    <row r="39" spans="1:11" ht="20.100000000000001" customHeight="1" x14ac:dyDescent="0.15"/>
    <row r="40" spans="1:11" ht="20.100000000000001" customHeight="1" x14ac:dyDescent="0.15"/>
    <row r="41" spans="1:11" ht="20.100000000000001" customHeight="1" x14ac:dyDescent="0.15"/>
    <row r="42" spans="1:11" ht="20.100000000000001" customHeight="1" x14ac:dyDescent="0.15"/>
    <row r="43" spans="1:11" ht="20.100000000000001" customHeight="1" x14ac:dyDescent="0.15"/>
    <row r="44" spans="1:11" ht="20.100000000000001" customHeight="1" x14ac:dyDescent="0.15"/>
    <row r="45" spans="1:11" ht="20.100000000000001" customHeight="1" x14ac:dyDescent="0.15"/>
    <row r="46" spans="1:11" ht="20.100000000000001" customHeight="1" x14ac:dyDescent="0.15"/>
    <row r="47" spans="1:11" ht="20.100000000000001" customHeight="1" x14ac:dyDescent="0.15">
      <c r="A47" s="13" t="s">
        <v>153</v>
      </c>
    </row>
    <row r="48" spans="1:11" ht="20.100000000000001" customHeight="1" x14ac:dyDescent="0.15">
      <c r="K48" s="44" t="s">
        <v>2</v>
      </c>
    </row>
    <row r="49" spans="2:14" ht="20.100000000000001" customHeight="1" x14ac:dyDescent="0.15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 x14ac:dyDescent="0.15">
      <c r="B50" s="212" t="s">
        <v>154</v>
      </c>
      <c r="C50" s="213"/>
      <c r="D50" s="191">
        <v>268</v>
      </c>
      <c r="E50" s="192">
        <v>239</v>
      </c>
      <c r="F50" s="192">
        <v>300</v>
      </c>
      <c r="G50" s="192">
        <v>206</v>
      </c>
      <c r="H50" s="192">
        <v>152</v>
      </c>
      <c r="I50" s="192">
        <v>220</v>
      </c>
      <c r="J50" s="191">
        <v>122</v>
      </c>
      <c r="K50" s="193">
        <f t="shared" ref="K50:K82" si="6">SUM(D50:J50)</f>
        <v>1507</v>
      </c>
      <c r="L50" s="194">
        <f>K50/N50</f>
        <v>0.14346915460776846</v>
      </c>
      <c r="N50" s="14">
        <v>10504</v>
      </c>
    </row>
    <row r="51" spans="2:14" ht="20.100000000000001" customHeight="1" x14ac:dyDescent="0.15">
      <c r="B51" s="212" t="s">
        <v>155</v>
      </c>
      <c r="C51" s="213"/>
      <c r="D51" s="191">
        <v>237</v>
      </c>
      <c r="E51" s="192">
        <v>165</v>
      </c>
      <c r="F51" s="192">
        <v>261</v>
      </c>
      <c r="G51" s="192">
        <v>141</v>
      </c>
      <c r="H51" s="192">
        <v>132</v>
      </c>
      <c r="I51" s="192">
        <v>171</v>
      </c>
      <c r="J51" s="191">
        <v>85</v>
      </c>
      <c r="K51" s="193">
        <f t="shared" si="6"/>
        <v>1192</v>
      </c>
      <c r="L51" s="194">
        <f t="shared" ref="L51:L82" si="7">K51/N51</f>
        <v>0.15346980816273981</v>
      </c>
      <c r="N51" s="14">
        <v>7767</v>
      </c>
    </row>
    <row r="52" spans="2:14" ht="20.100000000000001" customHeight="1" x14ac:dyDescent="0.15">
      <c r="B52" s="212" t="s">
        <v>156</v>
      </c>
      <c r="C52" s="213"/>
      <c r="D52" s="191">
        <v>324</v>
      </c>
      <c r="E52" s="192">
        <v>289</v>
      </c>
      <c r="F52" s="192">
        <v>302</v>
      </c>
      <c r="G52" s="192">
        <v>225</v>
      </c>
      <c r="H52" s="192">
        <v>177</v>
      </c>
      <c r="I52" s="192">
        <v>213</v>
      </c>
      <c r="J52" s="191">
        <v>132</v>
      </c>
      <c r="K52" s="193">
        <f t="shared" si="6"/>
        <v>1662</v>
      </c>
      <c r="L52" s="194">
        <f t="shared" si="7"/>
        <v>0.15018977046810048</v>
      </c>
      <c r="N52" s="14">
        <v>11066</v>
      </c>
    </row>
    <row r="53" spans="2:14" ht="20.100000000000001" customHeight="1" x14ac:dyDescent="0.15">
      <c r="B53" s="212" t="s">
        <v>157</v>
      </c>
      <c r="C53" s="213"/>
      <c r="D53" s="191">
        <v>206</v>
      </c>
      <c r="E53" s="192">
        <v>158</v>
      </c>
      <c r="F53" s="192">
        <v>226</v>
      </c>
      <c r="G53" s="192">
        <v>155</v>
      </c>
      <c r="H53" s="192">
        <v>112</v>
      </c>
      <c r="I53" s="192">
        <v>151</v>
      </c>
      <c r="J53" s="191">
        <v>97</v>
      </c>
      <c r="K53" s="193">
        <f t="shared" si="6"/>
        <v>1105</v>
      </c>
      <c r="L53" s="194">
        <f t="shared" si="7"/>
        <v>0.14486103828002098</v>
      </c>
      <c r="N53" s="14">
        <v>7628</v>
      </c>
    </row>
    <row r="54" spans="2:14" ht="20.100000000000001" customHeight="1" x14ac:dyDescent="0.15">
      <c r="B54" s="212" t="s">
        <v>158</v>
      </c>
      <c r="C54" s="213"/>
      <c r="D54" s="191">
        <v>156</v>
      </c>
      <c r="E54" s="192">
        <v>152</v>
      </c>
      <c r="F54" s="192">
        <v>193</v>
      </c>
      <c r="G54" s="192">
        <v>120</v>
      </c>
      <c r="H54" s="192">
        <v>90</v>
      </c>
      <c r="I54" s="192">
        <v>124</v>
      </c>
      <c r="J54" s="191">
        <v>81</v>
      </c>
      <c r="K54" s="193">
        <f t="shared" si="6"/>
        <v>916</v>
      </c>
      <c r="L54" s="194">
        <f t="shared" si="7"/>
        <v>0.14505146476642913</v>
      </c>
      <c r="N54" s="14">
        <v>6315</v>
      </c>
    </row>
    <row r="55" spans="2:14" ht="20.100000000000001" customHeight="1" x14ac:dyDescent="0.15">
      <c r="B55" s="212" t="s">
        <v>159</v>
      </c>
      <c r="C55" s="213"/>
      <c r="D55" s="191">
        <v>69</v>
      </c>
      <c r="E55" s="192">
        <v>59</v>
      </c>
      <c r="F55" s="192">
        <v>84</v>
      </c>
      <c r="G55" s="192">
        <v>50</v>
      </c>
      <c r="H55" s="192">
        <v>48</v>
      </c>
      <c r="I55" s="192">
        <v>44</v>
      </c>
      <c r="J55" s="191">
        <v>30</v>
      </c>
      <c r="K55" s="193">
        <f t="shared" si="6"/>
        <v>384</v>
      </c>
      <c r="L55" s="194">
        <f t="shared" si="7"/>
        <v>0.15415495784825373</v>
      </c>
      <c r="N55" s="14">
        <v>2491</v>
      </c>
    </row>
    <row r="56" spans="2:14" ht="20.100000000000001" customHeight="1" x14ac:dyDescent="0.15">
      <c r="B56" s="212" t="s">
        <v>160</v>
      </c>
      <c r="C56" s="213"/>
      <c r="D56" s="191">
        <v>174</v>
      </c>
      <c r="E56" s="192">
        <v>145</v>
      </c>
      <c r="F56" s="192">
        <v>166</v>
      </c>
      <c r="G56" s="192">
        <v>137</v>
      </c>
      <c r="H56" s="192">
        <v>103</v>
      </c>
      <c r="I56" s="192">
        <v>99</v>
      </c>
      <c r="J56" s="191">
        <v>59</v>
      </c>
      <c r="K56" s="193">
        <f t="shared" si="6"/>
        <v>883</v>
      </c>
      <c r="L56" s="194">
        <f t="shared" si="7"/>
        <v>0.20224461749885478</v>
      </c>
      <c r="N56" s="14">
        <v>4366</v>
      </c>
    </row>
    <row r="57" spans="2:14" ht="20.100000000000001" customHeight="1" x14ac:dyDescent="0.15">
      <c r="B57" s="212" t="s">
        <v>161</v>
      </c>
      <c r="C57" s="213"/>
      <c r="D57" s="191">
        <v>381</v>
      </c>
      <c r="E57" s="192">
        <v>383</v>
      </c>
      <c r="F57" s="192">
        <v>404</v>
      </c>
      <c r="G57" s="192">
        <v>251</v>
      </c>
      <c r="H57" s="192">
        <v>174</v>
      </c>
      <c r="I57" s="192">
        <v>208</v>
      </c>
      <c r="J57" s="191">
        <v>115</v>
      </c>
      <c r="K57" s="193">
        <f t="shared" si="6"/>
        <v>1916</v>
      </c>
      <c r="L57" s="194">
        <f t="shared" si="7"/>
        <v>0.20729200476035919</v>
      </c>
      <c r="N57" s="14">
        <v>9243</v>
      </c>
    </row>
    <row r="58" spans="2:14" ht="20.100000000000001" customHeight="1" x14ac:dyDescent="0.15">
      <c r="B58" s="212" t="s">
        <v>162</v>
      </c>
      <c r="C58" s="213"/>
      <c r="D58" s="191">
        <v>398</v>
      </c>
      <c r="E58" s="192">
        <v>339</v>
      </c>
      <c r="F58" s="192">
        <v>409</v>
      </c>
      <c r="G58" s="192">
        <v>246</v>
      </c>
      <c r="H58" s="192">
        <v>215</v>
      </c>
      <c r="I58" s="192">
        <v>246</v>
      </c>
      <c r="J58" s="191">
        <v>141</v>
      </c>
      <c r="K58" s="193">
        <f t="shared" si="6"/>
        <v>1994</v>
      </c>
      <c r="L58" s="194">
        <f t="shared" si="7"/>
        <v>0.18877212912998201</v>
      </c>
      <c r="N58" s="14">
        <v>10563</v>
      </c>
    </row>
    <row r="59" spans="2:14" ht="20.100000000000001" customHeight="1" x14ac:dyDescent="0.15">
      <c r="B59" s="212" t="s">
        <v>163</v>
      </c>
      <c r="C59" s="213"/>
      <c r="D59" s="191">
        <v>190</v>
      </c>
      <c r="E59" s="192">
        <v>179</v>
      </c>
      <c r="F59" s="192">
        <v>194</v>
      </c>
      <c r="G59" s="192">
        <v>140</v>
      </c>
      <c r="H59" s="192">
        <v>137</v>
      </c>
      <c r="I59" s="192">
        <v>121</v>
      </c>
      <c r="J59" s="191">
        <v>83</v>
      </c>
      <c r="K59" s="193">
        <f t="shared" si="6"/>
        <v>1044</v>
      </c>
      <c r="L59" s="194">
        <f t="shared" si="7"/>
        <v>0.15902513328255902</v>
      </c>
      <c r="N59" s="14">
        <v>6565</v>
      </c>
    </row>
    <row r="60" spans="2:14" ht="20.100000000000001" customHeight="1" x14ac:dyDescent="0.15">
      <c r="B60" s="212" t="s">
        <v>164</v>
      </c>
      <c r="C60" s="213"/>
      <c r="D60" s="191">
        <v>405</v>
      </c>
      <c r="E60" s="192">
        <v>263</v>
      </c>
      <c r="F60" s="192">
        <v>474</v>
      </c>
      <c r="G60" s="192">
        <v>263</v>
      </c>
      <c r="H60" s="192">
        <v>201</v>
      </c>
      <c r="I60" s="192">
        <v>313</v>
      </c>
      <c r="J60" s="191">
        <v>170</v>
      </c>
      <c r="K60" s="193">
        <f t="shared" si="6"/>
        <v>2089</v>
      </c>
      <c r="L60" s="194">
        <f t="shared" si="7"/>
        <v>0.21643182760049731</v>
      </c>
      <c r="N60" s="14">
        <v>9652</v>
      </c>
    </row>
    <row r="61" spans="2:14" ht="20.100000000000001" customHeight="1" x14ac:dyDescent="0.15">
      <c r="B61" s="212" t="s">
        <v>165</v>
      </c>
      <c r="C61" s="213"/>
      <c r="D61" s="191">
        <v>117</v>
      </c>
      <c r="E61" s="192">
        <v>72</v>
      </c>
      <c r="F61" s="192">
        <v>155</v>
      </c>
      <c r="G61" s="192">
        <v>88</v>
      </c>
      <c r="H61" s="192">
        <v>91</v>
      </c>
      <c r="I61" s="192">
        <v>91</v>
      </c>
      <c r="J61" s="191">
        <v>52</v>
      </c>
      <c r="K61" s="193">
        <f t="shared" si="6"/>
        <v>666</v>
      </c>
      <c r="L61" s="194">
        <f t="shared" si="7"/>
        <v>0.216796875</v>
      </c>
      <c r="N61" s="14">
        <v>3072</v>
      </c>
    </row>
    <row r="62" spans="2:14" ht="20.100000000000001" customHeight="1" x14ac:dyDescent="0.15">
      <c r="B62" s="212" t="s">
        <v>166</v>
      </c>
      <c r="C62" s="213"/>
      <c r="D62" s="191">
        <v>269</v>
      </c>
      <c r="E62" s="192">
        <v>128</v>
      </c>
      <c r="F62" s="192">
        <v>268</v>
      </c>
      <c r="G62" s="192">
        <v>143</v>
      </c>
      <c r="H62" s="192">
        <v>125</v>
      </c>
      <c r="I62" s="192">
        <v>129</v>
      </c>
      <c r="J62" s="191">
        <v>78</v>
      </c>
      <c r="K62" s="193">
        <f t="shared" si="6"/>
        <v>1140</v>
      </c>
      <c r="L62" s="194">
        <f t="shared" si="7"/>
        <v>0.18874172185430463</v>
      </c>
      <c r="N62" s="14">
        <v>6040</v>
      </c>
    </row>
    <row r="63" spans="2:14" ht="20.100000000000001" customHeight="1" x14ac:dyDescent="0.15">
      <c r="B63" s="212" t="s">
        <v>167</v>
      </c>
      <c r="C63" s="213"/>
      <c r="D63" s="191">
        <v>195</v>
      </c>
      <c r="E63" s="192">
        <v>161</v>
      </c>
      <c r="F63" s="192">
        <v>304</v>
      </c>
      <c r="G63" s="192">
        <v>222</v>
      </c>
      <c r="H63" s="192">
        <v>179</v>
      </c>
      <c r="I63" s="192">
        <v>194</v>
      </c>
      <c r="J63" s="191">
        <v>87</v>
      </c>
      <c r="K63" s="193">
        <f t="shared" si="6"/>
        <v>1342</v>
      </c>
      <c r="L63" s="194">
        <f t="shared" si="7"/>
        <v>0.14769975786924938</v>
      </c>
      <c r="N63" s="14">
        <v>9086</v>
      </c>
    </row>
    <row r="64" spans="2:14" ht="20.100000000000001" customHeight="1" x14ac:dyDescent="0.15">
      <c r="B64" s="212" t="s">
        <v>168</v>
      </c>
      <c r="C64" s="213"/>
      <c r="D64" s="191">
        <v>28</v>
      </c>
      <c r="E64" s="192">
        <v>20</v>
      </c>
      <c r="F64" s="192">
        <v>35</v>
      </c>
      <c r="G64" s="192">
        <v>30</v>
      </c>
      <c r="H64" s="192">
        <v>35</v>
      </c>
      <c r="I64" s="192">
        <v>23</v>
      </c>
      <c r="J64" s="191">
        <v>21</v>
      </c>
      <c r="K64" s="193">
        <f t="shared" si="6"/>
        <v>192</v>
      </c>
      <c r="L64" s="194">
        <f t="shared" si="7"/>
        <v>0.21168687982359427</v>
      </c>
      <c r="N64" s="14">
        <v>907</v>
      </c>
    </row>
    <row r="65" spans="2:14" ht="20.100000000000001" customHeight="1" x14ac:dyDescent="0.15">
      <c r="B65" s="212" t="s">
        <v>169</v>
      </c>
      <c r="C65" s="213"/>
      <c r="D65" s="191">
        <v>233</v>
      </c>
      <c r="E65" s="192">
        <v>193</v>
      </c>
      <c r="F65" s="192">
        <v>330</v>
      </c>
      <c r="G65" s="192">
        <v>234</v>
      </c>
      <c r="H65" s="192">
        <v>204</v>
      </c>
      <c r="I65" s="192">
        <v>288</v>
      </c>
      <c r="J65" s="191">
        <v>131</v>
      </c>
      <c r="K65" s="193">
        <f t="shared" si="6"/>
        <v>1613</v>
      </c>
      <c r="L65" s="194">
        <f t="shared" si="7"/>
        <v>0.16052945859872611</v>
      </c>
      <c r="N65" s="14">
        <v>10048</v>
      </c>
    </row>
    <row r="66" spans="2:14" ht="20.100000000000001" customHeight="1" x14ac:dyDescent="0.15">
      <c r="B66" s="212" t="s">
        <v>170</v>
      </c>
      <c r="C66" s="213"/>
      <c r="D66" s="191">
        <v>106</v>
      </c>
      <c r="E66" s="192">
        <v>88</v>
      </c>
      <c r="F66" s="192">
        <v>147</v>
      </c>
      <c r="G66" s="192">
        <v>112</v>
      </c>
      <c r="H66" s="192">
        <v>76</v>
      </c>
      <c r="I66" s="192">
        <v>118</v>
      </c>
      <c r="J66" s="191">
        <v>61</v>
      </c>
      <c r="K66" s="193">
        <f t="shared" si="6"/>
        <v>708</v>
      </c>
      <c r="L66" s="194">
        <f t="shared" si="7"/>
        <v>0.15902964959568733</v>
      </c>
      <c r="N66" s="14">
        <v>4452</v>
      </c>
    </row>
    <row r="67" spans="2:14" ht="20.100000000000001" customHeight="1" x14ac:dyDescent="0.15">
      <c r="B67" s="212" t="s">
        <v>171</v>
      </c>
      <c r="C67" s="213"/>
      <c r="D67" s="187">
        <v>570</v>
      </c>
      <c r="E67" s="188">
        <v>552</v>
      </c>
      <c r="F67" s="188">
        <v>1012</v>
      </c>
      <c r="G67" s="188">
        <v>575</v>
      </c>
      <c r="H67" s="188">
        <v>468</v>
      </c>
      <c r="I67" s="188">
        <v>592</v>
      </c>
      <c r="J67" s="187">
        <v>307</v>
      </c>
      <c r="K67" s="189">
        <f t="shared" si="6"/>
        <v>4076</v>
      </c>
      <c r="L67" s="195">
        <f t="shared" si="7"/>
        <v>0.18660440415693816</v>
      </c>
      <c r="N67" s="14">
        <v>21843</v>
      </c>
    </row>
    <row r="68" spans="2:14" ht="20.100000000000001" customHeight="1" x14ac:dyDescent="0.15">
      <c r="B68" s="212" t="s">
        <v>172</v>
      </c>
      <c r="C68" s="213"/>
      <c r="D68" s="187">
        <v>94</v>
      </c>
      <c r="E68" s="188">
        <v>98</v>
      </c>
      <c r="F68" s="188">
        <v>153</v>
      </c>
      <c r="G68" s="188">
        <v>96</v>
      </c>
      <c r="H68" s="188">
        <v>91</v>
      </c>
      <c r="I68" s="188">
        <v>79</v>
      </c>
      <c r="J68" s="187">
        <v>59</v>
      </c>
      <c r="K68" s="189">
        <f t="shared" si="6"/>
        <v>670</v>
      </c>
      <c r="L68" s="195">
        <f t="shared" si="7"/>
        <v>0.1654729562855026</v>
      </c>
      <c r="N68" s="14">
        <v>4049</v>
      </c>
    </row>
    <row r="69" spans="2:14" ht="20.100000000000001" customHeight="1" x14ac:dyDescent="0.15">
      <c r="B69" s="212" t="s">
        <v>173</v>
      </c>
      <c r="C69" s="213"/>
      <c r="D69" s="187">
        <v>87</v>
      </c>
      <c r="E69" s="188">
        <v>96</v>
      </c>
      <c r="F69" s="188">
        <v>254</v>
      </c>
      <c r="G69" s="188">
        <v>136</v>
      </c>
      <c r="H69" s="188">
        <v>101</v>
      </c>
      <c r="I69" s="188">
        <v>118</v>
      </c>
      <c r="J69" s="187">
        <v>78</v>
      </c>
      <c r="K69" s="189">
        <f t="shared" si="6"/>
        <v>870</v>
      </c>
      <c r="L69" s="195">
        <f t="shared" si="7"/>
        <v>0.15343915343915343</v>
      </c>
      <c r="N69" s="14">
        <v>5670</v>
      </c>
    </row>
    <row r="70" spans="2:14" ht="20.100000000000001" customHeight="1" x14ac:dyDescent="0.15">
      <c r="B70" s="212" t="s">
        <v>174</v>
      </c>
      <c r="C70" s="213"/>
      <c r="D70" s="187">
        <v>832</v>
      </c>
      <c r="E70" s="188">
        <v>518</v>
      </c>
      <c r="F70" s="188">
        <v>690</v>
      </c>
      <c r="G70" s="188">
        <v>485</v>
      </c>
      <c r="H70" s="188">
        <v>387</v>
      </c>
      <c r="I70" s="188">
        <v>462</v>
      </c>
      <c r="J70" s="187">
        <v>228</v>
      </c>
      <c r="K70" s="189">
        <f t="shared" si="6"/>
        <v>3602</v>
      </c>
      <c r="L70" s="195">
        <f t="shared" si="7"/>
        <v>0.22699773128308545</v>
      </c>
      <c r="N70" s="14">
        <v>15868</v>
      </c>
    </row>
    <row r="71" spans="2:14" ht="20.100000000000001" customHeight="1" x14ac:dyDescent="0.15">
      <c r="B71" s="212" t="s">
        <v>175</v>
      </c>
      <c r="C71" s="213"/>
      <c r="D71" s="187">
        <v>116</v>
      </c>
      <c r="E71" s="188">
        <v>109</v>
      </c>
      <c r="F71" s="188">
        <v>204</v>
      </c>
      <c r="G71" s="188">
        <v>141</v>
      </c>
      <c r="H71" s="188">
        <v>135</v>
      </c>
      <c r="I71" s="188">
        <v>135</v>
      </c>
      <c r="J71" s="187">
        <v>68</v>
      </c>
      <c r="K71" s="189">
        <f t="shared" si="6"/>
        <v>908</v>
      </c>
      <c r="L71" s="195">
        <f t="shared" si="7"/>
        <v>0.19590075512405611</v>
      </c>
      <c r="N71" s="14">
        <v>4635</v>
      </c>
    </row>
    <row r="72" spans="2:14" ht="20.100000000000001" customHeight="1" x14ac:dyDescent="0.15">
      <c r="B72" s="212" t="s">
        <v>176</v>
      </c>
      <c r="C72" s="213"/>
      <c r="D72" s="187">
        <v>209</v>
      </c>
      <c r="E72" s="188">
        <v>128</v>
      </c>
      <c r="F72" s="188">
        <v>211</v>
      </c>
      <c r="G72" s="188">
        <v>105</v>
      </c>
      <c r="H72" s="188">
        <v>108</v>
      </c>
      <c r="I72" s="188">
        <v>134</v>
      </c>
      <c r="J72" s="187">
        <v>66</v>
      </c>
      <c r="K72" s="189">
        <f t="shared" si="6"/>
        <v>961</v>
      </c>
      <c r="L72" s="195">
        <f t="shared" si="7"/>
        <v>0.21727334388424147</v>
      </c>
      <c r="N72" s="14">
        <v>4423</v>
      </c>
    </row>
    <row r="73" spans="2:14" ht="20.100000000000001" customHeight="1" x14ac:dyDescent="0.15">
      <c r="B73" s="212" t="s">
        <v>177</v>
      </c>
      <c r="C73" s="213"/>
      <c r="D73" s="187">
        <v>180</v>
      </c>
      <c r="E73" s="188">
        <v>118</v>
      </c>
      <c r="F73" s="188">
        <v>184</v>
      </c>
      <c r="G73" s="188">
        <v>104</v>
      </c>
      <c r="H73" s="188">
        <v>108</v>
      </c>
      <c r="I73" s="188">
        <v>116</v>
      </c>
      <c r="J73" s="187">
        <v>51</v>
      </c>
      <c r="K73" s="189">
        <f t="shared" si="6"/>
        <v>861</v>
      </c>
      <c r="L73" s="195">
        <f t="shared" si="7"/>
        <v>0.21354166666666666</v>
      </c>
      <c r="N73" s="14">
        <v>4032</v>
      </c>
    </row>
    <row r="74" spans="2:14" ht="20.100000000000001" customHeight="1" x14ac:dyDescent="0.15">
      <c r="B74" s="212" t="s">
        <v>178</v>
      </c>
      <c r="C74" s="213"/>
      <c r="D74" s="187">
        <v>168</v>
      </c>
      <c r="E74" s="188">
        <v>112</v>
      </c>
      <c r="F74" s="188">
        <v>149</v>
      </c>
      <c r="G74" s="188">
        <v>114</v>
      </c>
      <c r="H74" s="188">
        <v>66</v>
      </c>
      <c r="I74" s="188">
        <v>81</v>
      </c>
      <c r="J74" s="187">
        <v>52</v>
      </c>
      <c r="K74" s="189">
        <f t="shared" si="6"/>
        <v>742</v>
      </c>
      <c r="L74" s="196">
        <f t="shared" si="7"/>
        <v>0.22684194435952307</v>
      </c>
      <c r="N74" s="14">
        <v>3271</v>
      </c>
    </row>
    <row r="75" spans="2:14" ht="20.100000000000001" customHeight="1" x14ac:dyDescent="0.15">
      <c r="B75" s="212" t="s">
        <v>179</v>
      </c>
      <c r="C75" s="213"/>
      <c r="D75" s="187">
        <v>326</v>
      </c>
      <c r="E75" s="188">
        <v>219</v>
      </c>
      <c r="F75" s="188">
        <v>288</v>
      </c>
      <c r="G75" s="188">
        <v>195</v>
      </c>
      <c r="H75" s="188">
        <v>183</v>
      </c>
      <c r="I75" s="188">
        <v>211</v>
      </c>
      <c r="J75" s="187">
        <v>100</v>
      </c>
      <c r="K75" s="189">
        <f t="shared" si="6"/>
        <v>1522</v>
      </c>
      <c r="L75" s="197">
        <f t="shared" si="7"/>
        <v>0.24804432855280312</v>
      </c>
      <c r="N75" s="14">
        <v>6136</v>
      </c>
    </row>
    <row r="76" spans="2:14" ht="20.100000000000001" customHeight="1" x14ac:dyDescent="0.15">
      <c r="B76" s="212" t="s">
        <v>180</v>
      </c>
      <c r="C76" s="213"/>
      <c r="D76" s="187">
        <v>96</v>
      </c>
      <c r="E76" s="188">
        <v>62</v>
      </c>
      <c r="F76" s="188">
        <v>89</v>
      </c>
      <c r="G76" s="188">
        <v>57</v>
      </c>
      <c r="H76" s="188">
        <v>43</v>
      </c>
      <c r="I76" s="188">
        <v>68</v>
      </c>
      <c r="J76" s="187">
        <v>30</v>
      </c>
      <c r="K76" s="189">
        <f t="shared" si="6"/>
        <v>445</v>
      </c>
      <c r="L76" s="195">
        <f t="shared" si="7"/>
        <v>0.22669383596535914</v>
      </c>
      <c r="N76" s="14">
        <v>1963</v>
      </c>
    </row>
    <row r="77" spans="2:14" ht="20.100000000000001" customHeight="1" x14ac:dyDescent="0.15">
      <c r="B77" s="212" t="s">
        <v>181</v>
      </c>
      <c r="C77" s="213"/>
      <c r="D77" s="187">
        <v>319</v>
      </c>
      <c r="E77" s="188">
        <v>197</v>
      </c>
      <c r="F77" s="188">
        <v>389</v>
      </c>
      <c r="G77" s="188">
        <v>231</v>
      </c>
      <c r="H77" s="188">
        <v>197</v>
      </c>
      <c r="I77" s="188">
        <v>221</v>
      </c>
      <c r="J77" s="187">
        <v>112</v>
      </c>
      <c r="K77" s="189">
        <f t="shared" si="6"/>
        <v>1666</v>
      </c>
      <c r="L77" s="195">
        <f t="shared" si="7"/>
        <v>0.21177068768272531</v>
      </c>
      <c r="N77" s="14">
        <v>7867</v>
      </c>
    </row>
    <row r="78" spans="2:14" ht="20.100000000000001" customHeight="1" x14ac:dyDescent="0.15">
      <c r="B78" s="212" t="s">
        <v>182</v>
      </c>
      <c r="C78" s="213"/>
      <c r="D78" s="187">
        <v>49</v>
      </c>
      <c r="E78" s="188">
        <v>31</v>
      </c>
      <c r="F78" s="188">
        <v>68</v>
      </c>
      <c r="G78" s="188">
        <v>33</v>
      </c>
      <c r="H78" s="188">
        <v>31</v>
      </c>
      <c r="I78" s="188">
        <v>45</v>
      </c>
      <c r="J78" s="187">
        <v>16</v>
      </c>
      <c r="K78" s="189">
        <f t="shared" si="6"/>
        <v>273</v>
      </c>
      <c r="L78" s="195">
        <f t="shared" si="7"/>
        <v>0.22358722358722358</v>
      </c>
      <c r="N78" s="14">
        <v>1221</v>
      </c>
    </row>
    <row r="79" spans="2:14" ht="20.100000000000001" customHeight="1" x14ac:dyDescent="0.15">
      <c r="B79" s="212" t="s">
        <v>183</v>
      </c>
      <c r="C79" s="213"/>
      <c r="D79" s="187">
        <v>192</v>
      </c>
      <c r="E79" s="188">
        <v>141</v>
      </c>
      <c r="F79" s="188">
        <v>388</v>
      </c>
      <c r="G79" s="188">
        <v>214</v>
      </c>
      <c r="H79" s="188">
        <v>172</v>
      </c>
      <c r="I79" s="188">
        <v>270</v>
      </c>
      <c r="J79" s="187">
        <v>138</v>
      </c>
      <c r="K79" s="189">
        <f t="shared" si="6"/>
        <v>1515</v>
      </c>
      <c r="L79" s="195">
        <f t="shared" si="7"/>
        <v>0.16707101896779886</v>
      </c>
      <c r="N79" s="14">
        <v>9068</v>
      </c>
    </row>
    <row r="80" spans="2:14" ht="20.100000000000001" customHeight="1" x14ac:dyDescent="0.15">
      <c r="B80" s="212" t="s">
        <v>184</v>
      </c>
      <c r="C80" s="213"/>
      <c r="D80" s="45">
        <v>37</v>
      </c>
      <c r="E80" s="46">
        <v>40</v>
      </c>
      <c r="F80" s="46">
        <v>91</v>
      </c>
      <c r="G80" s="46">
        <v>53</v>
      </c>
      <c r="H80" s="46">
        <v>28</v>
      </c>
      <c r="I80" s="46">
        <v>67</v>
      </c>
      <c r="J80" s="45">
        <v>45</v>
      </c>
      <c r="K80" s="47">
        <f t="shared" si="6"/>
        <v>361</v>
      </c>
      <c r="L80" s="195">
        <f t="shared" si="7"/>
        <v>0.17125237191650855</v>
      </c>
      <c r="N80" s="14">
        <v>2108</v>
      </c>
    </row>
    <row r="81" spans="2:14" ht="20.100000000000001" customHeight="1" x14ac:dyDescent="0.15">
      <c r="B81" s="212" t="s">
        <v>185</v>
      </c>
      <c r="C81" s="213"/>
      <c r="D81" s="45">
        <v>39</v>
      </c>
      <c r="E81" s="46">
        <v>45</v>
      </c>
      <c r="F81" s="46">
        <v>122</v>
      </c>
      <c r="G81" s="46">
        <v>70</v>
      </c>
      <c r="H81" s="46">
        <v>46</v>
      </c>
      <c r="I81" s="46">
        <v>77</v>
      </c>
      <c r="J81" s="45">
        <v>42</v>
      </c>
      <c r="K81" s="47">
        <f t="shared" si="6"/>
        <v>441</v>
      </c>
      <c r="L81" s="195">
        <f t="shared" si="7"/>
        <v>0.16351501668520579</v>
      </c>
      <c r="N81" s="14">
        <v>2697</v>
      </c>
    </row>
    <row r="82" spans="2:14" ht="20.100000000000001" customHeight="1" x14ac:dyDescent="0.15">
      <c r="B82" s="212" t="s">
        <v>186</v>
      </c>
      <c r="C82" s="213"/>
      <c r="D82" s="40">
        <v>187</v>
      </c>
      <c r="E82" s="39">
        <v>144</v>
      </c>
      <c r="F82" s="39">
        <v>290</v>
      </c>
      <c r="G82" s="39">
        <v>166</v>
      </c>
      <c r="H82" s="39">
        <v>128</v>
      </c>
      <c r="I82" s="39">
        <v>173</v>
      </c>
      <c r="J82" s="40">
        <v>110</v>
      </c>
      <c r="K82" s="190">
        <f t="shared" si="6"/>
        <v>1198</v>
      </c>
      <c r="L82" s="197">
        <f t="shared" si="7"/>
        <v>0.18085748792270531</v>
      </c>
      <c r="N82" s="14">
        <v>6624</v>
      </c>
    </row>
    <row r="83" spans="2:14" ht="20.100000000000001" customHeight="1" x14ac:dyDescent="0.15"/>
    <row r="84" spans="2:14" ht="20.100000000000001" customHeight="1" x14ac:dyDescent="0.15"/>
    <row r="85" spans="2:14" ht="20.100000000000001" customHeight="1" x14ac:dyDescent="0.15"/>
    <row r="86" spans="2:14" ht="20.100000000000001" customHeight="1" x14ac:dyDescent="0.15"/>
    <row r="87" spans="2:14" ht="20.100000000000001" customHeight="1" x14ac:dyDescent="0.15"/>
    <row r="88" spans="2:14" ht="20.100000000000001" customHeight="1" x14ac:dyDescent="0.15"/>
    <row r="89" spans="2:14" ht="20.100000000000001" customHeight="1" x14ac:dyDescent="0.15"/>
    <row r="90" spans="2:14" ht="20.100000000000001" customHeight="1" x14ac:dyDescent="0.15"/>
    <row r="91" spans="2:14" ht="20.100000000000001" customHeight="1" x14ac:dyDescent="0.15"/>
    <row r="92" spans="2:14" ht="20.100000000000001" customHeight="1" x14ac:dyDescent="0.15"/>
    <row r="93" spans="2:14" ht="20.100000000000001" customHeight="1" x14ac:dyDescent="0.15"/>
    <row r="94" spans="2:14" ht="20.100000000000001" customHeight="1" x14ac:dyDescent="0.15"/>
    <row r="95" spans="2:14" ht="20.100000000000001" customHeight="1" x14ac:dyDescent="0.15"/>
    <row r="96" spans="2:14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52</v>
      </c>
    </row>
    <row r="2" spans="1:19" ht="20.100000000000001" customHeight="1" x14ac:dyDescent="0.15"/>
    <row r="3" spans="1:19" ht="20.100000000000001" customHeight="1" thickBot="1" x14ac:dyDescent="0.2">
      <c r="B3" s="216"/>
      <c r="C3" s="216"/>
      <c r="D3" s="216" t="s">
        <v>121</v>
      </c>
      <c r="E3" s="216"/>
      <c r="F3" s="216" t="s">
        <v>122</v>
      </c>
      <c r="G3" s="216"/>
      <c r="H3" s="216" t="s">
        <v>123</v>
      </c>
      <c r="I3" s="216"/>
      <c r="J3" s="216" t="s">
        <v>124</v>
      </c>
      <c r="K3" s="216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 x14ac:dyDescent="0.2">
      <c r="B4" s="218"/>
      <c r="C4" s="218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17" t="s">
        <v>113</v>
      </c>
      <c r="C5" s="217"/>
      <c r="D5" s="150">
        <v>5563</v>
      </c>
      <c r="E5" s="149">
        <v>308537.14000000007</v>
      </c>
      <c r="F5" s="151">
        <v>1766</v>
      </c>
      <c r="G5" s="152">
        <v>33988.880000000005</v>
      </c>
      <c r="H5" s="150">
        <v>539</v>
      </c>
      <c r="I5" s="149">
        <v>111508.78999999998</v>
      </c>
      <c r="J5" s="151">
        <v>1052</v>
      </c>
      <c r="K5" s="152">
        <v>342452.26</v>
      </c>
      <c r="M5" s="162">
        <f>Q5+Q7</f>
        <v>40398</v>
      </c>
      <c r="N5" s="121" t="s">
        <v>107</v>
      </c>
      <c r="O5" s="122"/>
      <c r="P5" s="134"/>
      <c r="Q5" s="123">
        <v>32031</v>
      </c>
      <c r="R5" s="124">
        <v>1973660.2999999993</v>
      </c>
      <c r="S5" s="124">
        <f>R5/Q5*100</f>
        <v>6161.7192719552913</v>
      </c>
    </row>
    <row r="6" spans="1:19" ht="20.100000000000001" customHeight="1" x14ac:dyDescent="0.15">
      <c r="B6" s="214" t="s">
        <v>114</v>
      </c>
      <c r="C6" s="214"/>
      <c r="D6" s="153">
        <v>4603</v>
      </c>
      <c r="E6" s="154">
        <v>286561.21000000002</v>
      </c>
      <c r="F6" s="155">
        <v>1502</v>
      </c>
      <c r="G6" s="156">
        <v>29042.63</v>
      </c>
      <c r="H6" s="153">
        <v>459</v>
      </c>
      <c r="I6" s="154">
        <v>96109.38</v>
      </c>
      <c r="J6" s="155">
        <v>872</v>
      </c>
      <c r="K6" s="156">
        <v>266537.72000000003</v>
      </c>
      <c r="M6" s="58"/>
      <c r="N6" s="125"/>
      <c r="O6" s="94" t="s">
        <v>104</v>
      </c>
      <c r="P6" s="107"/>
      <c r="Q6" s="98">
        <f>Q5/Q$13</f>
        <v>0.62389949357226338</v>
      </c>
      <c r="R6" s="99">
        <f>R5/R$13</f>
        <v>0.38670240952697454</v>
      </c>
      <c r="S6" s="100" t="s">
        <v>106</v>
      </c>
    </row>
    <row r="7" spans="1:19" ht="20.100000000000001" customHeight="1" x14ac:dyDescent="0.15">
      <c r="B7" s="214" t="s">
        <v>115</v>
      </c>
      <c r="C7" s="214"/>
      <c r="D7" s="153">
        <v>2890</v>
      </c>
      <c r="E7" s="154">
        <v>183006.45999999996</v>
      </c>
      <c r="F7" s="155">
        <v>957</v>
      </c>
      <c r="G7" s="156">
        <v>18601.450000000004</v>
      </c>
      <c r="H7" s="153">
        <v>512</v>
      </c>
      <c r="I7" s="154">
        <v>115456.21999999999</v>
      </c>
      <c r="J7" s="155">
        <v>664</v>
      </c>
      <c r="K7" s="156">
        <v>211183.38000000003</v>
      </c>
      <c r="M7" s="58"/>
      <c r="N7" s="126" t="s">
        <v>108</v>
      </c>
      <c r="O7" s="127"/>
      <c r="P7" s="135"/>
      <c r="Q7" s="128">
        <v>8367</v>
      </c>
      <c r="R7" s="129">
        <v>158393.66999999995</v>
      </c>
      <c r="S7" s="129">
        <f>R7/Q7*100</f>
        <v>1893.0760129078517</v>
      </c>
    </row>
    <row r="8" spans="1:19" ht="20.100000000000001" customHeight="1" x14ac:dyDescent="0.15">
      <c r="B8" s="214" t="s">
        <v>116</v>
      </c>
      <c r="C8" s="214"/>
      <c r="D8" s="153">
        <v>1182</v>
      </c>
      <c r="E8" s="154">
        <v>71908.72</v>
      </c>
      <c r="F8" s="155">
        <v>281</v>
      </c>
      <c r="G8" s="156">
        <v>4968.7199999999984</v>
      </c>
      <c r="H8" s="153">
        <v>81</v>
      </c>
      <c r="I8" s="154">
        <v>16710.04</v>
      </c>
      <c r="J8" s="155">
        <v>342</v>
      </c>
      <c r="K8" s="156">
        <v>105336.54000000001</v>
      </c>
      <c r="L8" s="89"/>
      <c r="M8" s="88"/>
      <c r="N8" s="130"/>
      <c r="O8" s="94" t="s">
        <v>104</v>
      </c>
      <c r="P8" s="107"/>
      <c r="Q8" s="98">
        <f>Q7/Q$13</f>
        <v>0.16297234125438254</v>
      </c>
      <c r="R8" s="99">
        <f>R7/R$13</f>
        <v>3.1034324317523367E-2</v>
      </c>
      <c r="S8" s="100" t="s">
        <v>105</v>
      </c>
    </row>
    <row r="9" spans="1:19" ht="20.100000000000001" customHeight="1" x14ac:dyDescent="0.15">
      <c r="B9" s="214" t="s">
        <v>117</v>
      </c>
      <c r="C9" s="214"/>
      <c r="D9" s="153">
        <v>1861</v>
      </c>
      <c r="E9" s="154">
        <v>127262.16000000005</v>
      </c>
      <c r="F9" s="155">
        <v>469</v>
      </c>
      <c r="G9" s="156">
        <v>9828.25</v>
      </c>
      <c r="H9" s="153">
        <v>322</v>
      </c>
      <c r="I9" s="154">
        <v>65854.11</v>
      </c>
      <c r="J9" s="155">
        <v>387</v>
      </c>
      <c r="K9" s="156">
        <v>119685.51</v>
      </c>
      <c r="L9" s="89"/>
      <c r="M9" s="88"/>
      <c r="N9" s="126" t="s">
        <v>109</v>
      </c>
      <c r="O9" s="127"/>
      <c r="P9" s="135"/>
      <c r="Q9" s="128">
        <v>4180</v>
      </c>
      <c r="R9" s="129">
        <v>902778.74000000011</v>
      </c>
      <c r="S9" s="129">
        <f>R9/Q9*100</f>
        <v>21597.577511961725</v>
      </c>
    </row>
    <row r="10" spans="1:19" ht="20.100000000000001" customHeight="1" x14ac:dyDescent="0.15">
      <c r="B10" s="214" t="s">
        <v>118</v>
      </c>
      <c r="C10" s="214"/>
      <c r="D10" s="153">
        <v>4213</v>
      </c>
      <c r="E10" s="154">
        <v>274607.46000000002</v>
      </c>
      <c r="F10" s="155">
        <v>726</v>
      </c>
      <c r="G10" s="156">
        <v>14753.190000000002</v>
      </c>
      <c r="H10" s="153">
        <v>564</v>
      </c>
      <c r="I10" s="154">
        <v>131152.88999999996</v>
      </c>
      <c r="J10" s="155">
        <v>968</v>
      </c>
      <c r="K10" s="156">
        <v>301010.33999999997</v>
      </c>
      <c r="L10" s="89"/>
      <c r="M10" s="88"/>
      <c r="N10" s="95"/>
      <c r="O10" s="94" t="s">
        <v>104</v>
      </c>
      <c r="P10" s="107"/>
      <c r="Q10" s="98">
        <f>Q9/Q$13</f>
        <v>8.1417997662641212E-2</v>
      </c>
      <c r="R10" s="99">
        <f>R9/R$13</f>
        <v>0.1768828779844871</v>
      </c>
      <c r="S10" s="100" t="s">
        <v>105</v>
      </c>
    </row>
    <row r="11" spans="1:19" ht="20.100000000000001" customHeight="1" x14ac:dyDescent="0.15">
      <c r="B11" s="214" t="s">
        <v>119</v>
      </c>
      <c r="C11" s="214"/>
      <c r="D11" s="153">
        <v>8851</v>
      </c>
      <c r="E11" s="154">
        <v>538489.50999999989</v>
      </c>
      <c r="F11" s="155">
        <v>2037</v>
      </c>
      <c r="G11" s="156">
        <v>34682.810000000005</v>
      </c>
      <c r="H11" s="153">
        <v>1381</v>
      </c>
      <c r="I11" s="154">
        <v>302201.44</v>
      </c>
      <c r="J11" s="155">
        <v>1687</v>
      </c>
      <c r="K11" s="156">
        <v>484511.71999999991</v>
      </c>
      <c r="L11" s="89"/>
      <c r="M11" s="88"/>
      <c r="N11" s="126" t="s">
        <v>110</v>
      </c>
      <c r="O11" s="127"/>
      <c r="P11" s="135"/>
      <c r="Q11" s="101">
        <v>6762</v>
      </c>
      <c r="R11" s="102">
        <v>2068989.3800000011</v>
      </c>
      <c r="S11" s="102">
        <f>R11/Q11*100</f>
        <v>30597.29931972791</v>
      </c>
    </row>
    <row r="12" spans="1:19" ht="20.100000000000001" customHeight="1" thickBot="1" x14ac:dyDescent="0.2">
      <c r="B12" s="215" t="s">
        <v>120</v>
      </c>
      <c r="C12" s="215"/>
      <c r="D12" s="157">
        <v>2868</v>
      </c>
      <c r="E12" s="158">
        <v>183287.63999999998</v>
      </c>
      <c r="F12" s="159">
        <v>629</v>
      </c>
      <c r="G12" s="160">
        <v>12527.739999999996</v>
      </c>
      <c r="H12" s="157">
        <v>322</v>
      </c>
      <c r="I12" s="158">
        <v>63785.87</v>
      </c>
      <c r="J12" s="159">
        <v>790</v>
      </c>
      <c r="K12" s="160">
        <v>238271.90999999997</v>
      </c>
      <c r="L12" s="89"/>
      <c r="M12" s="88"/>
      <c r="N12" s="125"/>
      <c r="O12" s="84" t="s">
        <v>104</v>
      </c>
      <c r="P12" s="108"/>
      <c r="Q12" s="103">
        <f>Q11/Q$13</f>
        <v>0.13171016751071291</v>
      </c>
      <c r="R12" s="104">
        <f>R11/R$13</f>
        <v>0.40538038817101496</v>
      </c>
      <c r="S12" s="105" t="s">
        <v>105</v>
      </c>
    </row>
    <row r="13" spans="1:19" ht="20.100000000000001" customHeight="1" thickTop="1" x14ac:dyDescent="0.15">
      <c r="B13" s="161" t="s">
        <v>125</v>
      </c>
      <c r="C13" s="161"/>
      <c r="D13" s="150">
        <v>32031</v>
      </c>
      <c r="E13" s="149">
        <v>1973660.2999999993</v>
      </c>
      <c r="F13" s="151">
        <v>8367</v>
      </c>
      <c r="G13" s="152">
        <v>158393.66999999995</v>
      </c>
      <c r="H13" s="150">
        <v>4180</v>
      </c>
      <c r="I13" s="149">
        <v>902778.74000000011</v>
      </c>
      <c r="J13" s="151">
        <v>6762</v>
      </c>
      <c r="K13" s="152">
        <v>2068989.3800000011</v>
      </c>
      <c r="M13" s="58"/>
      <c r="N13" s="131" t="s">
        <v>111</v>
      </c>
      <c r="O13" s="132"/>
      <c r="P13" s="133"/>
      <c r="Q13" s="96">
        <f>Q5+Q7+Q9+Q11</f>
        <v>51340</v>
      </c>
      <c r="R13" s="97">
        <f>R5+R7+R9+R11</f>
        <v>5103822.0900000008</v>
      </c>
      <c r="S13" s="97">
        <f>R13/Q13*100</f>
        <v>9941.2194974678623</v>
      </c>
    </row>
    <row r="14" spans="1:19" ht="20.100000000000001" customHeight="1" x14ac:dyDescent="0.15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 x14ac:dyDescent="0.15">
      <c r="M16" s="14" t="s">
        <v>132</v>
      </c>
      <c r="N16" s="58">
        <f>D5/(D5+F5+H5+J5)</f>
        <v>0.62365470852017935</v>
      </c>
      <c r="O16" s="58">
        <f>F5/(D5+F5+H5+J5)</f>
        <v>0.19798206278026906</v>
      </c>
      <c r="P16" s="58">
        <f>H5/(D5+F5+H5+J5)</f>
        <v>6.0426008968609862E-2</v>
      </c>
      <c r="Q16" s="58">
        <f>J5/(D5+F5+H5+J5)</f>
        <v>0.11793721973094171</v>
      </c>
    </row>
    <row r="17" spans="13:17" ht="20.100000000000001" customHeight="1" x14ac:dyDescent="0.15">
      <c r="M17" s="14" t="s">
        <v>133</v>
      </c>
      <c r="N17" s="58">
        <f t="shared" ref="N17:N23" si="0">D6/(D6+F6+H6+J6)</f>
        <v>0.61901559978483056</v>
      </c>
      <c r="O17" s="58">
        <f t="shared" ref="O17:O23" si="1">F6/(D6+F6+H6+J6)</f>
        <v>0.20199031737493275</v>
      </c>
      <c r="P17" s="58">
        <f t="shared" ref="P17:P23" si="2">H6/(D6+F6+H6+J6)</f>
        <v>6.1726734803657882E-2</v>
      </c>
      <c r="Q17" s="58">
        <f t="shared" ref="Q17:Q23" si="3">J6/(D6+F6+H6+J6)</f>
        <v>0.1172673480365788</v>
      </c>
    </row>
    <row r="18" spans="13:17" ht="20.100000000000001" customHeight="1" x14ac:dyDescent="0.15">
      <c r="M18" s="14" t="s">
        <v>134</v>
      </c>
      <c r="N18" s="58">
        <f t="shared" si="0"/>
        <v>0.57535337447740398</v>
      </c>
      <c r="O18" s="58">
        <f t="shared" si="1"/>
        <v>0.1905235914791957</v>
      </c>
      <c r="P18" s="58">
        <f t="shared" si="2"/>
        <v>0.10193111686243281</v>
      </c>
      <c r="Q18" s="58">
        <f t="shared" si="3"/>
        <v>0.13219191718096754</v>
      </c>
    </row>
    <row r="19" spans="13:17" ht="20.100000000000001" customHeight="1" x14ac:dyDescent="0.15">
      <c r="M19" s="14" t="s">
        <v>135</v>
      </c>
      <c r="N19" s="58">
        <f t="shared" si="0"/>
        <v>0.62672322375397671</v>
      </c>
      <c r="O19" s="58">
        <f t="shared" si="1"/>
        <v>0.14899257688229056</v>
      </c>
      <c r="P19" s="58">
        <f t="shared" si="2"/>
        <v>4.2948038176033931E-2</v>
      </c>
      <c r="Q19" s="58">
        <f t="shared" si="3"/>
        <v>0.18133616118769882</v>
      </c>
    </row>
    <row r="20" spans="13:17" ht="20.100000000000001" customHeight="1" x14ac:dyDescent="0.15">
      <c r="M20" s="14" t="s">
        <v>136</v>
      </c>
      <c r="N20" s="58">
        <f t="shared" si="0"/>
        <v>0.61237249095097068</v>
      </c>
      <c r="O20" s="58">
        <f t="shared" si="1"/>
        <v>0.15432708127673578</v>
      </c>
      <c r="P20" s="58">
        <f t="shared" si="2"/>
        <v>0.10595590654820665</v>
      </c>
      <c r="Q20" s="58">
        <f t="shared" si="3"/>
        <v>0.12734452122408688</v>
      </c>
    </row>
    <row r="21" spans="13:17" ht="20.100000000000001" customHeight="1" x14ac:dyDescent="0.15">
      <c r="M21" s="14" t="s">
        <v>137</v>
      </c>
      <c r="N21" s="58">
        <f t="shared" si="0"/>
        <v>0.65105856900015457</v>
      </c>
      <c r="O21" s="58">
        <f t="shared" si="1"/>
        <v>0.11219286045433473</v>
      </c>
      <c r="P21" s="58">
        <f t="shared" si="2"/>
        <v>8.7158089939731107E-2</v>
      </c>
      <c r="Q21" s="58">
        <f t="shared" si="3"/>
        <v>0.14959048060577962</v>
      </c>
    </row>
    <row r="22" spans="13:17" ht="20.100000000000001" customHeight="1" x14ac:dyDescent="0.15">
      <c r="M22" s="14" t="s">
        <v>138</v>
      </c>
      <c r="N22" s="58">
        <f t="shared" si="0"/>
        <v>0.63420750931498993</v>
      </c>
      <c r="O22" s="58">
        <f t="shared" si="1"/>
        <v>0.14595872742906277</v>
      </c>
      <c r="P22" s="58">
        <f t="shared" si="2"/>
        <v>9.8953854972771566E-2</v>
      </c>
      <c r="Q22" s="58">
        <f t="shared" si="3"/>
        <v>0.1208799082831757</v>
      </c>
    </row>
    <row r="23" spans="13:17" ht="20.100000000000001" customHeight="1" x14ac:dyDescent="0.15">
      <c r="M23" s="14" t="s">
        <v>139</v>
      </c>
      <c r="N23" s="58">
        <f t="shared" si="0"/>
        <v>0.62226079409850288</v>
      </c>
      <c r="O23" s="58">
        <f t="shared" si="1"/>
        <v>0.13647211976567586</v>
      </c>
      <c r="P23" s="58">
        <f t="shared" si="2"/>
        <v>6.9863310913430246E-2</v>
      </c>
      <c r="Q23" s="58">
        <f t="shared" si="3"/>
        <v>0.17140377522239097</v>
      </c>
    </row>
    <row r="24" spans="13:17" ht="20.100000000000001" customHeight="1" x14ac:dyDescent="0.15">
      <c r="M24" s="14" t="s">
        <v>140</v>
      </c>
      <c r="N24" s="58">
        <f t="shared" ref="N24" si="4">D13/(D13+F13+H13+J13)</f>
        <v>0.62389949357226338</v>
      </c>
      <c r="O24" s="58">
        <f t="shared" ref="O24" si="5">F13/(D13+F13+H13+J13)</f>
        <v>0.16297234125438254</v>
      </c>
      <c r="P24" s="58">
        <f t="shared" ref="P24" si="6">H13/(D13+F13+H13+J13)</f>
        <v>8.1417997662641212E-2</v>
      </c>
      <c r="Q24" s="58">
        <f t="shared" ref="Q24" si="7">J13/(D13+F13+H13+J13)</f>
        <v>0.13171016751071291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 x14ac:dyDescent="0.15">
      <c r="M29" s="14" t="s">
        <v>132</v>
      </c>
      <c r="N29" s="58">
        <f>E5/(E5+G5+I5+K5)</f>
        <v>0.38737244033352614</v>
      </c>
      <c r="O29" s="58">
        <f>G5/(E5+G5+I5+K5)</f>
        <v>4.2673486212400163E-2</v>
      </c>
      <c r="P29" s="58">
        <f>I5/(E5+G5+I5+K5)</f>
        <v>0.14000075355899999</v>
      </c>
      <c r="Q29" s="58">
        <f>K5/(E5+G5+I5+K5)</f>
        <v>0.42995331989507374</v>
      </c>
    </row>
    <row r="30" spans="13:17" ht="20.100000000000001" customHeight="1" x14ac:dyDescent="0.15">
      <c r="M30" s="14" t="s">
        <v>133</v>
      </c>
      <c r="N30" s="58">
        <f t="shared" ref="N30:N37" si="8">E6/(E6+G6+I6+K6)</f>
        <v>0.42250027696238801</v>
      </c>
      <c r="O30" s="58">
        <f t="shared" ref="O30:O37" si="9">G6/(E6+G6+I6+K6)</f>
        <v>4.2819889051683435E-2</v>
      </c>
      <c r="P30" s="58">
        <f t="shared" ref="P30:P37" si="10">I6/(E6+G6+I6+K6)</f>
        <v>0.14170180140111563</v>
      </c>
      <c r="Q30" s="58">
        <f t="shared" ref="Q30:Q37" si="11">K6/(E6+G6+I6+K6)</f>
        <v>0.39297803258481295</v>
      </c>
    </row>
    <row r="31" spans="13:17" ht="20.100000000000001" customHeight="1" x14ac:dyDescent="0.15">
      <c r="M31" s="14" t="s">
        <v>134</v>
      </c>
      <c r="N31" s="58">
        <f t="shared" si="8"/>
        <v>0.34644074327960384</v>
      </c>
      <c r="O31" s="58">
        <f t="shared" si="9"/>
        <v>3.5213511938750081E-2</v>
      </c>
      <c r="P31" s="58">
        <f t="shared" si="10"/>
        <v>0.21856462702493379</v>
      </c>
      <c r="Q31" s="58">
        <f t="shared" si="11"/>
        <v>0.39978111775671227</v>
      </c>
    </row>
    <row r="32" spans="13:17" ht="20.100000000000001" customHeight="1" x14ac:dyDescent="0.15">
      <c r="M32" s="14" t="s">
        <v>135</v>
      </c>
      <c r="N32" s="58">
        <f t="shared" si="8"/>
        <v>0.36148837128869604</v>
      </c>
      <c r="O32" s="58">
        <f t="shared" si="9"/>
        <v>2.4977979029380152E-2</v>
      </c>
      <c r="P32" s="58">
        <f t="shared" si="10"/>
        <v>8.4002123021644143E-2</v>
      </c>
      <c r="Q32" s="58">
        <f t="shared" si="11"/>
        <v>0.52953152666027958</v>
      </c>
    </row>
    <row r="33" spans="13:17" ht="20.100000000000001" customHeight="1" x14ac:dyDescent="0.15">
      <c r="M33" s="14" t="s">
        <v>136</v>
      </c>
      <c r="N33" s="58">
        <f t="shared" si="8"/>
        <v>0.39445230811279419</v>
      </c>
      <c r="O33" s="58">
        <f t="shared" si="9"/>
        <v>3.0462911341513989E-2</v>
      </c>
      <c r="P33" s="58">
        <f t="shared" si="10"/>
        <v>0.20411649219386055</v>
      </c>
      <c r="Q33" s="58">
        <f t="shared" si="11"/>
        <v>0.37096828835183132</v>
      </c>
    </row>
    <row r="34" spans="13:17" ht="20.100000000000001" customHeight="1" x14ac:dyDescent="0.15">
      <c r="M34" s="14" t="s">
        <v>137</v>
      </c>
      <c r="N34" s="58">
        <f t="shared" si="8"/>
        <v>0.38059372338445691</v>
      </c>
      <c r="O34" s="58">
        <f t="shared" si="9"/>
        <v>2.0447265030230193E-2</v>
      </c>
      <c r="P34" s="58">
        <f t="shared" si="10"/>
        <v>0.18177207107822957</v>
      </c>
      <c r="Q34" s="58">
        <f t="shared" si="11"/>
        <v>0.41718694050708344</v>
      </c>
    </row>
    <row r="35" spans="13:17" ht="20.100000000000001" customHeight="1" x14ac:dyDescent="0.15">
      <c r="M35" s="14" t="s">
        <v>138</v>
      </c>
      <c r="N35" s="58">
        <f t="shared" si="8"/>
        <v>0.39598151309035223</v>
      </c>
      <c r="O35" s="58">
        <f t="shared" si="9"/>
        <v>2.5504213781295765E-2</v>
      </c>
      <c r="P35" s="58">
        <f t="shared" si="10"/>
        <v>0.22222565388373733</v>
      </c>
      <c r="Q35" s="58">
        <f t="shared" si="11"/>
        <v>0.35628861924461458</v>
      </c>
    </row>
    <row r="36" spans="13:17" ht="20.100000000000001" customHeight="1" x14ac:dyDescent="0.15">
      <c r="M36" s="14" t="s">
        <v>139</v>
      </c>
      <c r="N36" s="58">
        <f t="shared" si="8"/>
        <v>0.36814123500853113</v>
      </c>
      <c r="O36" s="58">
        <f t="shared" si="9"/>
        <v>2.5162513279486685E-2</v>
      </c>
      <c r="P36" s="58">
        <f t="shared" si="10"/>
        <v>0.12811670747625764</v>
      </c>
      <c r="Q36" s="58">
        <f t="shared" si="11"/>
        <v>0.47857954423572463</v>
      </c>
    </row>
    <row r="37" spans="13:17" ht="20.100000000000001" customHeight="1" x14ac:dyDescent="0.15">
      <c r="M37" s="14" t="s">
        <v>140</v>
      </c>
      <c r="N37" s="58">
        <f t="shared" si="8"/>
        <v>0.38670240952697454</v>
      </c>
      <c r="O37" s="58">
        <f t="shared" si="9"/>
        <v>3.1034324317523367E-2</v>
      </c>
      <c r="P37" s="58">
        <f t="shared" si="10"/>
        <v>0.1768828779844871</v>
      </c>
      <c r="Q37" s="58">
        <f t="shared" si="11"/>
        <v>0.40538038817101496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98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200" t="s">
        <v>53</v>
      </c>
      <c r="C3" s="232"/>
      <c r="D3" s="233"/>
      <c r="E3" s="236" t="s">
        <v>51</v>
      </c>
      <c r="F3" s="223" t="s">
        <v>99</v>
      </c>
      <c r="G3" s="236" t="s">
        <v>56</v>
      </c>
      <c r="H3" s="223" t="s">
        <v>99</v>
      </c>
    </row>
    <row r="4" spans="1:14" s="14" customFormat="1" ht="20.100000000000001" customHeight="1" thickBot="1" x14ac:dyDescent="0.2">
      <c r="B4" s="201"/>
      <c r="C4" s="234"/>
      <c r="D4" s="235"/>
      <c r="E4" s="237"/>
      <c r="F4" s="224"/>
      <c r="G4" s="237"/>
      <c r="H4" s="224"/>
      <c r="N4" s="24"/>
    </row>
    <row r="5" spans="1:14" s="14" customFormat="1" ht="20.100000000000001" customHeight="1" thickTop="1" x14ac:dyDescent="0.15">
      <c r="B5" s="225" t="s">
        <v>68</v>
      </c>
      <c r="C5" s="228" t="s">
        <v>3</v>
      </c>
      <c r="D5" s="229"/>
      <c r="E5" s="163">
        <v>4829</v>
      </c>
      <c r="F5" s="164">
        <f t="shared" ref="F5:F16" si="0">E5/SUM(E$5:E$16)</f>
        <v>0.15076020105522775</v>
      </c>
      <c r="G5" s="165">
        <v>286135.58999999991</v>
      </c>
      <c r="H5" s="166">
        <f t="shared" ref="H5:H16" si="1">G5/SUM(G$5:G$16)</f>
        <v>0.14497712194950668</v>
      </c>
      <c r="N5" s="24"/>
    </row>
    <row r="6" spans="1:14" s="14" customFormat="1" ht="20.100000000000001" customHeight="1" x14ac:dyDescent="0.15">
      <c r="B6" s="226"/>
      <c r="C6" s="230" t="s">
        <v>8</v>
      </c>
      <c r="D6" s="231"/>
      <c r="E6" s="167">
        <v>234</v>
      </c>
      <c r="F6" s="168">
        <f t="shared" si="0"/>
        <v>7.3054228715931438E-3</v>
      </c>
      <c r="G6" s="169">
        <v>17908.909999999996</v>
      </c>
      <c r="H6" s="170">
        <f t="shared" si="1"/>
        <v>9.0739576613057468E-3</v>
      </c>
      <c r="N6" s="24"/>
    </row>
    <row r="7" spans="1:14" s="14" customFormat="1" ht="20.100000000000001" customHeight="1" x14ac:dyDescent="0.15">
      <c r="B7" s="226"/>
      <c r="C7" s="230" t="s">
        <v>9</v>
      </c>
      <c r="D7" s="231"/>
      <c r="E7" s="167">
        <v>1903</v>
      </c>
      <c r="F7" s="168">
        <f t="shared" si="0"/>
        <v>5.9411195404451937E-2</v>
      </c>
      <c r="G7" s="169">
        <v>90304.5</v>
      </c>
      <c r="H7" s="170">
        <f t="shared" si="1"/>
        <v>4.5754834304565992E-2</v>
      </c>
      <c r="N7" s="24"/>
    </row>
    <row r="8" spans="1:14" s="14" customFormat="1" ht="20.100000000000001" customHeight="1" x14ac:dyDescent="0.15">
      <c r="B8" s="226"/>
      <c r="C8" s="230" t="s">
        <v>10</v>
      </c>
      <c r="D8" s="231"/>
      <c r="E8" s="167">
        <v>354</v>
      </c>
      <c r="F8" s="168">
        <f t="shared" si="0"/>
        <v>1.1051793574974244E-2</v>
      </c>
      <c r="G8" s="169">
        <v>15580.159999999994</v>
      </c>
      <c r="H8" s="170">
        <f t="shared" si="1"/>
        <v>7.8940433670373743E-3</v>
      </c>
      <c r="N8" s="24"/>
    </row>
    <row r="9" spans="1:14" s="14" customFormat="1" ht="20.100000000000001" customHeight="1" x14ac:dyDescent="0.15">
      <c r="B9" s="226"/>
      <c r="C9" s="219" t="s">
        <v>70</v>
      </c>
      <c r="D9" s="220"/>
      <c r="E9" s="167">
        <v>3868</v>
      </c>
      <c r="F9" s="168">
        <f t="shared" si="0"/>
        <v>0.12075801567231745</v>
      </c>
      <c r="G9" s="169">
        <v>50750.15</v>
      </c>
      <c r="H9" s="170">
        <f t="shared" si="1"/>
        <v>2.5713720846490151E-2</v>
      </c>
      <c r="N9" s="24"/>
    </row>
    <row r="10" spans="1:14" s="14" customFormat="1" ht="20.100000000000001" customHeight="1" x14ac:dyDescent="0.15">
      <c r="B10" s="226"/>
      <c r="C10" s="230" t="s">
        <v>54</v>
      </c>
      <c r="D10" s="231"/>
      <c r="E10" s="167">
        <v>6489</v>
      </c>
      <c r="F10" s="168">
        <f t="shared" si="0"/>
        <v>0.20258499578533296</v>
      </c>
      <c r="G10" s="169">
        <v>733003.3600000001</v>
      </c>
      <c r="H10" s="170">
        <f t="shared" si="1"/>
        <v>0.37139286836746938</v>
      </c>
      <c r="N10" s="24"/>
    </row>
    <row r="11" spans="1:14" s="14" customFormat="1" ht="20.100000000000001" customHeight="1" x14ac:dyDescent="0.15">
      <c r="B11" s="226"/>
      <c r="C11" s="230" t="s">
        <v>55</v>
      </c>
      <c r="D11" s="231"/>
      <c r="E11" s="167">
        <v>3176</v>
      </c>
      <c r="F11" s="168">
        <f t="shared" si="0"/>
        <v>9.9153944616153109E-2</v>
      </c>
      <c r="G11" s="169">
        <v>276922.59000000003</v>
      </c>
      <c r="H11" s="170">
        <f t="shared" si="1"/>
        <v>0.14030914539852682</v>
      </c>
      <c r="N11" s="24"/>
    </row>
    <row r="12" spans="1:14" s="14" customFormat="1" ht="20.100000000000001" customHeight="1" x14ac:dyDescent="0.15">
      <c r="B12" s="226"/>
      <c r="C12" s="219" t="s">
        <v>152</v>
      </c>
      <c r="D12" s="220"/>
      <c r="E12" s="167">
        <v>1132</v>
      </c>
      <c r="F12" s="168">
        <f t="shared" si="0"/>
        <v>3.5340763635228374E-2</v>
      </c>
      <c r="G12" s="169">
        <v>142608.12999999998</v>
      </c>
      <c r="H12" s="170">
        <f t="shared" si="1"/>
        <v>7.2255661219917125E-2</v>
      </c>
      <c r="N12" s="24"/>
    </row>
    <row r="13" spans="1:14" s="14" customFormat="1" ht="20.100000000000001" customHeight="1" x14ac:dyDescent="0.15">
      <c r="B13" s="226"/>
      <c r="C13" s="219" t="s">
        <v>150</v>
      </c>
      <c r="D13" s="220"/>
      <c r="E13" s="167">
        <v>220</v>
      </c>
      <c r="F13" s="168">
        <f t="shared" si="0"/>
        <v>6.8683462895320156E-3</v>
      </c>
      <c r="G13" s="169">
        <v>18023.64000000001</v>
      </c>
      <c r="H13" s="170">
        <f t="shared" si="1"/>
        <v>9.1320882322049098E-3</v>
      </c>
      <c r="N13" s="24"/>
    </row>
    <row r="14" spans="1:14" s="14" customFormat="1" ht="20.100000000000001" customHeight="1" x14ac:dyDescent="0.15">
      <c r="B14" s="226"/>
      <c r="C14" s="219" t="s">
        <v>151</v>
      </c>
      <c r="D14" s="220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 x14ac:dyDescent="0.15">
      <c r="B15" s="226"/>
      <c r="C15" s="219" t="s">
        <v>72</v>
      </c>
      <c r="D15" s="220"/>
      <c r="E15" s="167">
        <v>8772</v>
      </c>
      <c r="F15" s="168">
        <f t="shared" si="0"/>
        <v>0.2738596984171584</v>
      </c>
      <c r="G15" s="169">
        <v>114050.73</v>
      </c>
      <c r="H15" s="170">
        <f t="shared" si="1"/>
        <v>5.7786403263013403E-2</v>
      </c>
      <c r="N15" s="24"/>
    </row>
    <row r="16" spans="1:14" s="14" customFormat="1" ht="20.100000000000001" customHeight="1" x14ac:dyDescent="0.15">
      <c r="B16" s="227"/>
      <c r="C16" s="221" t="s">
        <v>71</v>
      </c>
      <c r="D16" s="222"/>
      <c r="E16" s="171">
        <v>1054</v>
      </c>
      <c r="F16" s="172">
        <f t="shared" si="0"/>
        <v>3.2905622678030655E-2</v>
      </c>
      <c r="G16" s="173">
        <v>228372.53999999995</v>
      </c>
      <c r="H16" s="174">
        <f t="shared" si="1"/>
        <v>0.11571015538996249</v>
      </c>
      <c r="N16" s="24"/>
    </row>
    <row r="17" spans="2:8" s="14" customFormat="1" ht="20.100000000000001" customHeight="1" x14ac:dyDescent="0.15">
      <c r="B17" s="238" t="s">
        <v>69</v>
      </c>
      <c r="C17" s="239" t="s">
        <v>83</v>
      </c>
      <c r="D17" s="240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6"/>
      <c r="C18" s="219" t="s">
        <v>84</v>
      </c>
      <c r="D18" s="220"/>
      <c r="E18" s="167">
        <v>1</v>
      </c>
      <c r="F18" s="168">
        <f t="shared" si="2"/>
        <v>1.1951715071112705E-4</v>
      </c>
      <c r="G18" s="169">
        <v>45.07</v>
      </c>
      <c r="H18" s="170">
        <f t="shared" si="3"/>
        <v>2.8454419927260983E-4</v>
      </c>
    </row>
    <row r="19" spans="2:8" s="14" customFormat="1" ht="20.100000000000001" customHeight="1" x14ac:dyDescent="0.15">
      <c r="B19" s="226"/>
      <c r="C19" s="219" t="s">
        <v>85</v>
      </c>
      <c r="D19" s="220"/>
      <c r="E19" s="167">
        <v>617</v>
      </c>
      <c r="F19" s="168">
        <f t="shared" si="2"/>
        <v>7.374208198876539E-2</v>
      </c>
      <c r="G19" s="169">
        <v>19688.169999999998</v>
      </c>
      <c r="H19" s="170">
        <f t="shared" si="3"/>
        <v>0.12429896977574925</v>
      </c>
    </row>
    <row r="20" spans="2:8" s="14" customFormat="1" ht="20.100000000000001" customHeight="1" x14ac:dyDescent="0.15">
      <c r="B20" s="226"/>
      <c r="C20" s="219" t="s">
        <v>86</v>
      </c>
      <c r="D20" s="220"/>
      <c r="E20" s="167">
        <v>129</v>
      </c>
      <c r="F20" s="168">
        <f t="shared" si="2"/>
        <v>1.541771244173539E-2</v>
      </c>
      <c r="G20" s="169">
        <v>5089.1200000000008</v>
      </c>
      <c r="H20" s="170">
        <f t="shared" si="3"/>
        <v>3.2129566793925549E-2</v>
      </c>
    </row>
    <row r="21" spans="2:8" s="14" customFormat="1" ht="20.100000000000001" customHeight="1" x14ac:dyDescent="0.15">
      <c r="B21" s="226"/>
      <c r="C21" s="219" t="s">
        <v>87</v>
      </c>
      <c r="D21" s="220"/>
      <c r="E21" s="167">
        <v>396</v>
      </c>
      <c r="F21" s="168">
        <f t="shared" si="2"/>
        <v>4.7328791681606308E-2</v>
      </c>
      <c r="G21" s="169">
        <v>4564.489999999998</v>
      </c>
      <c r="H21" s="170">
        <f t="shared" si="3"/>
        <v>2.8817376350961491E-2</v>
      </c>
    </row>
    <row r="22" spans="2:8" s="14" customFormat="1" ht="20.100000000000001" customHeight="1" x14ac:dyDescent="0.15">
      <c r="B22" s="226"/>
      <c r="C22" s="219" t="s">
        <v>88</v>
      </c>
      <c r="D22" s="220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6"/>
      <c r="C23" s="219" t="s">
        <v>89</v>
      </c>
      <c r="D23" s="220"/>
      <c r="E23" s="167">
        <v>2357</v>
      </c>
      <c r="F23" s="168">
        <f t="shared" si="2"/>
        <v>0.28170192422612644</v>
      </c>
      <c r="G23" s="169">
        <v>80936.960000000006</v>
      </c>
      <c r="H23" s="170">
        <f t="shared" si="3"/>
        <v>0.51098607665318962</v>
      </c>
    </row>
    <row r="24" spans="2:8" s="14" customFormat="1" ht="20.100000000000001" customHeight="1" x14ac:dyDescent="0.15">
      <c r="B24" s="226"/>
      <c r="C24" s="219" t="s">
        <v>90</v>
      </c>
      <c r="D24" s="220"/>
      <c r="E24" s="167">
        <v>50</v>
      </c>
      <c r="F24" s="168">
        <f t="shared" si="2"/>
        <v>5.9758575355563521E-3</v>
      </c>
      <c r="G24" s="169">
        <v>2115.6200000000003</v>
      </c>
      <c r="H24" s="170">
        <f t="shared" si="3"/>
        <v>1.3356720631575747E-2</v>
      </c>
    </row>
    <row r="25" spans="2:8" s="14" customFormat="1" ht="20.100000000000001" customHeight="1" x14ac:dyDescent="0.15">
      <c r="B25" s="226"/>
      <c r="C25" s="219" t="s">
        <v>145</v>
      </c>
      <c r="D25" s="220"/>
      <c r="E25" s="167">
        <v>15</v>
      </c>
      <c r="F25" s="168">
        <f t="shared" si="2"/>
        <v>1.7927572606669057E-3</v>
      </c>
      <c r="G25" s="169">
        <v>419.51</v>
      </c>
      <c r="H25" s="170">
        <f t="shared" si="3"/>
        <v>2.6485275579510217E-3</v>
      </c>
    </row>
    <row r="26" spans="2:8" s="14" customFormat="1" ht="20.100000000000001" customHeight="1" x14ac:dyDescent="0.15">
      <c r="B26" s="226"/>
      <c r="C26" s="219" t="s">
        <v>146</v>
      </c>
      <c r="D26" s="220"/>
      <c r="E26" s="167">
        <v>1</v>
      </c>
      <c r="F26" s="168">
        <f t="shared" si="2"/>
        <v>1.1951715071112705E-4</v>
      </c>
      <c r="G26" s="169">
        <v>25.17</v>
      </c>
      <c r="H26" s="170">
        <f t="shared" si="3"/>
        <v>1.5890786544689572E-4</v>
      </c>
    </row>
    <row r="27" spans="2:8" s="14" customFormat="1" ht="20.100000000000001" customHeight="1" x14ac:dyDescent="0.15">
      <c r="B27" s="226"/>
      <c r="C27" s="219" t="s">
        <v>92</v>
      </c>
      <c r="D27" s="220"/>
      <c r="E27" s="167">
        <v>4571</v>
      </c>
      <c r="F27" s="168">
        <f t="shared" si="2"/>
        <v>0.54631289590056176</v>
      </c>
      <c r="G27" s="169">
        <v>25988.680000000004</v>
      </c>
      <c r="H27" s="170">
        <f t="shared" si="3"/>
        <v>0.16407650634018398</v>
      </c>
    </row>
    <row r="28" spans="2:8" s="14" customFormat="1" ht="20.100000000000001" customHeight="1" x14ac:dyDescent="0.15">
      <c r="B28" s="227"/>
      <c r="C28" s="219" t="s">
        <v>91</v>
      </c>
      <c r="D28" s="220"/>
      <c r="E28" s="171">
        <v>230</v>
      </c>
      <c r="F28" s="172">
        <f t="shared" si="2"/>
        <v>2.7488944663559219E-2</v>
      </c>
      <c r="G28" s="173">
        <v>19520.880000000008</v>
      </c>
      <c r="H28" s="174">
        <f t="shared" si="3"/>
        <v>0.1232428038317441</v>
      </c>
    </row>
    <row r="29" spans="2:8" s="14" customFormat="1" ht="20.100000000000001" customHeight="1" x14ac:dyDescent="0.15">
      <c r="B29" s="250" t="s">
        <v>82</v>
      </c>
      <c r="C29" s="239" t="s">
        <v>73</v>
      </c>
      <c r="D29" s="240"/>
      <c r="E29" s="175">
        <v>172</v>
      </c>
      <c r="F29" s="176">
        <f t="shared" ref="F29:F40" si="4">E29/SUM(E$29:E$40)</f>
        <v>4.1148325358851677E-2</v>
      </c>
      <c r="G29" s="177">
        <v>28177.81</v>
      </c>
      <c r="H29" s="178">
        <f t="shared" ref="H29:H40" si="5">G29/SUM(G$29:G$40)</f>
        <v>3.1212310117094702E-2</v>
      </c>
    </row>
    <row r="30" spans="2:8" s="14" customFormat="1" ht="20.100000000000001" customHeight="1" x14ac:dyDescent="0.15">
      <c r="B30" s="251"/>
      <c r="C30" s="219" t="s">
        <v>74</v>
      </c>
      <c r="D30" s="220"/>
      <c r="E30" s="167">
        <v>7</v>
      </c>
      <c r="F30" s="168">
        <f t="shared" si="4"/>
        <v>1.6746411483253589E-3</v>
      </c>
      <c r="G30" s="169">
        <v>1148.58</v>
      </c>
      <c r="H30" s="170">
        <f t="shared" si="5"/>
        <v>1.2722718747231467E-3</v>
      </c>
    </row>
    <row r="31" spans="2:8" s="14" customFormat="1" ht="20.100000000000001" customHeight="1" x14ac:dyDescent="0.15">
      <c r="B31" s="251"/>
      <c r="C31" s="219" t="s">
        <v>75</v>
      </c>
      <c r="D31" s="220"/>
      <c r="E31" s="167">
        <v>136</v>
      </c>
      <c r="F31" s="168">
        <f t="shared" si="4"/>
        <v>3.2535885167464113E-2</v>
      </c>
      <c r="G31" s="169">
        <v>19619.929999999997</v>
      </c>
      <c r="H31" s="170">
        <f t="shared" si="5"/>
        <v>2.1732822374616399E-2</v>
      </c>
    </row>
    <row r="32" spans="2:8" s="14" customFormat="1" ht="20.100000000000001" customHeight="1" x14ac:dyDescent="0.15">
      <c r="B32" s="251"/>
      <c r="C32" s="219" t="s">
        <v>76</v>
      </c>
      <c r="D32" s="220"/>
      <c r="E32" s="167">
        <v>6</v>
      </c>
      <c r="F32" s="168">
        <f t="shared" si="4"/>
        <v>1.4354066985645933E-3</v>
      </c>
      <c r="G32" s="169">
        <v>234.76</v>
      </c>
      <c r="H32" s="170">
        <f t="shared" si="5"/>
        <v>2.6004156898954008E-4</v>
      </c>
    </row>
    <row r="33" spans="2:8" s="14" customFormat="1" ht="20.100000000000001" customHeight="1" x14ac:dyDescent="0.15">
      <c r="B33" s="251"/>
      <c r="C33" s="219" t="s">
        <v>77</v>
      </c>
      <c r="D33" s="220"/>
      <c r="E33" s="167">
        <v>621</v>
      </c>
      <c r="F33" s="168">
        <f t="shared" si="4"/>
        <v>0.1485645933014354</v>
      </c>
      <c r="G33" s="169">
        <v>134964.48999999996</v>
      </c>
      <c r="H33" s="170">
        <f t="shared" si="5"/>
        <v>0.14949896804171528</v>
      </c>
    </row>
    <row r="34" spans="2:8" s="14" customFormat="1" ht="20.100000000000001" customHeight="1" x14ac:dyDescent="0.15">
      <c r="B34" s="251"/>
      <c r="C34" s="219" t="s">
        <v>78</v>
      </c>
      <c r="D34" s="220"/>
      <c r="E34" s="167">
        <v>111</v>
      </c>
      <c r="F34" s="168">
        <f t="shared" si="4"/>
        <v>2.6555023923444977E-2</v>
      </c>
      <c r="G34" s="169">
        <v>7349.3500000000013</v>
      </c>
      <c r="H34" s="170">
        <f t="shared" si="5"/>
        <v>8.1408097846876661E-3</v>
      </c>
    </row>
    <row r="35" spans="2:8" s="14" customFormat="1" ht="20.100000000000001" customHeight="1" x14ac:dyDescent="0.15">
      <c r="B35" s="251"/>
      <c r="C35" s="219" t="s">
        <v>79</v>
      </c>
      <c r="D35" s="220"/>
      <c r="E35" s="167">
        <v>1871</v>
      </c>
      <c r="F35" s="168">
        <f t="shared" si="4"/>
        <v>0.44760765550239234</v>
      </c>
      <c r="G35" s="169">
        <v>533615.34</v>
      </c>
      <c r="H35" s="170">
        <f t="shared" si="5"/>
        <v>0.59108097738322918</v>
      </c>
    </row>
    <row r="36" spans="2:8" s="14" customFormat="1" ht="20.100000000000001" customHeight="1" x14ac:dyDescent="0.15">
      <c r="B36" s="251"/>
      <c r="C36" s="219" t="s">
        <v>80</v>
      </c>
      <c r="D36" s="220"/>
      <c r="E36" s="167">
        <v>36</v>
      </c>
      <c r="F36" s="168">
        <f t="shared" si="4"/>
        <v>8.6124401913875593E-3</v>
      </c>
      <c r="G36" s="169">
        <v>8490.4699999999993</v>
      </c>
      <c r="H36" s="170">
        <f t="shared" si="5"/>
        <v>9.4048182836029143E-3</v>
      </c>
    </row>
    <row r="37" spans="2:8" s="14" customFormat="1" ht="20.100000000000001" customHeight="1" x14ac:dyDescent="0.15">
      <c r="B37" s="251"/>
      <c r="C37" s="219" t="s">
        <v>81</v>
      </c>
      <c r="D37" s="220"/>
      <c r="E37" s="167">
        <v>28</v>
      </c>
      <c r="F37" s="168">
        <f t="shared" si="4"/>
        <v>6.6985645933014355E-3</v>
      </c>
      <c r="G37" s="169">
        <v>6272.76</v>
      </c>
      <c r="H37" s="170">
        <f t="shared" si="5"/>
        <v>6.9482805942018546E-3</v>
      </c>
    </row>
    <row r="38" spans="2:8" s="14" customFormat="1" ht="20.100000000000001" customHeight="1" x14ac:dyDescent="0.15">
      <c r="B38" s="251"/>
      <c r="C38" s="219" t="s">
        <v>147</v>
      </c>
      <c r="D38" s="220"/>
      <c r="E38" s="167">
        <v>84</v>
      </c>
      <c r="F38" s="168">
        <f t="shared" si="4"/>
        <v>2.0095693779904306E-2</v>
      </c>
      <c r="G38" s="169">
        <v>25886.07</v>
      </c>
      <c r="H38" s="170">
        <f t="shared" si="5"/>
        <v>2.8673770053557094E-2</v>
      </c>
    </row>
    <row r="39" spans="2:8" s="14" customFormat="1" ht="20.100000000000001" customHeight="1" x14ac:dyDescent="0.15">
      <c r="B39" s="251"/>
      <c r="C39" s="244" t="s">
        <v>93</v>
      </c>
      <c r="D39" s="245"/>
      <c r="E39" s="167">
        <v>51</v>
      </c>
      <c r="F39" s="168">
        <f t="shared" si="4"/>
        <v>1.2200956937799042E-2</v>
      </c>
      <c r="G39" s="169">
        <v>13112.11</v>
      </c>
      <c r="H39" s="184">
        <f t="shared" si="5"/>
        <v>1.4524167904086891E-2</v>
      </c>
    </row>
    <row r="40" spans="2:8" s="14" customFormat="1" ht="20.100000000000001" customHeight="1" x14ac:dyDescent="0.15">
      <c r="B40" s="182"/>
      <c r="C40" s="221" t="s">
        <v>148</v>
      </c>
      <c r="D40" s="222"/>
      <c r="E40" s="167">
        <v>1057</v>
      </c>
      <c r="F40" s="185">
        <f t="shared" si="4"/>
        <v>0.25287081339712919</v>
      </c>
      <c r="G40" s="169">
        <v>123907.07</v>
      </c>
      <c r="H40" s="172">
        <f t="shared" si="5"/>
        <v>0.13725076201949554</v>
      </c>
    </row>
    <row r="41" spans="2:8" s="14" customFormat="1" ht="20.100000000000001" customHeight="1" x14ac:dyDescent="0.15">
      <c r="B41" s="246" t="s">
        <v>94</v>
      </c>
      <c r="C41" s="239" t="s">
        <v>95</v>
      </c>
      <c r="D41" s="240"/>
      <c r="E41" s="175">
        <v>3622</v>
      </c>
      <c r="F41" s="176">
        <f>E41/SUM(E$41:E$44)</f>
        <v>0.5356403430937593</v>
      </c>
      <c r="G41" s="177">
        <v>1039717.7</v>
      </c>
      <c r="H41" s="178">
        <f>G41/SUM(G$41:G$44)</f>
        <v>0.5025244257174486</v>
      </c>
    </row>
    <row r="42" spans="2:8" s="14" customFormat="1" ht="20.100000000000001" customHeight="1" x14ac:dyDescent="0.15">
      <c r="B42" s="247"/>
      <c r="C42" s="219" t="s">
        <v>96</v>
      </c>
      <c r="D42" s="220"/>
      <c r="E42" s="167">
        <v>2651</v>
      </c>
      <c r="F42" s="168">
        <f t="shared" ref="F42:F44" si="6">E42/SUM(E$41:E$44)</f>
        <v>0.39204377403135166</v>
      </c>
      <c r="G42" s="169">
        <v>841341.52</v>
      </c>
      <c r="H42" s="170">
        <f t="shared" ref="H42:H44" si="7">G42/SUM(G$41:G$44)</f>
        <v>0.40664371124031584</v>
      </c>
    </row>
    <row r="43" spans="2:8" s="14" customFormat="1" ht="20.100000000000001" customHeight="1" x14ac:dyDescent="0.15">
      <c r="B43" s="248"/>
      <c r="C43" s="219" t="s">
        <v>149</v>
      </c>
      <c r="D43" s="220"/>
      <c r="E43" s="183">
        <v>354</v>
      </c>
      <c r="F43" s="168">
        <f t="shared" si="6"/>
        <v>5.2351375332741791E-2</v>
      </c>
      <c r="G43" s="169">
        <v>141839.50000000003</v>
      </c>
      <c r="H43" s="170">
        <f t="shared" si="7"/>
        <v>6.8554967643188205E-2</v>
      </c>
    </row>
    <row r="44" spans="2:8" s="14" customFormat="1" ht="20.100000000000001" customHeight="1" x14ac:dyDescent="0.15">
      <c r="B44" s="249"/>
      <c r="C44" s="221" t="s">
        <v>97</v>
      </c>
      <c r="D44" s="222"/>
      <c r="E44" s="171">
        <v>135</v>
      </c>
      <c r="F44" s="172">
        <f t="shared" si="6"/>
        <v>1.9964507542147295E-2</v>
      </c>
      <c r="G44" s="173">
        <v>46090.66</v>
      </c>
      <c r="H44" s="174">
        <f t="shared" si="7"/>
        <v>2.2276895399047435E-2</v>
      </c>
    </row>
    <row r="45" spans="2:8" s="14" customFormat="1" ht="20.100000000000001" customHeight="1" x14ac:dyDescent="0.15">
      <c r="B45" s="241" t="s">
        <v>112</v>
      </c>
      <c r="C45" s="242"/>
      <c r="D45" s="243"/>
      <c r="E45" s="144">
        <f>SUM(E5:E44)</f>
        <v>51340</v>
      </c>
      <c r="F45" s="179">
        <f>E45/E$45</f>
        <v>1</v>
      </c>
      <c r="G45" s="180">
        <f>SUM(G5:G44)</f>
        <v>5103822.09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43:D43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142</v>
      </c>
    </row>
    <row r="2" spans="1:13" s="14" customFormat="1" ht="20.100000000000001" customHeight="1" x14ac:dyDescent="0.15"/>
    <row r="3" spans="1:13" s="14" customFormat="1" ht="31.5" customHeight="1" x14ac:dyDescent="0.15">
      <c r="B3" s="254" t="s">
        <v>57</v>
      </c>
      <c r="C3" s="255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 x14ac:dyDescent="0.15">
      <c r="B4" s="256" t="s">
        <v>26</v>
      </c>
      <c r="C4" s="257"/>
      <c r="D4" s="62">
        <v>3226</v>
      </c>
      <c r="E4" s="67">
        <v>58850.62999999999</v>
      </c>
      <c r="F4" s="67">
        <f>E4*1000/D4</f>
        <v>18242.600743955361</v>
      </c>
      <c r="G4" s="67">
        <v>50320</v>
      </c>
      <c r="H4" s="63">
        <f>F4/G4</f>
        <v>0.36253181128687123</v>
      </c>
      <c r="K4" s="14">
        <f>D4*G4</f>
        <v>162332320</v>
      </c>
      <c r="L4" s="14" t="s">
        <v>26</v>
      </c>
      <c r="M4" s="24">
        <f>G4-F4</f>
        <v>32077.399256044639</v>
      </c>
    </row>
    <row r="5" spans="1:13" s="14" customFormat="1" ht="20.100000000000001" customHeight="1" x14ac:dyDescent="0.15">
      <c r="B5" s="252" t="s">
        <v>27</v>
      </c>
      <c r="C5" s="253"/>
      <c r="D5" s="64">
        <v>3390</v>
      </c>
      <c r="E5" s="68">
        <v>99536.86</v>
      </c>
      <c r="F5" s="68">
        <f t="shared" ref="F5:F13" si="0">E5*1000/D5</f>
        <v>29361.905604719763</v>
      </c>
      <c r="G5" s="68">
        <v>105310</v>
      </c>
      <c r="H5" s="65">
        <f t="shared" ref="H5:H10" si="1">F5/G5</f>
        <v>0.2788140310010423</v>
      </c>
      <c r="K5" s="14">
        <f t="shared" ref="K5:K10" si="2">D5*G5</f>
        <v>357000900</v>
      </c>
      <c r="L5" s="14" t="s">
        <v>27</v>
      </c>
      <c r="M5" s="24">
        <f t="shared" ref="M5:M10" si="3">G5-F5</f>
        <v>75948.094395280234</v>
      </c>
    </row>
    <row r="6" spans="1:13" s="14" customFormat="1" ht="20.100000000000001" customHeight="1" x14ac:dyDescent="0.15">
      <c r="B6" s="252" t="s">
        <v>28</v>
      </c>
      <c r="C6" s="253"/>
      <c r="D6" s="64">
        <v>6228</v>
      </c>
      <c r="E6" s="68">
        <v>568466.44000000006</v>
      </c>
      <c r="F6" s="68">
        <f t="shared" si="0"/>
        <v>91275.921644187561</v>
      </c>
      <c r="G6" s="68">
        <v>167650</v>
      </c>
      <c r="H6" s="65">
        <f t="shared" si="1"/>
        <v>0.54444331431069226</v>
      </c>
      <c r="K6" s="14">
        <f t="shared" si="2"/>
        <v>1044124200</v>
      </c>
      <c r="L6" s="14" t="s">
        <v>28</v>
      </c>
      <c r="M6" s="24">
        <f t="shared" si="3"/>
        <v>76374.078355812439</v>
      </c>
    </row>
    <row r="7" spans="1:13" s="14" customFormat="1" ht="20.100000000000001" customHeight="1" x14ac:dyDescent="0.15">
      <c r="B7" s="252" t="s">
        <v>29</v>
      </c>
      <c r="C7" s="253"/>
      <c r="D7" s="64">
        <v>3894</v>
      </c>
      <c r="E7" s="68">
        <v>448390.37000000005</v>
      </c>
      <c r="F7" s="68">
        <f t="shared" si="0"/>
        <v>115149.04211607603</v>
      </c>
      <c r="G7" s="68">
        <v>197050</v>
      </c>
      <c r="H7" s="65">
        <f t="shared" si="1"/>
        <v>0.58436458825717341</v>
      </c>
      <c r="K7" s="14">
        <f t="shared" si="2"/>
        <v>767312700</v>
      </c>
      <c r="L7" s="14" t="s">
        <v>29</v>
      </c>
      <c r="M7" s="24">
        <f t="shared" si="3"/>
        <v>81900.957883923969</v>
      </c>
    </row>
    <row r="8" spans="1:13" s="14" customFormat="1" ht="20.100000000000001" customHeight="1" x14ac:dyDescent="0.15">
      <c r="B8" s="252" t="s">
        <v>30</v>
      </c>
      <c r="C8" s="253"/>
      <c r="D8" s="64">
        <v>2381</v>
      </c>
      <c r="E8" s="68">
        <v>362289</v>
      </c>
      <c r="F8" s="68">
        <f t="shared" si="0"/>
        <v>152158.33683326334</v>
      </c>
      <c r="G8" s="68">
        <v>270480</v>
      </c>
      <c r="H8" s="65">
        <f t="shared" si="1"/>
        <v>0.56254930802005076</v>
      </c>
      <c r="K8" s="14">
        <f t="shared" si="2"/>
        <v>644012880</v>
      </c>
      <c r="L8" s="14" t="s">
        <v>30</v>
      </c>
      <c r="M8" s="24">
        <f t="shared" si="3"/>
        <v>118321.66316673666</v>
      </c>
    </row>
    <row r="9" spans="1:13" s="14" customFormat="1" ht="20.100000000000001" customHeight="1" x14ac:dyDescent="0.15">
      <c r="B9" s="252" t="s">
        <v>31</v>
      </c>
      <c r="C9" s="253"/>
      <c r="D9" s="64">
        <v>2142</v>
      </c>
      <c r="E9" s="68">
        <v>395774.9600000002</v>
      </c>
      <c r="F9" s="68">
        <f t="shared" si="0"/>
        <v>184768.88888888896</v>
      </c>
      <c r="G9" s="68">
        <v>309380</v>
      </c>
      <c r="H9" s="65">
        <f t="shared" si="1"/>
        <v>0.59722312007527623</v>
      </c>
      <c r="K9" s="14">
        <f t="shared" si="2"/>
        <v>662691960</v>
      </c>
      <c r="L9" s="14" t="s">
        <v>31</v>
      </c>
      <c r="M9" s="24">
        <f t="shared" si="3"/>
        <v>124611.11111111104</v>
      </c>
    </row>
    <row r="10" spans="1:13" s="14" customFormat="1" ht="20.100000000000001" customHeight="1" x14ac:dyDescent="0.15">
      <c r="B10" s="258" t="s">
        <v>32</v>
      </c>
      <c r="C10" s="259"/>
      <c r="D10" s="72">
        <v>955</v>
      </c>
      <c r="E10" s="73">
        <v>198745.71</v>
      </c>
      <c r="F10" s="73">
        <f t="shared" si="0"/>
        <v>208110.69109947645</v>
      </c>
      <c r="G10" s="73">
        <v>362170</v>
      </c>
      <c r="H10" s="75">
        <f t="shared" si="1"/>
        <v>0.57462156197221315</v>
      </c>
      <c r="K10" s="14">
        <f t="shared" si="2"/>
        <v>345872350</v>
      </c>
      <c r="L10" s="14" t="s">
        <v>32</v>
      </c>
      <c r="M10" s="24">
        <f t="shared" si="3"/>
        <v>154059.30890052355</v>
      </c>
    </row>
    <row r="11" spans="1:13" s="14" customFormat="1" ht="20.100000000000001" customHeight="1" x14ac:dyDescent="0.15">
      <c r="B11" s="256" t="s">
        <v>64</v>
      </c>
      <c r="C11" s="257"/>
      <c r="D11" s="62">
        <f>SUM(D4:D5)</f>
        <v>6616</v>
      </c>
      <c r="E11" s="67">
        <f>SUM(E4:E5)</f>
        <v>158387.49</v>
      </c>
      <c r="F11" s="67">
        <f t="shared" si="0"/>
        <v>23940.068016928657</v>
      </c>
      <c r="G11" s="82"/>
      <c r="H11" s="63">
        <f>SUM(E4:E5)*1000/SUM(K4:K5)</f>
        <v>0.30498239646599151</v>
      </c>
    </row>
    <row r="12" spans="1:13" s="14" customFormat="1" ht="20.100000000000001" customHeight="1" x14ac:dyDescent="0.15">
      <c r="B12" s="258" t="s">
        <v>58</v>
      </c>
      <c r="C12" s="259"/>
      <c r="D12" s="66">
        <f>SUM(D6:D10)</f>
        <v>15600</v>
      </c>
      <c r="E12" s="78">
        <f>SUM(E6:E10)</f>
        <v>1973666.4800000002</v>
      </c>
      <c r="F12" s="69">
        <f t="shared" si="0"/>
        <v>126517.08205128206</v>
      </c>
      <c r="G12" s="83"/>
      <c r="H12" s="70">
        <f>SUM(E6:E10)*1000/SUM(K6:K10)</f>
        <v>0.56976283257554539</v>
      </c>
    </row>
    <row r="13" spans="1:13" s="14" customFormat="1" ht="20.100000000000001" customHeight="1" x14ac:dyDescent="0.15">
      <c r="B13" s="254" t="s">
        <v>65</v>
      </c>
      <c r="C13" s="255"/>
      <c r="D13" s="71">
        <f>SUM(D11:D12)</f>
        <v>22216</v>
      </c>
      <c r="E13" s="79">
        <f>SUM(E11:E12)</f>
        <v>2132053.9700000002</v>
      </c>
      <c r="F13" s="74">
        <f t="shared" si="0"/>
        <v>95969.300054015141</v>
      </c>
      <c r="G13" s="77"/>
      <c r="H13" s="76">
        <f>SUM(E4:E10)*1000/SUM(K4:K10)</f>
        <v>0.53524179642773861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08月状況（表紙）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'08月状況（表紙）'!Print_Area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M-Kitamura</cp:lastModifiedBy>
  <cp:lastPrinted>2018-11-09T01:45:55Z</cp:lastPrinted>
  <dcterms:created xsi:type="dcterms:W3CDTF">2003-07-11T02:30:35Z</dcterms:created>
  <dcterms:modified xsi:type="dcterms:W3CDTF">2021-12-20T05:59:02Z</dcterms:modified>
</cp:coreProperties>
</file>