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9月報告書\"/>
    </mc:Choice>
  </mc:AlternateContent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<sst xmlns="http://schemas.openxmlformats.org/spreadsheetml/2006/main" count="262" uniqueCount="189">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</sst>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24638</c:v>
                </c:pt>
                <c:pt idx="1">
                  <c:v>15088</c:v>
                </c:pt>
                <c:pt idx="2">
                  <c:v>9469</c:v>
                </c:pt>
                <c:pt idx="3">
                  <c:v>5292</c:v>
                </c:pt>
                <c:pt idx="4">
                  <c:v>7252</c:v>
                </c:pt>
                <c:pt idx="5">
                  <c:v>15480</c:v>
                </c:pt>
                <c:pt idx="6">
                  <c:v>24886</c:v>
                </c:pt>
                <c:pt idx="7">
                  <c:v>9706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14494</c:v>
                </c:pt>
                <c:pt idx="1">
                  <c:v>10312</c:v>
                </c:pt>
                <c:pt idx="2">
                  <c:v>5723</c:v>
                </c:pt>
                <c:pt idx="3">
                  <c:v>2958</c:v>
                </c:pt>
                <c:pt idx="4">
                  <c:v>4462</c:v>
                </c:pt>
                <c:pt idx="5">
                  <c:v>10311</c:v>
                </c:pt>
                <c:pt idx="6">
                  <c:v>15277</c:v>
                </c:pt>
                <c:pt idx="7">
                  <c:v>6899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6691</c:v>
                </c:pt>
                <c:pt idx="1">
                  <c:v>5358</c:v>
                </c:pt>
                <c:pt idx="2">
                  <c:v>3558</c:v>
                </c:pt>
                <c:pt idx="3">
                  <c:v>1753</c:v>
                </c:pt>
                <c:pt idx="4">
                  <c:v>2793</c:v>
                </c:pt>
                <c:pt idx="5">
                  <c:v>5793</c:v>
                </c:pt>
                <c:pt idx="6">
                  <c:v>9234</c:v>
                </c:pt>
                <c:pt idx="7">
                  <c:v>3907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137104"/>
        <c:axId val="357102168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5137104"/>
        <c:axId val="357102168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0.24430985119507787</c:v>
                </c:pt>
                <c:pt idx="1">
                  <c:v>0.3326627730910664</c:v>
                </c:pt>
                <c:pt idx="2">
                  <c:v>0.37482008635854791</c:v>
                </c:pt>
                <c:pt idx="3">
                  <c:v>0.31083558621546875</c:v>
                </c:pt>
                <c:pt idx="4">
                  <c:v>0.32553181940579839</c:v>
                </c:pt>
                <c:pt idx="5">
                  <c:v>0.3224633981990076</c:v>
                </c:pt>
                <c:pt idx="6">
                  <c:v>0.36684935983126876</c:v>
                </c:pt>
                <c:pt idx="7">
                  <c:v>0.36001123279977537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097464"/>
        <c:axId val="357097856"/>
      </c:lineChart>
      <c:catAx>
        <c:axId val="35513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7102168"/>
        <c:crosses val="autoZero"/>
        <c:auto val="1"/>
        <c:lblAlgn val="ctr"/>
        <c:lblOffset val="100"/>
        <c:noMultiLvlLbl val="0"/>
      </c:catAx>
      <c:valAx>
        <c:axId val="3571021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5137104"/>
        <c:crosses val="autoZero"/>
        <c:crossBetween val="between"/>
      </c:valAx>
      <c:valAx>
        <c:axId val="3570978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7097464"/>
        <c:crosses val="max"/>
        <c:crossBetween val="between"/>
      </c:valAx>
      <c:catAx>
        <c:axId val="357097464"/>
        <c:scaling>
          <c:orientation val="minMax"/>
        </c:scaling>
        <c:delete val="1"/>
        <c:axPos val="b"/>
        <c:majorTickMark val="out"/>
        <c:minorTickMark val="none"/>
        <c:tickLblPos val="nextTo"/>
        <c:crossAx val="35709785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3667</c:v>
                </c:pt>
                <c:pt idx="1">
                  <c:v>2718</c:v>
                </c:pt>
                <c:pt idx="2">
                  <c:v>359</c:v>
                </c:pt>
                <c:pt idx="3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1025325.0499999997</c:v>
                </c:pt>
                <c:pt idx="1">
                  <c:v>831631.68</c:v>
                </c:pt>
                <c:pt idx="2">
                  <c:v>139776.57000000004</c:v>
                </c:pt>
                <c:pt idx="3">
                  <c:v>43574.47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27872.330000000009</c:v>
                </c:pt>
                <c:pt idx="1">
                  <c:v>1228.58</c:v>
                </c:pt>
                <c:pt idx="2">
                  <c:v>19865.280000000006</c:v>
                </c:pt>
                <c:pt idx="3">
                  <c:v>300.48</c:v>
                </c:pt>
                <c:pt idx="4">
                  <c:v>133839.11999999997</c:v>
                </c:pt>
                <c:pt idx="5">
                  <c:v>7424.31</c:v>
                </c:pt>
                <c:pt idx="6">
                  <c:v>522616.96999999986</c:v>
                </c:pt>
                <c:pt idx="7">
                  <c:v>8718.23</c:v>
                </c:pt>
                <c:pt idx="8">
                  <c:v>6057.13</c:v>
                </c:pt>
                <c:pt idx="9">
                  <c:v>24569.31</c:v>
                </c:pt>
                <c:pt idx="10">
                  <c:v>13033.130000000003</c:v>
                </c:pt>
                <c:pt idx="11">
                  <c:v>127380.71999999999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6424"/>
        <c:axId val="3579176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168</c:v>
                </c:pt>
                <c:pt idx="1">
                  <c:v>7</c:v>
                </c:pt>
                <c:pt idx="2">
                  <c:v>130</c:v>
                </c:pt>
                <c:pt idx="3">
                  <c:v>7</c:v>
                </c:pt>
                <c:pt idx="4">
                  <c:v>624</c:v>
                </c:pt>
                <c:pt idx="5">
                  <c:v>110</c:v>
                </c:pt>
                <c:pt idx="6">
                  <c:v>1895</c:v>
                </c:pt>
                <c:pt idx="7">
                  <c:v>36</c:v>
                </c:pt>
                <c:pt idx="8">
                  <c:v>27</c:v>
                </c:pt>
                <c:pt idx="9">
                  <c:v>84</c:v>
                </c:pt>
                <c:pt idx="10">
                  <c:v>49</c:v>
                </c:pt>
                <c:pt idx="11">
                  <c:v>1070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12112"/>
        <c:axId val="357911328"/>
      </c:lineChart>
      <c:catAx>
        <c:axId val="35791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911328"/>
        <c:crosses val="autoZero"/>
        <c:auto val="1"/>
        <c:lblAlgn val="ctr"/>
        <c:lblOffset val="100"/>
        <c:noMultiLvlLbl val="0"/>
      </c:catAx>
      <c:valAx>
        <c:axId val="357911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7912112"/>
        <c:crosses val="autoZero"/>
        <c:crossBetween val="between"/>
      </c:valAx>
      <c:valAx>
        <c:axId val="3579176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7916424"/>
        <c:crosses val="max"/>
        <c:crossBetween val="between"/>
      </c:valAx>
      <c:catAx>
        <c:axId val="35791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917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18389.480236539053</c:v>
                </c:pt>
                <c:pt idx="1">
                  <c:v>29600.503955464406</c:v>
                </c:pt>
                <c:pt idx="2">
                  <c:v>92126.93194555644</c:v>
                </c:pt>
                <c:pt idx="3">
                  <c:v>115859.62448559671</c:v>
                </c:pt>
                <c:pt idx="4">
                  <c:v>153202.95102553366</c:v>
                </c:pt>
                <c:pt idx="5">
                  <c:v>182875.36730945829</c:v>
                </c:pt>
                <c:pt idx="6">
                  <c:v>204769.07312049431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0544"/>
        <c:axId val="35791681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3213</c:v>
                </c:pt>
                <c:pt idx="1">
                  <c:v>3413</c:v>
                </c:pt>
                <c:pt idx="2">
                  <c:v>6245</c:v>
                </c:pt>
                <c:pt idx="3">
                  <c:v>3888</c:v>
                </c:pt>
                <c:pt idx="4">
                  <c:v>2389</c:v>
                </c:pt>
                <c:pt idx="5">
                  <c:v>2178</c:v>
                </c:pt>
                <c:pt idx="6">
                  <c:v>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13680"/>
        <c:axId val="357916032"/>
      </c:lineChart>
      <c:catAx>
        <c:axId val="35791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7916032"/>
        <c:crosses val="autoZero"/>
        <c:auto val="1"/>
        <c:lblAlgn val="ctr"/>
        <c:lblOffset val="100"/>
        <c:noMultiLvlLbl val="0"/>
      </c:catAx>
      <c:valAx>
        <c:axId val="3579160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913680"/>
        <c:crosses val="autoZero"/>
        <c:crossBetween val="between"/>
      </c:valAx>
      <c:valAx>
        <c:axId val="35791681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7910544"/>
        <c:crosses val="max"/>
        <c:crossBetween val="between"/>
      </c:valAx>
      <c:catAx>
        <c:axId val="35791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91681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00072"/>
        <c:axId val="3897992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18389.480236539053</c:v>
                </c:pt>
                <c:pt idx="1">
                  <c:v>29600.503955464406</c:v>
                </c:pt>
                <c:pt idx="2">
                  <c:v>92126.93194555644</c:v>
                </c:pt>
                <c:pt idx="3">
                  <c:v>115859.62448559671</c:v>
                </c:pt>
                <c:pt idx="4">
                  <c:v>153202.95102553366</c:v>
                </c:pt>
                <c:pt idx="5">
                  <c:v>182875.36730945829</c:v>
                </c:pt>
                <c:pt idx="6">
                  <c:v>204769.07312049431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796152"/>
        <c:axId val="389800464"/>
      </c:barChart>
      <c:catAx>
        <c:axId val="38980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9799288"/>
        <c:crosses val="autoZero"/>
        <c:auto val="1"/>
        <c:lblAlgn val="ctr"/>
        <c:lblOffset val="100"/>
        <c:noMultiLvlLbl val="0"/>
      </c:catAx>
      <c:valAx>
        <c:axId val="3897992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89800072"/>
        <c:crosses val="autoZero"/>
        <c:crossBetween val="between"/>
      </c:valAx>
      <c:valAx>
        <c:axId val="38980046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89796152"/>
        <c:crosses val="max"/>
        <c:crossBetween val="between"/>
      </c:valAx>
      <c:catAx>
        <c:axId val="389796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98004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7132</c:v>
                </c:pt>
                <c:pt idx="1">
                  <c:v>5529</c:v>
                </c:pt>
                <c:pt idx="2">
                  <c:v>8787</c:v>
                </c:pt>
                <c:pt idx="3">
                  <c:v>5414</c:v>
                </c:pt>
                <c:pt idx="4">
                  <c:v>4489</c:v>
                </c:pt>
                <c:pt idx="5">
                  <c:v>5515</c:v>
                </c:pt>
                <c:pt idx="6">
                  <c:v>3032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957</c:v>
                </c:pt>
                <c:pt idx="1">
                  <c:v>866</c:v>
                </c:pt>
                <c:pt idx="2">
                  <c:v>818</c:v>
                </c:pt>
                <c:pt idx="3">
                  <c:v>682</c:v>
                </c:pt>
                <c:pt idx="4">
                  <c:v>538</c:v>
                </c:pt>
                <c:pt idx="5">
                  <c:v>558</c:v>
                </c:pt>
                <c:pt idx="6">
                  <c:v>345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6175</c:v>
                </c:pt>
                <c:pt idx="1">
                  <c:v>4663</c:v>
                </c:pt>
                <c:pt idx="2">
                  <c:v>7969</c:v>
                </c:pt>
                <c:pt idx="3">
                  <c:v>4732</c:v>
                </c:pt>
                <c:pt idx="4">
                  <c:v>3951</c:v>
                </c:pt>
                <c:pt idx="5">
                  <c:v>4957</c:v>
                </c:pt>
                <c:pt idx="6">
                  <c:v>2687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1223</c:v>
                </c:pt>
                <c:pt idx="1">
                  <c:v>1135</c:v>
                </c:pt>
                <c:pt idx="2">
                  <c:v>783</c:v>
                </c:pt>
                <c:pt idx="3">
                  <c:v>217</c:v>
                </c:pt>
                <c:pt idx="4">
                  <c:v>326</c:v>
                </c:pt>
                <c:pt idx="5">
                  <c:v>735</c:v>
                </c:pt>
                <c:pt idx="6">
                  <c:v>2272</c:v>
                </c:pt>
                <c:pt idx="7">
                  <c:v>441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1013</c:v>
                </c:pt>
                <c:pt idx="1">
                  <c:v>1029</c:v>
                </c:pt>
                <c:pt idx="2">
                  <c:v>451</c:v>
                </c:pt>
                <c:pt idx="3">
                  <c:v>178</c:v>
                </c:pt>
                <c:pt idx="4">
                  <c:v>270</c:v>
                </c:pt>
                <c:pt idx="5">
                  <c:v>736</c:v>
                </c:pt>
                <c:pt idx="6">
                  <c:v>1474</c:v>
                </c:pt>
                <c:pt idx="7">
                  <c:v>378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1350</c:v>
                </c:pt>
                <c:pt idx="1">
                  <c:v>1160</c:v>
                </c:pt>
                <c:pt idx="2">
                  <c:v>884</c:v>
                </c:pt>
                <c:pt idx="3">
                  <c:v>339</c:v>
                </c:pt>
                <c:pt idx="4">
                  <c:v>480</c:v>
                </c:pt>
                <c:pt idx="5">
                  <c:v>1406</c:v>
                </c:pt>
                <c:pt idx="6">
                  <c:v>2280</c:v>
                </c:pt>
                <c:pt idx="7">
                  <c:v>888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884</c:v>
                </c:pt>
                <c:pt idx="1">
                  <c:v>744</c:v>
                </c:pt>
                <c:pt idx="2">
                  <c:v>478</c:v>
                </c:pt>
                <c:pt idx="3">
                  <c:v>246</c:v>
                </c:pt>
                <c:pt idx="4">
                  <c:v>334</c:v>
                </c:pt>
                <c:pt idx="5">
                  <c:v>780</c:v>
                </c:pt>
                <c:pt idx="6">
                  <c:v>1457</c:v>
                </c:pt>
                <c:pt idx="7">
                  <c:v>491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700</c:v>
                </c:pt>
                <c:pt idx="1">
                  <c:v>622</c:v>
                </c:pt>
                <c:pt idx="2">
                  <c:v>411</c:v>
                </c:pt>
                <c:pt idx="3">
                  <c:v>210</c:v>
                </c:pt>
                <c:pt idx="4">
                  <c:v>278</c:v>
                </c:pt>
                <c:pt idx="5">
                  <c:v>655</c:v>
                </c:pt>
                <c:pt idx="6">
                  <c:v>1242</c:v>
                </c:pt>
                <c:pt idx="7">
                  <c:v>371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910</c:v>
                </c:pt>
                <c:pt idx="1">
                  <c:v>670</c:v>
                </c:pt>
                <c:pt idx="2">
                  <c:v>517</c:v>
                </c:pt>
                <c:pt idx="3">
                  <c:v>213</c:v>
                </c:pt>
                <c:pt idx="4">
                  <c:v>407</c:v>
                </c:pt>
                <c:pt idx="5">
                  <c:v>784</c:v>
                </c:pt>
                <c:pt idx="6">
                  <c:v>1439</c:v>
                </c:pt>
                <c:pt idx="7">
                  <c:v>575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538</c:v>
                </c:pt>
                <c:pt idx="1">
                  <c:v>385</c:v>
                </c:pt>
                <c:pt idx="2">
                  <c:v>304</c:v>
                </c:pt>
                <c:pt idx="3">
                  <c:v>105</c:v>
                </c:pt>
                <c:pt idx="4">
                  <c:v>195</c:v>
                </c:pt>
                <c:pt idx="5">
                  <c:v>447</c:v>
                </c:pt>
                <c:pt idx="6">
                  <c:v>719</c:v>
                </c:pt>
                <c:pt idx="7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101384"/>
        <c:axId val="35709550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0.14442528861052309</c:v>
                </c:pt>
                <c:pt idx="1">
                  <c:v>0.18678067494635542</c:v>
                </c:pt>
                <c:pt idx="2">
                  <c:v>0.20416000000000001</c:v>
                </c:pt>
                <c:pt idx="3">
                  <c:v>0.15075477356792963</c:v>
                </c:pt>
                <c:pt idx="4">
                  <c:v>0.15785482870338458</c:v>
                </c:pt>
                <c:pt idx="5">
                  <c:v>0.1755002532928065</c:v>
                </c:pt>
                <c:pt idx="6">
                  <c:v>0.22031702330101019</c:v>
                </c:pt>
                <c:pt idx="7">
                  <c:v>0.16980304212168487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101776"/>
        <c:axId val="357095896"/>
      </c:lineChart>
      <c:catAx>
        <c:axId val="357101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7095504"/>
        <c:crosses val="autoZero"/>
        <c:auto val="1"/>
        <c:lblAlgn val="ctr"/>
        <c:lblOffset val="100"/>
        <c:noMultiLvlLbl val="0"/>
      </c:catAx>
      <c:valAx>
        <c:axId val="357095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101384"/>
        <c:crosses val="autoZero"/>
        <c:crossBetween val="between"/>
      </c:valAx>
      <c:valAx>
        <c:axId val="3570958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7101776"/>
        <c:crosses val="max"/>
        <c:crossBetween val="between"/>
      </c:valAx>
      <c:catAx>
        <c:axId val="35710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095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0.62174154187465336</c:v>
                </c:pt>
                <c:pt idx="1">
                  <c:v>0.6156435110393107</c:v>
                </c:pt>
                <c:pt idx="2">
                  <c:v>0.57557221783741119</c:v>
                </c:pt>
                <c:pt idx="3">
                  <c:v>0.62315789473684213</c:v>
                </c:pt>
                <c:pt idx="4">
                  <c:v>0.61072721289897991</c:v>
                </c:pt>
                <c:pt idx="5">
                  <c:v>0.6511449208544644</c:v>
                </c:pt>
                <c:pt idx="6">
                  <c:v>0.63543212493816692</c:v>
                </c:pt>
                <c:pt idx="7">
                  <c:v>0.61932681867535289</c:v>
                </c:pt>
                <c:pt idx="8">
                  <c:v>0.62297681434068808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0.19855795895729339</c:v>
                </c:pt>
                <c:pt idx="1">
                  <c:v>0.20341949380721594</c:v>
                </c:pt>
                <c:pt idx="2">
                  <c:v>0.19218626677190212</c:v>
                </c:pt>
                <c:pt idx="3">
                  <c:v>0.15</c:v>
                </c:pt>
                <c:pt idx="4">
                  <c:v>0.15169463639355052</c:v>
                </c:pt>
                <c:pt idx="5">
                  <c:v>0.11157215306592901</c:v>
                </c:pt>
                <c:pt idx="6">
                  <c:v>0.14387675782630202</c:v>
                </c:pt>
                <c:pt idx="7">
                  <c:v>0.13659066232356135</c:v>
                </c:pt>
                <c:pt idx="8">
                  <c:v>0.1626670276332837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6.012201885745979E-2</c:v>
                </c:pt>
                <c:pt idx="1">
                  <c:v>6.2062466343564889E-2</c:v>
                </c:pt>
                <c:pt idx="2">
                  <c:v>0.10063141278610892</c:v>
                </c:pt>
                <c:pt idx="3">
                  <c:v>4.5789473684210526E-2</c:v>
                </c:pt>
                <c:pt idx="4">
                  <c:v>0.10825929582099375</c:v>
                </c:pt>
                <c:pt idx="5">
                  <c:v>8.6983248808974956E-2</c:v>
                </c:pt>
                <c:pt idx="6">
                  <c:v>9.8084940993569361E-2</c:v>
                </c:pt>
                <c:pt idx="7">
                  <c:v>7.0358306188925079E-2</c:v>
                </c:pt>
                <c:pt idx="8">
                  <c:v>8.1352851313982941E-2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0.11957848031059345</c:v>
                </c:pt>
                <c:pt idx="1">
                  <c:v>0.11887452880990845</c:v>
                </c:pt>
                <c:pt idx="2">
                  <c:v>0.13161010260457776</c:v>
                </c:pt>
                <c:pt idx="3">
                  <c:v>0.18105263157894738</c:v>
                </c:pt>
                <c:pt idx="4">
                  <c:v>0.12931885488647582</c:v>
                </c:pt>
                <c:pt idx="5">
                  <c:v>0.15029967727063162</c:v>
                </c:pt>
                <c:pt idx="6">
                  <c:v>0.1226061762419617</c:v>
                </c:pt>
                <c:pt idx="7">
                  <c:v>0.17372421281216069</c:v>
                </c:pt>
                <c:pt idx="8">
                  <c:v>0.13300330671204533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100992"/>
        <c:axId val="357098640"/>
      </c:barChart>
      <c:catAx>
        <c:axId val="35710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098640"/>
        <c:crosses val="autoZero"/>
        <c:auto val="1"/>
        <c:lblAlgn val="ctr"/>
        <c:lblOffset val="100"/>
        <c:noMultiLvlLbl val="0"/>
      </c:catAx>
      <c:valAx>
        <c:axId val="35709864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10099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0.39020993440242413</c:v>
                </c:pt>
                <c:pt idx="1">
                  <c:v>0.42270866352569519</c:v>
                </c:pt>
                <c:pt idx="2">
                  <c:v>0.35145798984657944</c:v>
                </c:pt>
                <c:pt idx="3">
                  <c:v>0.37186665786023049</c:v>
                </c:pt>
                <c:pt idx="4">
                  <c:v>0.40126424828912693</c:v>
                </c:pt>
                <c:pt idx="5">
                  <c:v>0.38587409869293493</c:v>
                </c:pt>
                <c:pt idx="6">
                  <c:v>0.40071758983759609</c:v>
                </c:pt>
                <c:pt idx="7">
                  <c:v>0.37603942399275575</c:v>
                </c:pt>
                <c:pt idx="8">
                  <c:v>0.39134281320331005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4.3384352418224005E-2</c:v>
                </c:pt>
                <c:pt idx="1">
                  <c:v>4.3566767229249376E-2</c:v>
                </c:pt>
                <c:pt idx="2">
                  <c:v>3.6204955960395725E-2</c:v>
                </c:pt>
                <c:pt idx="3">
                  <c:v>2.6425183922148935E-2</c:v>
                </c:pt>
                <c:pt idx="4">
                  <c:v>3.0258140962017056E-2</c:v>
                </c:pt>
                <c:pt idx="5">
                  <c:v>2.1107753854594749E-2</c:v>
                </c:pt>
                <c:pt idx="6">
                  <c:v>2.5336378214044018E-2</c:v>
                </c:pt>
                <c:pt idx="7">
                  <c:v>2.5987776190764915E-2</c:v>
                </c:pt>
                <c:pt idx="8">
                  <c:v>3.1509217592718505E-2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0.1390403948436611</c:v>
                </c:pt>
                <c:pt idx="1">
                  <c:v>0.14285219707940267</c:v>
                </c:pt>
                <c:pt idx="2">
                  <c:v>0.21651418557578406</c:v>
                </c:pt>
                <c:pt idx="3">
                  <c:v>8.4506838224687283E-2</c:v>
                </c:pt>
                <c:pt idx="4">
                  <c:v>0.2053453049335997</c:v>
                </c:pt>
                <c:pt idx="5">
                  <c:v>0.18019610713230788</c:v>
                </c:pt>
                <c:pt idx="6">
                  <c:v>0.21868783652199553</c:v>
                </c:pt>
                <c:pt idx="7">
                  <c:v>0.12790159300634976</c:v>
                </c:pt>
                <c:pt idx="8">
                  <c:v>0.17569081574051404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0.42736531833569086</c:v>
                </c:pt>
                <c:pt idx="1">
                  <c:v>0.39087237216565274</c:v>
                </c:pt>
                <c:pt idx="2">
                  <c:v>0.39582286861724081</c:v>
                </c:pt>
                <c:pt idx="3">
                  <c:v>0.51720131999293317</c:v>
                </c:pt>
                <c:pt idx="4">
                  <c:v>0.36313230581525641</c:v>
                </c:pt>
                <c:pt idx="5">
                  <c:v>0.41282204032016245</c:v>
                </c:pt>
                <c:pt idx="6">
                  <c:v>0.35525819542636428</c:v>
                </c:pt>
                <c:pt idx="7">
                  <c:v>0.47007120681012959</c:v>
                </c:pt>
                <c:pt idx="8">
                  <c:v>0.40145715346345734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096680"/>
        <c:axId val="357099816"/>
      </c:barChart>
      <c:catAx>
        <c:axId val="357096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099816"/>
        <c:crosses val="autoZero"/>
        <c:auto val="1"/>
        <c:lblAlgn val="ctr"/>
        <c:lblOffset val="100"/>
        <c:noMultiLvlLbl val="0"/>
      </c:catAx>
      <c:valAx>
        <c:axId val="3570998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096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284874.50000000006</c:v>
                </c:pt>
                <c:pt idx="1">
                  <c:v>17587.439999999999</c:v>
                </c:pt>
                <c:pt idx="2">
                  <c:v>91822.94</c:v>
                </c:pt>
                <c:pt idx="3">
                  <c:v>15957.490000000002</c:v>
                </c:pt>
                <c:pt idx="4">
                  <c:v>50922.099999999984</c:v>
                </c:pt>
                <c:pt idx="5">
                  <c:v>747498.7</c:v>
                </c:pt>
                <c:pt idx="6">
                  <c:v>291092.91999999993</c:v>
                </c:pt>
                <c:pt idx="7">
                  <c:v>136752.78999999998</c:v>
                </c:pt>
                <c:pt idx="8">
                  <c:v>15360.57</c:v>
                </c:pt>
                <c:pt idx="9">
                  <c:v>39.49</c:v>
                </c:pt>
                <c:pt idx="10">
                  <c:v>115220.96000000004</c:v>
                </c:pt>
                <c:pt idx="11">
                  <c:v>221774.21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4072"/>
        <c:axId val="3579128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4917</c:v>
                </c:pt>
                <c:pt idx="1">
                  <c:v>236</c:v>
                </c:pt>
                <c:pt idx="2">
                  <c:v>1929</c:v>
                </c:pt>
                <c:pt idx="3">
                  <c:v>360</c:v>
                </c:pt>
                <c:pt idx="4">
                  <c:v>3901</c:v>
                </c:pt>
                <c:pt idx="5">
                  <c:v>6520</c:v>
                </c:pt>
                <c:pt idx="6">
                  <c:v>3196</c:v>
                </c:pt>
                <c:pt idx="7">
                  <c:v>1063</c:v>
                </c:pt>
                <c:pt idx="8">
                  <c:v>195</c:v>
                </c:pt>
                <c:pt idx="9">
                  <c:v>1</c:v>
                </c:pt>
                <c:pt idx="10">
                  <c:v>8841</c:v>
                </c:pt>
                <c:pt idx="11">
                  <c:v>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099032"/>
        <c:axId val="357100208"/>
      </c:lineChart>
      <c:catAx>
        <c:axId val="35709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100208"/>
        <c:crosses val="autoZero"/>
        <c:auto val="1"/>
        <c:lblAlgn val="ctr"/>
        <c:lblOffset val="100"/>
        <c:noMultiLvlLbl val="0"/>
      </c:catAx>
      <c:valAx>
        <c:axId val="3571002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099032"/>
        <c:crosses val="autoZero"/>
        <c:crossBetween val="between"/>
      </c:valAx>
      <c:valAx>
        <c:axId val="3579128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7914072"/>
        <c:crosses val="max"/>
        <c:crossBetween val="between"/>
      </c:valAx>
      <c:catAx>
        <c:axId val="35791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912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29.34</c:v>
                </c:pt>
                <c:pt idx="2">
                  <c:v>19965.160000000007</c:v>
                </c:pt>
                <c:pt idx="3">
                  <c:v>5630.5199999999995</c:v>
                </c:pt>
                <c:pt idx="4">
                  <c:v>4798.01</c:v>
                </c:pt>
                <c:pt idx="5">
                  <c:v>0</c:v>
                </c:pt>
                <c:pt idx="6">
                  <c:v>81994.690000000017</c:v>
                </c:pt>
                <c:pt idx="7">
                  <c:v>2258.54</c:v>
                </c:pt>
                <c:pt idx="8">
                  <c:v>493.74000000000007</c:v>
                </c:pt>
                <c:pt idx="9">
                  <c:v>0</c:v>
                </c:pt>
                <c:pt idx="10">
                  <c:v>26073.360000000004</c:v>
                </c:pt>
                <c:pt idx="11">
                  <c:v>18894.53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3288"/>
        <c:axId val="3579152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620</c:v>
                </c:pt>
                <c:pt idx="3">
                  <c:v>138</c:v>
                </c:pt>
                <c:pt idx="4">
                  <c:v>408</c:v>
                </c:pt>
                <c:pt idx="5">
                  <c:v>0</c:v>
                </c:pt>
                <c:pt idx="6">
                  <c:v>2360</c:v>
                </c:pt>
                <c:pt idx="7">
                  <c:v>52</c:v>
                </c:pt>
                <c:pt idx="8">
                  <c:v>17</c:v>
                </c:pt>
                <c:pt idx="9">
                  <c:v>0</c:v>
                </c:pt>
                <c:pt idx="10">
                  <c:v>4586</c:v>
                </c:pt>
                <c:pt idx="11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14464"/>
        <c:axId val="357914856"/>
      </c:lineChart>
      <c:catAx>
        <c:axId val="3579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914856"/>
        <c:crosses val="autoZero"/>
        <c:auto val="1"/>
        <c:lblAlgn val="ctr"/>
        <c:lblOffset val="100"/>
        <c:noMultiLvlLbl val="0"/>
      </c:catAx>
      <c:valAx>
        <c:axId val="357914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7914464"/>
        <c:crosses val="autoZero"/>
        <c:crossBetween val="between"/>
      </c:valAx>
      <c:valAx>
        <c:axId val="3579152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7913288"/>
        <c:crosses val="max"/>
        <c:crossBetween val="between"/>
      </c:valAx>
      <c:catAx>
        <c:axId val="357913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915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696364</v>
      </c>
      <c r="D5" s="30">
        <f>SUM(E5:G5)</f>
        <v>221334</v>
      </c>
      <c r="E5" s="31">
        <f>SUM(E6:E13)</f>
        <v>111811</v>
      </c>
      <c r="F5" s="31">
        <f>SUM(F6:F13)</f>
        <v>70436</v>
      </c>
      <c r="G5" s="32">
        <f t="shared" ref="G5:H5" si="0">SUM(G6:G13)</f>
        <v>39087</v>
      </c>
      <c r="H5" s="29">
        <f t="shared" si="0"/>
        <v>217625</v>
      </c>
      <c r="I5" s="33">
        <f>D5/C5</f>
        <v>0.31784239277159648</v>
      </c>
      <c r="J5" s="26"/>
      <c r="K5" s="24">
        <f t="shared" ref="K5:K13" si="1">C5-D5-H5</f>
        <v>257405</v>
      </c>
      <c r="L5" s="58">
        <f>E5/C5</f>
        <v>0.16056401537127135</v>
      </c>
      <c r="M5" s="58">
        <f>G5/C5</f>
        <v>5.6130127347191985E-2</v>
      </c>
    </row>
    <row r="6" spans="1:13" ht="20.100000000000001" customHeight="1" thickTop="1" x14ac:dyDescent="0.15">
      <c r="B6" s="18" t="s">
        <v>17</v>
      </c>
      <c r="C6" s="34">
        <v>187561</v>
      </c>
      <c r="D6" s="35">
        <f t="shared" ref="D6:D13" si="2">SUM(E6:G6)</f>
        <v>45823</v>
      </c>
      <c r="E6" s="36">
        <v>24638</v>
      </c>
      <c r="F6" s="36">
        <v>14494</v>
      </c>
      <c r="G6" s="37">
        <v>6691</v>
      </c>
      <c r="H6" s="34">
        <v>61939</v>
      </c>
      <c r="I6" s="38">
        <f t="shared" ref="I6:I13" si="3">D6/C6</f>
        <v>0.24430985119507787</v>
      </c>
      <c r="J6" s="26"/>
      <c r="K6" s="24">
        <f t="shared" si="1"/>
        <v>79799</v>
      </c>
      <c r="L6" s="58">
        <f t="shared" ref="L6:L13" si="4">E6/C6</f>
        <v>0.13135993090247972</v>
      </c>
      <c r="M6" s="58">
        <f t="shared" ref="M6:M13" si="5">G6/C6</f>
        <v>3.5673727480659626E-2</v>
      </c>
    </row>
    <row r="7" spans="1:13" ht="20.100000000000001" customHeight="1" x14ac:dyDescent="0.15">
      <c r="B7" s="19" t="s">
        <v>18</v>
      </c>
      <c r="C7" s="39">
        <v>92460</v>
      </c>
      <c r="D7" s="40">
        <f t="shared" si="2"/>
        <v>30758</v>
      </c>
      <c r="E7" s="41">
        <v>15088</v>
      </c>
      <c r="F7" s="41">
        <v>10312</v>
      </c>
      <c r="G7" s="42">
        <v>5358</v>
      </c>
      <c r="H7" s="39">
        <v>28679</v>
      </c>
      <c r="I7" s="43">
        <f t="shared" si="3"/>
        <v>0.3326627730910664</v>
      </c>
      <c r="J7" s="26"/>
      <c r="K7" s="24">
        <f t="shared" si="1"/>
        <v>33023</v>
      </c>
      <c r="L7" s="58">
        <f t="shared" si="4"/>
        <v>0.16318407960199005</v>
      </c>
      <c r="M7" s="58">
        <f t="shared" si="5"/>
        <v>5.7949383517196626E-2</v>
      </c>
    </row>
    <row r="8" spans="1:13" ht="20.100000000000001" customHeight="1" x14ac:dyDescent="0.15">
      <c r="B8" s="19" t="s">
        <v>19</v>
      </c>
      <c r="C8" s="39">
        <v>50024</v>
      </c>
      <c r="D8" s="40">
        <f t="shared" si="2"/>
        <v>18750</v>
      </c>
      <c r="E8" s="41">
        <v>9469</v>
      </c>
      <c r="F8" s="41">
        <v>5723</v>
      </c>
      <c r="G8" s="42">
        <v>3558</v>
      </c>
      <c r="H8" s="39">
        <v>14830</v>
      </c>
      <c r="I8" s="43">
        <f t="shared" si="3"/>
        <v>0.37482008635854791</v>
      </c>
      <c r="J8" s="26"/>
      <c r="K8" s="24">
        <f t="shared" si="1"/>
        <v>16444</v>
      </c>
      <c r="L8" s="58">
        <f t="shared" si="4"/>
        <v>0.18928914121221813</v>
      </c>
      <c r="M8" s="58">
        <f t="shared" si="5"/>
        <v>7.1125859587398046E-2</v>
      </c>
    </row>
    <row r="9" spans="1:13" ht="20.100000000000001" customHeight="1" x14ac:dyDescent="0.15">
      <c r="B9" s="19" t="s">
        <v>20</v>
      </c>
      <c r="C9" s="39">
        <v>32181</v>
      </c>
      <c r="D9" s="40">
        <f t="shared" si="2"/>
        <v>10003</v>
      </c>
      <c r="E9" s="41">
        <v>5292</v>
      </c>
      <c r="F9" s="41">
        <v>2958</v>
      </c>
      <c r="G9" s="42">
        <v>1753</v>
      </c>
      <c r="H9" s="39">
        <v>10115</v>
      </c>
      <c r="I9" s="43">
        <f t="shared" si="3"/>
        <v>0.31083558621546875</v>
      </c>
      <c r="J9" s="26"/>
      <c r="K9" s="24">
        <f t="shared" si="1"/>
        <v>12063</v>
      </c>
      <c r="L9" s="58">
        <f t="shared" si="4"/>
        <v>0.16444485876759579</v>
      </c>
      <c r="M9" s="58">
        <f t="shared" si="5"/>
        <v>5.4473136322674871E-2</v>
      </c>
    </row>
    <row r="10" spans="1:13" ht="20.100000000000001" customHeight="1" x14ac:dyDescent="0.15">
      <c r="B10" s="19" t="s">
        <v>21</v>
      </c>
      <c r="C10" s="39">
        <v>44564</v>
      </c>
      <c r="D10" s="40">
        <f t="shared" si="2"/>
        <v>14507</v>
      </c>
      <c r="E10" s="41">
        <v>7252</v>
      </c>
      <c r="F10" s="41">
        <v>4462</v>
      </c>
      <c r="G10" s="42">
        <v>2793</v>
      </c>
      <c r="H10" s="39">
        <v>13702</v>
      </c>
      <c r="I10" s="43">
        <f t="shared" si="3"/>
        <v>0.32553181940579839</v>
      </c>
      <c r="J10" s="26"/>
      <c r="K10" s="24">
        <f t="shared" si="1"/>
        <v>16355</v>
      </c>
      <c r="L10" s="58">
        <f t="shared" si="4"/>
        <v>0.16273225024683602</v>
      </c>
      <c r="M10" s="58">
        <f t="shared" si="5"/>
        <v>6.2673907189659817E-2</v>
      </c>
    </row>
    <row r="11" spans="1:13" ht="20.100000000000001" customHeight="1" x14ac:dyDescent="0.15">
      <c r="B11" s="19" t="s">
        <v>22</v>
      </c>
      <c r="C11" s="39">
        <v>97946</v>
      </c>
      <c r="D11" s="40">
        <f t="shared" si="2"/>
        <v>31584</v>
      </c>
      <c r="E11" s="41">
        <v>15480</v>
      </c>
      <c r="F11" s="41">
        <v>10311</v>
      </c>
      <c r="G11" s="42">
        <v>5793</v>
      </c>
      <c r="H11" s="39">
        <v>31470</v>
      </c>
      <c r="I11" s="43">
        <f t="shared" si="3"/>
        <v>0.3224633981990076</v>
      </c>
      <c r="J11" s="26"/>
      <c r="K11" s="24">
        <f t="shared" si="1"/>
        <v>34892</v>
      </c>
      <c r="L11" s="58">
        <f t="shared" si="4"/>
        <v>0.15804627039389052</v>
      </c>
      <c r="M11" s="58">
        <f t="shared" si="5"/>
        <v>5.914483490903151E-2</v>
      </c>
    </row>
    <row r="12" spans="1:13" ht="20.100000000000001" customHeight="1" x14ac:dyDescent="0.15">
      <c r="B12" s="19" t="s">
        <v>23</v>
      </c>
      <c r="C12" s="39">
        <v>134652</v>
      </c>
      <c r="D12" s="40">
        <f t="shared" si="2"/>
        <v>49397</v>
      </c>
      <c r="E12" s="41">
        <v>24886</v>
      </c>
      <c r="F12" s="41">
        <v>15277</v>
      </c>
      <c r="G12" s="42">
        <v>9234</v>
      </c>
      <c r="H12" s="39">
        <v>39865</v>
      </c>
      <c r="I12" s="43">
        <f t="shared" si="3"/>
        <v>0.36684935983126876</v>
      </c>
      <c r="J12" s="26"/>
      <c r="K12" s="24">
        <f t="shared" si="1"/>
        <v>45390</v>
      </c>
      <c r="L12" s="58">
        <f t="shared" si="4"/>
        <v>0.18481715830436979</v>
      </c>
      <c r="M12" s="58">
        <f t="shared" si="5"/>
        <v>6.857677568844131E-2</v>
      </c>
    </row>
    <row r="13" spans="1:13" ht="20.100000000000001" customHeight="1" x14ac:dyDescent="0.15">
      <c r="B13" s="19" t="s">
        <v>24</v>
      </c>
      <c r="C13" s="39">
        <v>56976</v>
      </c>
      <c r="D13" s="40">
        <f t="shared" si="2"/>
        <v>20512</v>
      </c>
      <c r="E13" s="41">
        <v>9706</v>
      </c>
      <c r="F13" s="41">
        <v>6899</v>
      </c>
      <c r="G13" s="42">
        <v>3907</v>
      </c>
      <c r="H13" s="39">
        <v>17025</v>
      </c>
      <c r="I13" s="43">
        <f t="shared" si="3"/>
        <v>0.36001123279977537</v>
      </c>
      <c r="J13" s="26"/>
      <c r="K13" s="24">
        <f t="shared" si="1"/>
        <v>19439</v>
      </c>
      <c r="L13" s="58">
        <f t="shared" si="4"/>
        <v>0.17035242909295142</v>
      </c>
      <c r="M13" s="58">
        <f t="shared" si="5"/>
        <v>6.8572732378545359E-2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7132</v>
      </c>
      <c r="E4" s="46">
        <f t="shared" ref="E4:K4" si="0">SUM(E5:E7)</f>
        <v>5529</v>
      </c>
      <c r="F4" s="46">
        <f t="shared" si="0"/>
        <v>8787</v>
      </c>
      <c r="G4" s="46">
        <f t="shared" si="0"/>
        <v>5414</v>
      </c>
      <c r="H4" s="46">
        <f t="shared" si="0"/>
        <v>4489</v>
      </c>
      <c r="I4" s="46">
        <f t="shared" si="0"/>
        <v>5515</v>
      </c>
      <c r="J4" s="45">
        <f t="shared" si="0"/>
        <v>3032</v>
      </c>
      <c r="K4" s="47">
        <f t="shared" si="0"/>
        <v>39898</v>
      </c>
      <c r="L4" s="55">
        <f>K4/人口統計!D5</f>
        <v>0.18026150523643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957</v>
      </c>
      <c r="E5" s="49">
        <v>866</v>
      </c>
      <c r="F5" s="49">
        <v>818</v>
      </c>
      <c r="G5" s="49">
        <v>682</v>
      </c>
      <c r="H5" s="49">
        <v>538</v>
      </c>
      <c r="I5" s="49">
        <v>558</v>
      </c>
      <c r="J5" s="48">
        <v>345</v>
      </c>
      <c r="K5" s="50">
        <f>SUM(D5:J5)</f>
        <v>4764</v>
      </c>
      <c r="L5" s="56">
        <f>K5/人口統計!D5</f>
        <v>2.1524031554121824E-2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2907</v>
      </c>
      <c r="E6" s="49">
        <v>2015</v>
      </c>
      <c r="F6" s="49">
        <v>2933</v>
      </c>
      <c r="G6" s="49">
        <v>1613</v>
      </c>
      <c r="H6" s="49">
        <v>1230</v>
      </c>
      <c r="I6" s="49">
        <v>1347</v>
      </c>
      <c r="J6" s="48">
        <v>804</v>
      </c>
      <c r="K6" s="50">
        <f>SUM(D6:J6)</f>
        <v>12849</v>
      </c>
      <c r="L6" s="56">
        <f>K6/人口統計!D5</f>
        <v>5.8052535986337389E-2</v>
      </c>
      <c r="O6" s="162">
        <f>SUM(D6,D7)</f>
        <v>6175</v>
      </c>
      <c r="P6" s="162">
        <f t="shared" ref="P6:U6" si="1">SUM(E6,E7)</f>
        <v>4663</v>
      </c>
      <c r="Q6" s="162">
        <f t="shared" si="1"/>
        <v>7969</v>
      </c>
      <c r="R6" s="162">
        <f t="shared" si="1"/>
        <v>4732</v>
      </c>
      <c r="S6" s="162">
        <f t="shared" si="1"/>
        <v>3951</v>
      </c>
      <c r="T6" s="162">
        <f t="shared" si="1"/>
        <v>4957</v>
      </c>
      <c r="U6" s="162">
        <f t="shared" si="1"/>
        <v>2687</v>
      </c>
    </row>
    <row r="7" spans="1:21" ht="20.100000000000001" customHeight="1" x14ac:dyDescent="0.15">
      <c r="B7" s="117"/>
      <c r="C7" s="119" t="s">
        <v>143</v>
      </c>
      <c r="D7" s="51">
        <v>3268</v>
      </c>
      <c r="E7" s="52">
        <v>2648</v>
      </c>
      <c r="F7" s="52">
        <v>5036</v>
      </c>
      <c r="G7" s="52">
        <v>3119</v>
      </c>
      <c r="H7" s="52">
        <v>2721</v>
      </c>
      <c r="I7" s="52">
        <v>3610</v>
      </c>
      <c r="J7" s="51">
        <v>1883</v>
      </c>
      <c r="K7" s="53">
        <f>SUM(D7:J7)</f>
        <v>22285</v>
      </c>
      <c r="L7" s="57">
        <f>K7/人口統計!D5</f>
        <v>0.1006849376959708</v>
      </c>
      <c r="O7" s="14">
        <f>O6/($K$6+$K$7)</f>
        <v>0.17575567826037455</v>
      </c>
      <c r="P7" s="14">
        <f t="shared" ref="P7:U7" si="2">P6/($K$6+$K$7)</f>
        <v>0.13272044173734843</v>
      </c>
      <c r="Q7" s="14">
        <f t="shared" si="2"/>
        <v>0.22681732794444129</v>
      </c>
      <c r="R7" s="14">
        <f t="shared" si="2"/>
        <v>0.13468435134058176</v>
      </c>
      <c r="S7" s="14">
        <f t="shared" si="2"/>
        <v>0.11245517162862184</v>
      </c>
      <c r="T7" s="14">
        <f t="shared" si="2"/>
        <v>0.14108840439460352</v>
      </c>
      <c r="U7" s="14">
        <f t="shared" si="2"/>
        <v>7.647862469402858E-2</v>
      </c>
    </row>
    <row r="8" spans="1:21" ht="20.100000000000001" customHeight="1" thickBot="1" x14ac:dyDescent="0.2">
      <c r="B8" s="206" t="s">
        <v>67</v>
      </c>
      <c r="C8" s="207"/>
      <c r="D8" s="45">
        <v>84</v>
      </c>
      <c r="E8" s="46">
        <v>113</v>
      </c>
      <c r="F8" s="46">
        <v>77</v>
      </c>
      <c r="G8" s="46">
        <v>113</v>
      </c>
      <c r="H8" s="46">
        <v>74</v>
      </c>
      <c r="I8" s="46">
        <v>75</v>
      </c>
      <c r="J8" s="45">
        <v>55</v>
      </c>
      <c r="K8" s="47">
        <f>SUM(D8:J8)</f>
        <v>591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7216</v>
      </c>
      <c r="E9" s="34">
        <f t="shared" ref="E9:K9" si="3">E4+E8</f>
        <v>5642</v>
      </c>
      <c r="F9" s="34">
        <f t="shared" si="3"/>
        <v>8864</v>
      </c>
      <c r="G9" s="34">
        <f t="shared" si="3"/>
        <v>5527</v>
      </c>
      <c r="H9" s="34">
        <f t="shared" si="3"/>
        <v>4563</v>
      </c>
      <c r="I9" s="34">
        <f t="shared" si="3"/>
        <v>5590</v>
      </c>
      <c r="J9" s="35">
        <f t="shared" si="3"/>
        <v>3087</v>
      </c>
      <c r="K9" s="54">
        <f t="shared" si="3"/>
        <v>40489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1223</v>
      </c>
      <c r="E24" s="46">
        <v>1013</v>
      </c>
      <c r="F24" s="46">
        <v>1350</v>
      </c>
      <c r="G24" s="46">
        <v>884</v>
      </c>
      <c r="H24" s="46">
        <v>700</v>
      </c>
      <c r="I24" s="46">
        <v>910</v>
      </c>
      <c r="J24" s="45">
        <v>538</v>
      </c>
      <c r="K24" s="47">
        <f>SUM(D24:J24)</f>
        <v>6618</v>
      </c>
      <c r="L24" s="55">
        <f>K24/人口統計!D6</f>
        <v>0.14442528861052309</v>
      </c>
    </row>
    <row r="25" spans="1:12" ht="20.100000000000001" customHeight="1" x14ac:dyDescent="0.15">
      <c r="B25" s="204" t="s">
        <v>43</v>
      </c>
      <c r="C25" s="205"/>
      <c r="D25" s="45">
        <v>1135</v>
      </c>
      <c r="E25" s="46">
        <v>1029</v>
      </c>
      <c r="F25" s="46">
        <v>1160</v>
      </c>
      <c r="G25" s="46">
        <v>744</v>
      </c>
      <c r="H25" s="46">
        <v>622</v>
      </c>
      <c r="I25" s="46">
        <v>670</v>
      </c>
      <c r="J25" s="45">
        <v>385</v>
      </c>
      <c r="K25" s="47">
        <f t="shared" ref="K25:K31" si="4">SUM(D25:J25)</f>
        <v>5745</v>
      </c>
      <c r="L25" s="55">
        <f>K25/人口統計!D7</f>
        <v>0.18678067494635542</v>
      </c>
    </row>
    <row r="26" spans="1:12" ht="20.100000000000001" customHeight="1" x14ac:dyDescent="0.15">
      <c r="B26" s="204" t="s">
        <v>44</v>
      </c>
      <c r="C26" s="205"/>
      <c r="D26" s="45">
        <v>783</v>
      </c>
      <c r="E26" s="46">
        <v>451</v>
      </c>
      <c r="F26" s="46">
        <v>884</v>
      </c>
      <c r="G26" s="46">
        <v>478</v>
      </c>
      <c r="H26" s="46">
        <v>411</v>
      </c>
      <c r="I26" s="46">
        <v>517</v>
      </c>
      <c r="J26" s="45">
        <v>304</v>
      </c>
      <c r="K26" s="47">
        <f t="shared" si="4"/>
        <v>3828</v>
      </c>
      <c r="L26" s="55">
        <f>K26/人口統計!D8</f>
        <v>0.20416000000000001</v>
      </c>
    </row>
    <row r="27" spans="1:12" ht="20.100000000000001" customHeight="1" x14ac:dyDescent="0.15">
      <c r="B27" s="204" t="s">
        <v>45</v>
      </c>
      <c r="C27" s="205"/>
      <c r="D27" s="45">
        <v>217</v>
      </c>
      <c r="E27" s="46">
        <v>178</v>
      </c>
      <c r="F27" s="46">
        <v>339</v>
      </c>
      <c r="G27" s="46">
        <v>246</v>
      </c>
      <c r="H27" s="46">
        <v>210</v>
      </c>
      <c r="I27" s="46">
        <v>213</v>
      </c>
      <c r="J27" s="45">
        <v>105</v>
      </c>
      <c r="K27" s="47">
        <f t="shared" si="4"/>
        <v>1508</v>
      </c>
      <c r="L27" s="55">
        <f>K27/人口統計!D9</f>
        <v>0.15075477356792963</v>
      </c>
    </row>
    <row r="28" spans="1:12" ht="20.100000000000001" customHeight="1" x14ac:dyDescent="0.15">
      <c r="B28" s="204" t="s">
        <v>46</v>
      </c>
      <c r="C28" s="205"/>
      <c r="D28" s="45">
        <v>326</v>
      </c>
      <c r="E28" s="46">
        <v>270</v>
      </c>
      <c r="F28" s="46">
        <v>480</v>
      </c>
      <c r="G28" s="46">
        <v>334</v>
      </c>
      <c r="H28" s="46">
        <v>278</v>
      </c>
      <c r="I28" s="46">
        <v>407</v>
      </c>
      <c r="J28" s="45">
        <v>195</v>
      </c>
      <c r="K28" s="47">
        <f t="shared" si="4"/>
        <v>2290</v>
      </c>
      <c r="L28" s="55">
        <f>K28/人口統計!D10</f>
        <v>0.15785482870338458</v>
      </c>
    </row>
    <row r="29" spans="1:12" ht="20.100000000000001" customHeight="1" x14ac:dyDescent="0.15">
      <c r="B29" s="204" t="s">
        <v>47</v>
      </c>
      <c r="C29" s="205"/>
      <c r="D29" s="45">
        <v>735</v>
      </c>
      <c r="E29" s="46">
        <v>736</v>
      </c>
      <c r="F29" s="46">
        <v>1406</v>
      </c>
      <c r="G29" s="46">
        <v>780</v>
      </c>
      <c r="H29" s="46">
        <v>655</v>
      </c>
      <c r="I29" s="46">
        <v>784</v>
      </c>
      <c r="J29" s="45">
        <v>447</v>
      </c>
      <c r="K29" s="47">
        <f t="shared" si="4"/>
        <v>5543</v>
      </c>
      <c r="L29" s="55">
        <f>K29/人口統計!D11</f>
        <v>0.1755002532928065</v>
      </c>
    </row>
    <row r="30" spans="1:12" ht="20.100000000000001" customHeight="1" x14ac:dyDescent="0.15">
      <c r="B30" s="204" t="s">
        <v>48</v>
      </c>
      <c r="C30" s="205"/>
      <c r="D30" s="45">
        <v>2272</v>
      </c>
      <c r="E30" s="46">
        <v>1474</v>
      </c>
      <c r="F30" s="46">
        <v>2280</v>
      </c>
      <c r="G30" s="46">
        <v>1457</v>
      </c>
      <c r="H30" s="46">
        <v>1242</v>
      </c>
      <c r="I30" s="46">
        <v>1439</v>
      </c>
      <c r="J30" s="45">
        <v>719</v>
      </c>
      <c r="K30" s="47">
        <f t="shared" si="4"/>
        <v>10883</v>
      </c>
      <c r="L30" s="55">
        <f>K30/人口統計!D12</f>
        <v>0.22031702330101019</v>
      </c>
    </row>
    <row r="31" spans="1:12" ht="20.100000000000001" customHeight="1" thickBot="1" x14ac:dyDescent="0.2">
      <c r="B31" s="210" t="s">
        <v>24</v>
      </c>
      <c r="C31" s="211"/>
      <c r="D31" s="45">
        <v>441</v>
      </c>
      <c r="E31" s="46">
        <v>378</v>
      </c>
      <c r="F31" s="46">
        <v>888</v>
      </c>
      <c r="G31" s="46">
        <v>491</v>
      </c>
      <c r="H31" s="46">
        <v>371</v>
      </c>
      <c r="I31" s="46">
        <v>575</v>
      </c>
      <c r="J31" s="45">
        <v>339</v>
      </c>
      <c r="K31" s="47">
        <f t="shared" si="4"/>
        <v>3483</v>
      </c>
      <c r="L31" s="59">
        <f>K31/人口統計!D13</f>
        <v>0.16980304212168487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7132</v>
      </c>
      <c r="E32" s="34">
        <f t="shared" ref="E32:J32" si="5">SUM(E24:E31)</f>
        <v>5529</v>
      </c>
      <c r="F32" s="34">
        <f t="shared" si="5"/>
        <v>8787</v>
      </c>
      <c r="G32" s="34">
        <f t="shared" si="5"/>
        <v>5414</v>
      </c>
      <c r="H32" s="34">
        <f t="shared" si="5"/>
        <v>4489</v>
      </c>
      <c r="I32" s="34">
        <f t="shared" si="5"/>
        <v>5515</v>
      </c>
      <c r="J32" s="35">
        <f t="shared" si="5"/>
        <v>3032</v>
      </c>
      <c r="K32" s="54">
        <f>SUM(K24:K31)</f>
        <v>39898</v>
      </c>
      <c r="L32" s="60">
        <f>K32/人口統計!D5</f>
        <v>0.18026150523643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266</v>
      </c>
      <c r="E50" s="192">
        <v>228</v>
      </c>
      <c r="F50" s="192">
        <v>300</v>
      </c>
      <c r="G50" s="192">
        <v>209</v>
      </c>
      <c r="H50" s="192">
        <v>154</v>
      </c>
      <c r="I50" s="192">
        <v>220</v>
      </c>
      <c r="J50" s="191">
        <v>128</v>
      </c>
      <c r="K50" s="193">
        <f t="shared" ref="K50:K82" si="6">SUM(D50:J50)</f>
        <v>1505</v>
      </c>
      <c r="L50" s="194">
        <f>K50/N50</f>
        <v>0.14300646142151274</v>
      </c>
      <c r="N50" s="14">
        <v>10524</v>
      </c>
    </row>
    <row r="51" spans="2:14" ht="20.100000000000001" customHeight="1" x14ac:dyDescent="0.15">
      <c r="B51" s="212" t="s">
        <v>155</v>
      </c>
      <c r="C51" s="213"/>
      <c r="D51" s="191">
        <v>237</v>
      </c>
      <c r="E51" s="192">
        <v>166</v>
      </c>
      <c r="F51" s="192">
        <v>260</v>
      </c>
      <c r="G51" s="192">
        <v>148</v>
      </c>
      <c r="H51" s="192">
        <v>129</v>
      </c>
      <c r="I51" s="192">
        <v>171</v>
      </c>
      <c r="J51" s="191">
        <v>85</v>
      </c>
      <c r="K51" s="193">
        <f t="shared" si="6"/>
        <v>1196</v>
      </c>
      <c r="L51" s="194">
        <f t="shared" ref="L51:L82" si="7">K51/N51</f>
        <v>0.15392535392535392</v>
      </c>
      <c r="N51" s="14">
        <v>7770</v>
      </c>
    </row>
    <row r="52" spans="2:14" ht="20.100000000000001" customHeight="1" x14ac:dyDescent="0.15">
      <c r="B52" s="212" t="s">
        <v>156</v>
      </c>
      <c r="C52" s="213"/>
      <c r="D52" s="191">
        <v>327</v>
      </c>
      <c r="E52" s="192">
        <v>282</v>
      </c>
      <c r="F52" s="192">
        <v>304</v>
      </c>
      <c r="G52" s="192">
        <v>230</v>
      </c>
      <c r="H52" s="192">
        <v>176</v>
      </c>
      <c r="I52" s="192">
        <v>213</v>
      </c>
      <c r="J52" s="191">
        <v>131</v>
      </c>
      <c r="K52" s="193">
        <f t="shared" si="6"/>
        <v>1663</v>
      </c>
      <c r="L52" s="194">
        <f t="shared" si="7"/>
        <v>0.15029371893357432</v>
      </c>
      <c r="N52" s="14">
        <v>11065</v>
      </c>
    </row>
    <row r="53" spans="2:14" ht="20.100000000000001" customHeight="1" x14ac:dyDescent="0.15">
      <c r="B53" s="212" t="s">
        <v>157</v>
      </c>
      <c r="C53" s="213"/>
      <c r="D53" s="191">
        <v>204</v>
      </c>
      <c r="E53" s="192">
        <v>159</v>
      </c>
      <c r="F53" s="192">
        <v>226</v>
      </c>
      <c r="G53" s="192">
        <v>150</v>
      </c>
      <c r="H53" s="192">
        <v>116</v>
      </c>
      <c r="I53" s="192">
        <v>154</v>
      </c>
      <c r="J53" s="191">
        <v>98</v>
      </c>
      <c r="K53" s="193">
        <f t="shared" si="6"/>
        <v>1107</v>
      </c>
      <c r="L53" s="194">
        <f t="shared" si="7"/>
        <v>0.14480052321778941</v>
      </c>
      <c r="N53" s="14">
        <v>7645</v>
      </c>
    </row>
    <row r="54" spans="2:14" ht="20.100000000000001" customHeight="1" x14ac:dyDescent="0.15">
      <c r="B54" s="212" t="s">
        <v>158</v>
      </c>
      <c r="C54" s="213"/>
      <c r="D54" s="191">
        <v>151</v>
      </c>
      <c r="E54" s="192">
        <v>156</v>
      </c>
      <c r="F54" s="192">
        <v>192</v>
      </c>
      <c r="G54" s="192">
        <v>122</v>
      </c>
      <c r="H54" s="192">
        <v>96</v>
      </c>
      <c r="I54" s="192">
        <v>124</v>
      </c>
      <c r="J54" s="191">
        <v>83</v>
      </c>
      <c r="K54" s="193">
        <f t="shared" si="6"/>
        <v>924</v>
      </c>
      <c r="L54" s="194">
        <f t="shared" si="7"/>
        <v>0.14611005692599621</v>
      </c>
      <c r="N54" s="14">
        <v>6324</v>
      </c>
    </row>
    <row r="55" spans="2:14" ht="20.100000000000001" customHeight="1" x14ac:dyDescent="0.15">
      <c r="B55" s="212" t="s">
        <v>159</v>
      </c>
      <c r="C55" s="213"/>
      <c r="D55" s="191">
        <v>63</v>
      </c>
      <c r="E55" s="192">
        <v>61</v>
      </c>
      <c r="F55" s="192">
        <v>81</v>
      </c>
      <c r="G55" s="192">
        <v>52</v>
      </c>
      <c r="H55" s="192">
        <v>46</v>
      </c>
      <c r="I55" s="192">
        <v>45</v>
      </c>
      <c r="J55" s="191">
        <v>29</v>
      </c>
      <c r="K55" s="193">
        <f t="shared" si="6"/>
        <v>377</v>
      </c>
      <c r="L55" s="194">
        <f t="shared" si="7"/>
        <v>0.15110220440881764</v>
      </c>
      <c r="N55" s="14">
        <v>2495</v>
      </c>
    </row>
    <row r="56" spans="2:14" ht="20.100000000000001" customHeight="1" x14ac:dyDescent="0.15">
      <c r="B56" s="212" t="s">
        <v>160</v>
      </c>
      <c r="C56" s="213"/>
      <c r="D56" s="191">
        <v>176</v>
      </c>
      <c r="E56" s="192">
        <v>145</v>
      </c>
      <c r="F56" s="192">
        <v>163</v>
      </c>
      <c r="G56" s="192">
        <v>142</v>
      </c>
      <c r="H56" s="192">
        <v>99</v>
      </c>
      <c r="I56" s="192">
        <v>98</v>
      </c>
      <c r="J56" s="191">
        <v>58</v>
      </c>
      <c r="K56" s="193">
        <f t="shared" si="6"/>
        <v>881</v>
      </c>
      <c r="L56" s="194">
        <f t="shared" si="7"/>
        <v>0.20146352618339813</v>
      </c>
      <c r="N56" s="14">
        <v>4373</v>
      </c>
    </row>
    <row r="57" spans="2:14" ht="20.100000000000001" customHeight="1" x14ac:dyDescent="0.15">
      <c r="B57" s="212" t="s">
        <v>161</v>
      </c>
      <c r="C57" s="213"/>
      <c r="D57" s="191">
        <v>385</v>
      </c>
      <c r="E57" s="192">
        <v>391</v>
      </c>
      <c r="F57" s="192">
        <v>405</v>
      </c>
      <c r="G57" s="192">
        <v>239</v>
      </c>
      <c r="H57" s="192">
        <v>177</v>
      </c>
      <c r="I57" s="192">
        <v>208</v>
      </c>
      <c r="J57" s="191">
        <v>113</v>
      </c>
      <c r="K57" s="193">
        <f t="shared" si="6"/>
        <v>1918</v>
      </c>
      <c r="L57" s="194">
        <f t="shared" si="7"/>
        <v>0.20755329509793313</v>
      </c>
      <c r="N57" s="14">
        <v>9241</v>
      </c>
    </row>
    <row r="58" spans="2:14" ht="20.100000000000001" customHeight="1" x14ac:dyDescent="0.15">
      <c r="B58" s="212" t="s">
        <v>162</v>
      </c>
      <c r="C58" s="213"/>
      <c r="D58" s="191">
        <v>392</v>
      </c>
      <c r="E58" s="192">
        <v>339</v>
      </c>
      <c r="F58" s="192">
        <v>411</v>
      </c>
      <c r="G58" s="192">
        <v>244</v>
      </c>
      <c r="H58" s="192">
        <v>217</v>
      </c>
      <c r="I58" s="192">
        <v>252</v>
      </c>
      <c r="J58" s="191">
        <v>138</v>
      </c>
      <c r="K58" s="193">
        <f t="shared" si="6"/>
        <v>1993</v>
      </c>
      <c r="L58" s="194">
        <f t="shared" si="7"/>
        <v>0.18855250709555346</v>
      </c>
      <c r="N58" s="14">
        <v>10570</v>
      </c>
    </row>
    <row r="59" spans="2:14" ht="20.100000000000001" customHeight="1" x14ac:dyDescent="0.15">
      <c r="B59" s="212" t="s">
        <v>163</v>
      </c>
      <c r="C59" s="213"/>
      <c r="D59" s="191">
        <v>194</v>
      </c>
      <c r="E59" s="192">
        <v>179</v>
      </c>
      <c r="F59" s="192">
        <v>187</v>
      </c>
      <c r="G59" s="192">
        <v>140</v>
      </c>
      <c r="H59" s="192">
        <v>138</v>
      </c>
      <c r="I59" s="192">
        <v>120</v>
      </c>
      <c r="J59" s="191">
        <v>86</v>
      </c>
      <c r="K59" s="193">
        <f t="shared" si="6"/>
        <v>1044</v>
      </c>
      <c r="L59" s="194">
        <f t="shared" si="7"/>
        <v>0.15880742318223304</v>
      </c>
      <c r="N59" s="14">
        <v>6574</v>
      </c>
    </row>
    <row r="60" spans="2:14" ht="20.100000000000001" customHeight="1" x14ac:dyDescent="0.15">
      <c r="B60" s="212" t="s">
        <v>164</v>
      </c>
      <c r="C60" s="213"/>
      <c r="D60" s="191">
        <v>403</v>
      </c>
      <c r="E60" s="192">
        <v>263</v>
      </c>
      <c r="F60" s="192">
        <v>473</v>
      </c>
      <c r="G60" s="192">
        <v>262</v>
      </c>
      <c r="H60" s="192">
        <v>203</v>
      </c>
      <c r="I60" s="192">
        <v>301</v>
      </c>
      <c r="J60" s="191">
        <v>175</v>
      </c>
      <c r="K60" s="193">
        <f t="shared" si="6"/>
        <v>2080</v>
      </c>
      <c r="L60" s="194">
        <f t="shared" si="7"/>
        <v>0.21579001971158834</v>
      </c>
      <c r="N60" s="14">
        <v>9639</v>
      </c>
    </row>
    <row r="61" spans="2:14" ht="20.100000000000001" customHeight="1" x14ac:dyDescent="0.15">
      <c r="B61" s="212" t="s">
        <v>165</v>
      </c>
      <c r="C61" s="213"/>
      <c r="D61" s="191">
        <v>122</v>
      </c>
      <c r="E61" s="192">
        <v>74</v>
      </c>
      <c r="F61" s="192">
        <v>154</v>
      </c>
      <c r="G61" s="192">
        <v>87</v>
      </c>
      <c r="H61" s="192">
        <v>88</v>
      </c>
      <c r="I61" s="192">
        <v>95</v>
      </c>
      <c r="J61" s="191">
        <v>54</v>
      </c>
      <c r="K61" s="193">
        <f t="shared" si="6"/>
        <v>674</v>
      </c>
      <c r="L61" s="194">
        <f t="shared" si="7"/>
        <v>0.21940104166666666</v>
      </c>
      <c r="N61" s="14">
        <v>3072</v>
      </c>
    </row>
    <row r="62" spans="2:14" ht="20.100000000000001" customHeight="1" x14ac:dyDescent="0.15">
      <c r="B62" s="212" t="s">
        <v>166</v>
      </c>
      <c r="C62" s="213"/>
      <c r="D62" s="191">
        <v>263</v>
      </c>
      <c r="E62" s="192">
        <v>125</v>
      </c>
      <c r="F62" s="192">
        <v>264</v>
      </c>
      <c r="G62" s="192">
        <v>140</v>
      </c>
      <c r="H62" s="192">
        <v>127</v>
      </c>
      <c r="I62" s="192">
        <v>128</v>
      </c>
      <c r="J62" s="191">
        <v>81</v>
      </c>
      <c r="K62" s="193">
        <f t="shared" si="6"/>
        <v>1128</v>
      </c>
      <c r="L62" s="194">
        <f t="shared" si="7"/>
        <v>0.18678589170392448</v>
      </c>
      <c r="N62" s="14">
        <v>6039</v>
      </c>
    </row>
    <row r="63" spans="2:14" ht="20.100000000000001" customHeight="1" x14ac:dyDescent="0.15">
      <c r="B63" s="212" t="s">
        <v>167</v>
      </c>
      <c r="C63" s="213"/>
      <c r="D63" s="191">
        <v>194</v>
      </c>
      <c r="E63" s="192">
        <v>162</v>
      </c>
      <c r="F63" s="192">
        <v>313</v>
      </c>
      <c r="G63" s="192">
        <v>220</v>
      </c>
      <c r="H63" s="192">
        <v>176</v>
      </c>
      <c r="I63" s="192">
        <v>196</v>
      </c>
      <c r="J63" s="191">
        <v>84</v>
      </c>
      <c r="K63" s="193">
        <f t="shared" si="6"/>
        <v>1345</v>
      </c>
      <c r="L63" s="194">
        <f t="shared" si="7"/>
        <v>0.14793224813022438</v>
      </c>
      <c r="N63" s="14">
        <v>9092</v>
      </c>
    </row>
    <row r="64" spans="2:14" ht="20.100000000000001" customHeight="1" x14ac:dyDescent="0.15">
      <c r="B64" s="212" t="s">
        <v>168</v>
      </c>
      <c r="C64" s="213"/>
      <c r="D64" s="191">
        <v>29</v>
      </c>
      <c r="E64" s="192">
        <v>21</v>
      </c>
      <c r="F64" s="192">
        <v>33</v>
      </c>
      <c r="G64" s="192">
        <v>31</v>
      </c>
      <c r="H64" s="192">
        <v>35</v>
      </c>
      <c r="I64" s="192">
        <v>22</v>
      </c>
      <c r="J64" s="191">
        <v>21</v>
      </c>
      <c r="K64" s="193">
        <f t="shared" si="6"/>
        <v>192</v>
      </c>
      <c r="L64" s="194">
        <f t="shared" si="7"/>
        <v>0.21075740944017562</v>
      </c>
      <c r="N64" s="14">
        <v>911</v>
      </c>
    </row>
    <row r="65" spans="2:14" ht="20.100000000000001" customHeight="1" x14ac:dyDescent="0.15">
      <c r="B65" s="212" t="s">
        <v>169</v>
      </c>
      <c r="C65" s="213"/>
      <c r="D65" s="191">
        <v>228</v>
      </c>
      <c r="E65" s="192">
        <v>189</v>
      </c>
      <c r="F65" s="192">
        <v>331</v>
      </c>
      <c r="G65" s="192">
        <v>229</v>
      </c>
      <c r="H65" s="192">
        <v>206</v>
      </c>
      <c r="I65" s="192">
        <v>288</v>
      </c>
      <c r="J65" s="191">
        <v>137</v>
      </c>
      <c r="K65" s="193">
        <f t="shared" si="6"/>
        <v>1608</v>
      </c>
      <c r="L65" s="194">
        <f t="shared" si="7"/>
        <v>0.15996816553919618</v>
      </c>
      <c r="N65" s="14">
        <v>10052</v>
      </c>
    </row>
    <row r="66" spans="2:14" ht="20.100000000000001" customHeight="1" x14ac:dyDescent="0.15">
      <c r="B66" s="212" t="s">
        <v>170</v>
      </c>
      <c r="C66" s="213"/>
      <c r="D66" s="191">
        <v>109</v>
      </c>
      <c r="E66" s="192">
        <v>86</v>
      </c>
      <c r="F66" s="192">
        <v>150</v>
      </c>
      <c r="G66" s="192">
        <v>112</v>
      </c>
      <c r="H66" s="192">
        <v>75</v>
      </c>
      <c r="I66" s="192">
        <v>122</v>
      </c>
      <c r="J66" s="191">
        <v>60</v>
      </c>
      <c r="K66" s="193">
        <f t="shared" si="6"/>
        <v>714</v>
      </c>
      <c r="L66" s="194">
        <f t="shared" si="7"/>
        <v>0.16026936026936026</v>
      </c>
      <c r="N66" s="14">
        <v>4455</v>
      </c>
    </row>
    <row r="67" spans="2:14" ht="20.100000000000001" customHeight="1" x14ac:dyDescent="0.15">
      <c r="B67" s="212" t="s">
        <v>171</v>
      </c>
      <c r="C67" s="213"/>
      <c r="D67" s="187">
        <v>566</v>
      </c>
      <c r="E67" s="188">
        <v>554</v>
      </c>
      <c r="F67" s="188">
        <v>1020</v>
      </c>
      <c r="G67" s="188">
        <v>559</v>
      </c>
      <c r="H67" s="188">
        <v>475</v>
      </c>
      <c r="I67" s="188">
        <v>602</v>
      </c>
      <c r="J67" s="187">
        <v>314</v>
      </c>
      <c r="K67" s="189">
        <f t="shared" si="6"/>
        <v>4090</v>
      </c>
      <c r="L67" s="195">
        <f t="shared" si="7"/>
        <v>0.18710828491696785</v>
      </c>
      <c r="N67" s="14">
        <v>21859</v>
      </c>
    </row>
    <row r="68" spans="2:14" ht="20.100000000000001" customHeight="1" x14ac:dyDescent="0.15">
      <c r="B68" s="212" t="s">
        <v>172</v>
      </c>
      <c r="C68" s="213"/>
      <c r="D68" s="187">
        <v>93</v>
      </c>
      <c r="E68" s="188">
        <v>98</v>
      </c>
      <c r="F68" s="188">
        <v>159</v>
      </c>
      <c r="G68" s="188">
        <v>97</v>
      </c>
      <c r="H68" s="188">
        <v>88</v>
      </c>
      <c r="I68" s="188">
        <v>74</v>
      </c>
      <c r="J68" s="187">
        <v>60</v>
      </c>
      <c r="K68" s="189">
        <f t="shared" si="6"/>
        <v>669</v>
      </c>
      <c r="L68" s="195">
        <f t="shared" si="7"/>
        <v>0.16510365251727541</v>
      </c>
      <c r="N68" s="14">
        <v>4052</v>
      </c>
    </row>
    <row r="69" spans="2:14" ht="20.100000000000001" customHeight="1" x14ac:dyDescent="0.15">
      <c r="B69" s="212" t="s">
        <v>173</v>
      </c>
      <c r="C69" s="213"/>
      <c r="D69" s="187">
        <v>83</v>
      </c>
      <c r="E69" s="188">
        <v>95</v>
      </c>
      <c r="F69" s="188">
        <v>247</v>
      </c>
      <c r="G69" s="188">
        <v>137</v>
      </c>
      <c r="H69" s="188">
        <v>99</v>
      </c>
      <c r="I69" s="188">
        <v>120</v>
      </c>
      <c r="J69" s="187">
        <v>78</v>
      </c>
      <c r="K69" s="189">
        <f t="shared" si="6"/>
        <v>859</v>
      </c>
      <c r="L69" s="195">
        <f t="shared" si="7"/>
        <v>0.1514190022915565</v>
      </c>
      <c r="N69" s="14">
        <v>5673</v>
      </c>
    </row>
    <row r="70" spans="2:14" ht="20.100000000000001" customHeight="1" x14ac:dyDescent="0.15">
      <c r="B70" s="212" t="s">
        <v>174</v>
      </c>
      <c r="C70" s="213"/>
      <c r="D70" s="187">
        <v>824</v>
      </c>
      <c r="E70" s="188">
        <v>518</v>
      </c>
      <c r="F70" s="188">
        <v>700</v>
      </c>
      <c r="G70" s="188">
        <v>489</v>
      </c>
      <c r="H70" s="188">
        <v>393</v>
      </c>
      <c r="I70" s="188">
        <v>456</v>
      </c>
      <c r="J70" s="187">
        <v>223</v>
      </c>
      <c r="K70" s="189">
        <f t="shared" si="6"/>
        <v>3603</v>
      </c>
      <c r="L70" s="195">
        <f t="shared" si="7"/>
        <v>0.22708937350308836</v>
      </c>
      <c r="N70" s="14">
        <v>15866</v>
      </c>
    </row>
    <row r="71" spans="2:14" ht="20.100000000000001" customHeight="1" x14ac:dyDescent="0.15">
      <c r="B71" s="212" t="s">
        <v>175</v>
      </c>
      <c r="C71" s="213"/>
      <c r="D71" s="187">
        <v>120</v>
      </c>
      <c r="E71" s="188">
        <v>109</v>
      </c>
      <c r="F71" s="188">
        <v>207</v>
      </c>
      <c r="G71" s="188">
        <v>143</v>
      </c>
      <c r="H71" s="188">
        <v>134</v>
      </c>
      <c r="I71" s="188">
        <v>128</v>
      </c>
      <c r="J71" s="187">
        <v>71</v>
      </c>
      <c r="K71" s="189">
        <f t="shared" si="6"/>
        <v>912</v>
      </c>
      <c r="L71" s="195">
        <f t="shared" si="7"/>
        <v>0.19676375404530744</v>
      </c>
      <c r="N71" s="14">
        <v>4635</v>
      </c>
    </row>
    <row r="72" spans="2:14" ht="20.100000000000001" customHeight="1" x14ac:dyDescent="0.15">
      <c r="B72" s="212" t="s">
        <v>176</v>
      </c>
      <c r="C72" s="213"/>
      <c r="D72" s="187">
        <v>206</v>
      </c>
      <c r="E72" s="188">
        <v>122</v>
      </c>
      <c r="F72" s="188">
        <v>221</v>
      </c>
      <c r="G72" s="188">
        <v>103</v>
      </c>
      <c r="H72" s="188">
        <v>105</v>
      </c>
      <c r="I72" s="188">
        <v>136</v>
      </c>
      <c r="J72" s="187">
        <v>72</v>
      </c>
      <c r="K72" s="189">
        <f t="shared" si="6"/>
        <v>965</v>
      </c>
      <c r="L72" s="195">
        <f t="shared" si="7"/>
        <v>0.21847407742811864</v>
      </c>
      <c r="N72" s="14">
        <v>4417</v>
      </c>
    </row>
    <row r="73" spans="2:14" ht="20.100000000000001" customHeight="1" x14ac:dyDescent="0.15">
      <c r="B73" s="212" t="s">
        <v>177</v>
      </c>
      <c r="C73" s="213"/>
      <c r="D73" s="187">
        <v>179</v>
      </c>
      <c r="E73" s="188">
        <v>117</v>
      </c>
      <c r="F73" s="188">
        <v>182</v>
      </c>
      <c r="G73" s="188">
        <v>107</v>
      </c>
      <c r="H73" s="188">
        <v>104</v>
      </c>
      <c r="I73" s="188">
        <v>122</v>
      </c>
      <c r="J73" s="187">
        <v>52</v>
      </c>
      <c r="K73" s="189">
        <f t="shared" si="6"/>
        <v>863</v>
      </c>
      <c r="L73" s="195">
        <f t="shared" si="7"/>
        <v>0.2141439205955335</v>
      </c>
      <c r="N73" s="14">
        <v>4030</v>
      </c>
    </row>
    <row r="74" spans="2:14" ht="20.100000000000001" customHeight="1" x14ac:dyDescent="0.15">
      <c r="B74" s="212" t="s">
        <v>178</v>
      </c>
      <c r="C74" s="213"/>
      <c r="D74" s="187">
        <v>168</v>
      </c>
      <c r="E74" s="188">
        <v>111</v>
      </c>
      <c r="F74" s="188">
        <v>154</v>
      </c>
      <c r="G74" s="188">
        <v>118</v>
      </c>
      <c r="H74" s="188">
        <v>67</v>
      </c>
      <c r="I74" s="188">
        <v>80</v>
      </c>
      <c r="J74" s="187">
        <v>47</v>
      </c>
      <c r="K74" s="189">
        <f t="shared" si="6"/>
        <v>745</v>
      </c>
      <c r="L74" s="196">
        <f t="shared" si="7"/>
        <v>0.22755039706780697</v>
      </c>
      <c r="N74" s="14">
        <v>3274</v>
      </c>
    </row>
    <row r="75" spans="2:14" ht="20.100000000000001" customHeight="1" x14ac:dyDescent="0.15">
      <c r="B75" s="212" t="s">
        <v>179</v>
      </c>
      <c r="C75" s="213"/>
      <c r="D75" s="187">
        <v>323</v>
      </c>
      <c r="E75" s="188">
        <v>219</v>
      </c>
      <c r="F75" s="188">
        <v>292</v>
      </c>
      <c r="G75" s="188">
        <v>196</v>
      </c>
      <c r="H75" s="188">
        <v>182</v>
      </c>
      <c r="I75" s="188">
        <v>206</v>
      </c>
      <c r="J75" s="187">
        <v>101</v>
      </c>
      <c r="K75" s="189">
        <f t="shared" si="6"/>
        <v>1519</v>
      </c>
      <c r="L75" s="197">
        <f t="shared" si="7"/>
        <v>0.24820261437908497</v>
      </c>
      <c r="N75" s="14">
        <v>6120</v>
      </c>
    </row>
    <row r="76" spans="2:14" ht="20.100000000000001" customHeight="1" x14ac:dyDescent="0.15">
      <c r="B76" s="212" t="s">
        <v>180</v>
      </c>
      <c r="C76" s="213"/>
      <c r="D76" s="187">
        <v>100</v>
      </c>
      <c r="E76" s="188">
        <v>64</v>
      </c>
      <c r="F76" s="188">
        <v>86</v>
      </c>
      <c r="G76" s="188">
        <v>58</v>
      </c>
      <c r="H76" s="188">
        <v>44</v>
      </c>
      <c r="I76" s="188">
        <v>68</v>
      </c>
      <c r="J76" s="187">
        <v>31</v>
      </c>
      <c r="K76" s="189">
        <f t="shared" si="6"/>
        <v>451</v>
      </c>
      <c r="L76" s="195">
        <f t="shared" si="7"/>
        <v>0.22905027932960895</v>
      </c>
      <c r="N76" s="14">
        <v>1969</v>
      </c>
    </row>
    <row r="77" spans="2:14" ht="20.100000000000001" customHeight="1" x14ac:dyDescent="0.15">
      <c r="B77" s="212" t="s">
        <v>181</v>
      </c>
      <c r="C77" s="213"/>
      <c r="D77" s="187">
        <v>314</v>
      </c>
      <c r="E77" s="188">
        <v>195</v>
      </c>
      <c r="F77" s="188">
        <v>385</v>
      </c>
      <c r="G77" s="188">
        <v>232</v>
      </c>
      <c r="H77" s="188">
        <v>203</v>
      </c>
      <c r="I77" s="188">
        <v>216</v>
      </c>
      <c r="J77" s="187">
        <v>116</v>
      </c>
      <c r="K77" s="189">
        <f t="shared" si="6"/>
        <v>1661</v>
      </c>
      <c r="L77" s="195">
        <f t="shared" si="7"/>
        <v>0.21121566632756866</v>
      </c>
      <c r="N77" s="14">
        <v>7864</v>
      </c>
    </row>
    <row r="78" spans="2:14" ht="20.100000000000001" customHeight="1" x14ac:dyDescent="0.15">
      <c r="B78" s="212" t="s">
        <v>182</v>
      </c>
      <c r="C78" s="213"/>
      <c r="D78" s="187">
        <v>50</v>
      </c>
      <c r="E78" s="188">
        <v>30</v>
      </c>
      <c r="F78" s="188">
        <v>69</v>
      </c>
      <c r="G78" s="188">
        <v>34</v>
      </c>
      <c r="H78" s="188">
        <v>30</v>
      </c>
      <c r="I78" s="188">
        <v>45</v>
      </c>
      <c r="J78" s="187">
        <v>16</v>
      </c>
      <c r="K78" s="189">
        <f t="shared" si="6"/>
        <v>274</v>
      </c>
      <c r="L78" s="195">
        <f t="shared" si="7"/>
        <v>0.22422258592471359</v>
      </c>
      <c r="N78" s="14">
        <v>1222</v>
      </c>
    </row>
    <row r="79" spans="2:14" ht="20.100000000000001" customHeight="1" x14ac:dyDescent="0.15">
      <c r="B79" s="212" t="s">
        <v>183</v>
      </c>
      <c r="C79" s="213"/>
      <c r="D79" s="187">
        <v>187</v>
      </c>
      <c r="E79" s="188">
        <v>146</v>
      </c>
      <c r="F79" s="188">
        <v>393</v>
      </c>
      <c r="G79" s="188">
        <v>212</v>
      </c>
      <c r="H79" s="188">
        <v>181</v>
      </c>
      <c r="I79" s="188">
        <v>265</v>
      </c>
      <c r="J79" s="187">
        <v>143</v>
      </c>
      <c r="K79" s="189">
        <f t="shared" si="6"/>
        <v>1527</v>
      </c>
      <c r="L79" s="195">
        <f t="shared" si="7"/>
        <v>0.16824592331423535</v>
      </c>
      <c r="N79" s="14">
        <v>9076</v>
      </c>
    </row>
    <row r="80" spans="2:14" ht="20.100000000000001" customHeight="1" x14ac:dyDescent="0.15">
      <c r="B80" s="212" t="s">
        <v>184</v>
      </c>
      <c r="C80" s="213"/>
      <c r="D80" s="45">
        <v>39</v>
      </c>
      <c r="E80" s="46">
        <v>39</v>
      </c>
      <c r="F80" s="46">
        <v>89</v>
      </c>
      <c r="G80" s="46">
        <v>51</v>
      </c>
      <c r="H80" s="46">
        <v>30</v>
      </c>
      <c r="I80" s="46">
        <v>68</v>
      </c>
      <c r="J80" s="45">
        <v>45</v>
      </c>
      <c r="K80" s="47">
        <f t="shared" si="6"/>
        <v>361</v>
      </c>
      <c r="L80" s="195">
        <f t="shared" si="7"/>
        <v>0.1709280303030303</v>
      </c>
      <c r="N80" s="14">
        <v>2112</v>
      </c>
    </row>
    <row r="81" spans="2:14" ht="20.100000000000001" customHeight="1" x14ac:dyDescent="0.15">
      <c r="B81" s="212" t="s">
        <v>185</v>
      </c>
      <c r="C81" s="213"/>
      <c r="D81" s="45">
        <v>35</v>
      </c>
      <c r="E81" s="46">
        <v>47</v>
      </c>
      <c r="F81" s="46">
        <v>122</v>
      </c>
      <c r="G81" s="46">
        <v>70</v>
      </c>
      <c r="H81" s="46">
        <v>43</v>
      </c>
      <c r="I81" s="46">
        <v>78</v>
      </c>
      <c r="J81" s="45">
        <v>46</v>
      </c>
      <c r="K81" s="47">
        <f t="shared" si="6"/>
        <v>441</v>
      </c>
      <c r="L81" s="195">
        <f t="shared" si="7"/>
        <v>0.16339384957391626</v>
      </c>
      <c r="N81" s="14">
        <v>2699</v>
      </c>
    </row>
    <row r="82" spans="2:14" ht="20.100000000000001" customHeight="1" x14ac:dyDescent="0.15">
      <c r="B82" s="212" t="s">
        <v>186</v>
      </c>
      <c r="C82" s="213"/>
      <c r="D82" s="40">
        <v>186</v>
      </c>
      <c r="E82" s="39">
        <v>152</v>
      </c>
      <c r="F82" s="39">
        <v>291</v>
      </c>
      <c r="G82" s="39">
        <v>164</v>
      </c>
      <c r="H82" s="39">
        <v>127</v>
      </c>
      <c r="I82" s="39">
        <v>169</v>
      </c>
      <c r="J82" s="40">
        <v>111</v>
      </c>
      <c r="K82" s="190">
        <f t="shared" si="6"/>
        <v>1200</v>
      </c>
      <c r="L82" s="197">
        <f t="shared" si="7"/>
        <v>0.1811320754716981</v>
      </c>
      <c r="N82" s="14">
        <v>6625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5605</v>
      </c>
      <c r="E5" s="149">
        <v>311682.78000000003</v>
      </c>
      <c r="F5" s="151">
        <v>1790</v>
      </c>
      <c r="G5" s="152">
        <v>34653.54</v>
      </c>
      <c r="H5" s="150">
        <v>542</v>
      </c>
      <c r="I5" s="149">
        <v>111059.44</v>
      </c>
      <c r="J5" s="151">
        <v>1078</v>
      </c>
      <c r="K5" s="152">
        <v>341360.88999999996</v>
      </c>
      <c r="M5" s="162">
        <f>Q5+Q7</f>
        <v>40628</v>
      </c>
      <c r="N5" s="121" t="s">
        <v>107</v>
      </c>
      <c r="O5" s="122"/>
      <c r="P5" s="134"/>
      <c r="Q5" s="123">
        <v>32216</v>
      </c>
      <c r="R5" s="124">
        <v>1988904.1100000013</v>
      </c>
      <c r="S5" s="124">
        <f>R5/Q5*100</f>
        <v>6173.6531847529213</v>
      </c>
    </row>
    <row r="6" spans="1:19" ht="20.100000000000001" customHeight="1" x14ac:dyDescent="0.15">
      <c r="B6" s="214" t="s">
        <v>114</v>
      </c>
      <c r="C6" s="214"/>
      <c r="D6" s="153">
        <v>4573</v>
      </c>
      <c r="E6" s="154">
        <v>283023.13999999996</v>
      </c>
      <c r="F6" s="155">
        <v>1511</v>
      </c>
      <c r="G6" s="156">
        <v>29169.979999999996</v>
      </c>
      <c r="H6" s="153">
        <v>461</v>
      </c>
      <c r="I6" s="154">
        <v>95646.200000000041</v>
      </c>
      <c r="J6" s="155">
        <v>883</v>
      </c>
      <c r="K6" s="156">
        <v>261707.25999999998</v>
      </c>
      <c r="M6" s="58"/>
      <c r="N6" s="125"/>
      <c r="O6" s="94" t="s">
        <v>104</v>
      </c>
      <c r="P6" s="107"/>
      <c r="Q6" s="98">
        <f>Q5/Q$13</f>
        <v>0.62297681434068808</v>
      </c>
      <c r="R6" s="99">
        <f>R5/R$13</f>
        <v>0.39134281320331005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2917</v>
      </c>
      <c r="E7" s="154">
        <v>183241.42000000004</v>
      </c>
      <c r="F7" s="155">
        <v>974</v>
      </c>
      <c r="G7" s="156">
        <v>18876.36</v>
      </c>
      <c r="H7" s="153">
        <v>510</v>
      </c>
      <c r="I7" s="154">
        <v>112885.08999999997</v>
      </c>
      <c r="J7" s="155">
        <v>667</v>
      </c>
      <c r="K7" s="156">
        <v>206372.15999999997</v>
      </c>
      <c r="M7" s="58"/>
      <c r="N7" s="126" t="s">
        <v>108</v>
      </c>
      <c r="O7" s="127"/>
      <c r="P7" s="135"/>
      <c r="Q7" s="128">
        <v>8412</v>
      </c>
      <c r="R7" s="129">
        <v>160137.88999999993</v>
      </c>
      <c r="S7" s="129">
        <f>R7/Q7*100</f>
        <v>1903.683903946742</v>
      </c>
    </row>
    <row r="8" spans="1:19" ht="20.100000000000001" customHeight="1" x14ac:dyDescent="0.15">
      <c r="B8" s="214" t="s">
        <v>116</v>
      </c>
      <c r="C8" s="214"/>
      <c r="D8" s="153">
        <v>1184</v>
      </c>
      <c r="E8" s="154">
        <v>73418.140000000014</v>
      </c>
      <c r="F8" s="155">
        <v>285</v>
      </c>
      <c r="G8" s="156">
        <v>5217.16</v>
      </c>
      <c r="H8" s="153">
        <v>87</v>
      </c>
      <c r="I8" s="154">
        <v>16684.3</v>
      </c>
      <c r="J8" s="155">
        <v>344</v>
      </c>
      <c r="K8" s="156">
        <v>102111.76000000001</v>
      </c>
      <c r="L8" s="89"/>
      <c r="M8" s="88"/>
      <c r="N8" s="130"/>
      <c r="O8" s="94" t="s">
        <v>104</v>
      </c>
      <c r="P8" s="107"/>
      <c r="Q8" s="98">
        <f>Q7/Q$13</f>
        <v>0.1626670276332837</v>
      </c>
      <c r="R8" s="99">
        <f>R7/R$13</f>
        <v>3.1509217592718505E-2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1856</v>
      </c>
      <c r="E9" s="154">
        <v>129487.67999999999</v>
      </c>
      <c r="F9" s="155">
        <v>461</v>
      </c>
      <c r="G9" s="156">
        <v>9764.2800000000007</v>
      </c>
      <c r="H9" s="153">
        <v>329</v>
      </c>
      <c r="I9" s="154">
        <v>66264.780000000013</v>
      </c>
      <c r="J9" s="155">
        <v>393</v>
      </c>
      <c r="K9" s="156">
        <v>117182.52999999998</v>
      </c>
      <c r="L9" s="89"/>
      <c r="M9" s="88"/>
      <c r="N9" s="126" t="s">
        <v>109</v>
      </c>
      <c r="O9" s="127"/>
      <c r="P9" s="135"/>
      <c r="Q9" s="128">
        <v>4207</v>
      </c>
      <c r="R9" s="129">
        <v>892905.58999999985</v>
      </c>
      <c r="S9" s="129">
        <f>R9/Q9*100</f>
        <v>21224.283099595908</v>
      </c>
    </row>
    <row r="10" spans="1:19" ht="20.100000000000001" customHeight="1" x14ac:dyDescent="0.15">
      <c r="B10" s="214" t="s">
        <v>118</v>
      </c>
      <c r="C10" s="214"/>
      <c r="D10" s="153">
        <v>4237</v>
      </c>
      <c r="E10" s="154">
        <v>277355.26999999996</v>
      </c>
      <c r="F10" s="155">
        <v>726</v>
      </c>
      <c r="G10" s="156">
        <v>15171.650000000001</v>
      </c>
      <c r="H10" s="153">
        <v>566</v>
      </c>
      <c r="I10" s="154">
        <v>129519.80999999998</v>
      </c>
      <c r="J10" s="155">
        <v>978</v>
      </c>
      <c r="K10" s="156">
        <v>296724.68</v>
      </c>
      <c r="L10" s="89"/>
      <c r="M10" s="88"/>
      <c r="N10" s="95"/>
      <c r="O10" s="94" t="s">
        <v>104</v>
      </c>
      <c r="P10" s="107"/>
      <c r="Q10" s="98">
        <f>Q9/Q$13</f>
        <v>8.1352851313982941E-2</v>
      </c>
      <c r="R10" s="99">
        <f>R9/R$13</f>
        <v>0.17569081574051404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8992</v>
      </c>
      <c r="E11" s="154">
        <v>546250.13999999978</v>
      </c>
      <c r="F11" s="155">
        <v>2036</v>
      </c>
      <c r="G11" s="156">
        <v>34538.040000000008</v>
      </c>
      <c r="H11" s="153">
        <v>1388</v>
      </c>
      <c r="I11" s="154">
        <v>298110.84999999998</v>
      </c>
      <c r="J11" s="155">
        <v>1735</v>
      </c>
      <c r="K11" s="156">
        <v>484280.80999999994</v>
      </c>
      <c r="L11" s="89"/>
      <c r="M11" s="88"/>
      <c r="N11" s="126" t="s">
        <v>110</v>
      </c>
      <c r="O11" s="127"/>
      <c r="P11" s="135"/>
      <c r="Q11" s="101">
        <v>6878</v>
      </c>
      <c r="R11" s="102">
        <v>2040307.7699999989</v>
      </c>
      <c r="S11" s="102">
        <f>R11/Q11*100</f>
        <v>29664.259523117169</v>
      </c>
    </row>
    <row r="12" spans="1:19" ht="20.100000000000001" customHeight="1" thickBot="1" x14ac:dyDescent="0.2">
      <c r="B12" s="215" t="s">
        <v>120</v>
      </c>
      <c r="C12" s="215"/>
      <c r="D12" s="157">
        <v>2852</v>
      </c>
      <c r="E12" s="158">
        <v>184445.54</v>
      </c>
      <c r="F12" s="159">
        <v>629</v>
      </c>
      <c r="G12" s="160">
        <v>12746.88</v>
      </c>
      <c r="H12" s="157">
        <v>324</v>
      </c>
      <c r="I12" s="158">
        <v>62735.119999999995</v>
      </c>
      <c r="J12" s="159">
        <v>800</v>
      </c>
      <c r="K12" s="160">
        <v>230567.68000000002</v>
      </c>
      <c r="L12" s="89"/>
      <c r="M12" s="88"/>
      <c r="N12" s="125"/>
      <c r="O12" s="84" t="s">
        <v>104</v>
      </c>
      <c r="P12" s="108"/>
      <c r="Q12" s="103">
        <f>Q11/Q$13</f>
        <v>0.13300330671204533</v>
      </c>
      <c r="R12" s="104">
        <f>R11/R$13</f>
        <v>0.40145715346345734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32216</v>
      </c>
      <c r="E13" s="149">
        <v>1988904.1100000013</v>
      </c>
      <c r="F13" s="151">
        <v>8412</v>
      </c>
      <c r="G13" s="152">
        <v>160137.88999999993</v>
      </c>
      <c r="H13" s="150">
        <v>4207</v>
      </c>
      <c r="I13" s="149">
        <v>892905.58999999985</v>
      </c>
      <c r="J13" s="151">
        <v>6878</v>
      </c>
      <c r="K13" s="152">
        <v>2040307.7699999989</v>
      </c>
      <c r="M13" s="58"/>
      <c r="N13" s="131" t="s">
        <v>111</v>
      </c>
      <c r="O13" s="132"/>
      <c r="P13" s="133"/>
      <c r="Q13" s="96">
        <f>Q5+Q7+Q9+Q11</f>
        <v>51713</v>
      </c>
      <c r="R13" s="97">
        <f>R5+R7+R9+R11</f>
        <v>5082255.3600000003</v>
      </c>
      <c r="S13" s="97">
        <f>R13/Q13*100</f>
        <v>9827.8099510761331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0.62174154187465336</v>
      </c>
      <c r="O16" s="58">
        <f>F5/(D5+F5+H5+J5)</f>
        <v>0.19855795895729339</v>
      </c>
      <c r="P16" s="58">
        <f>H5/(D5+F5+H5+J5)</f>
        <v>6.012201885745979E-2</v>
      </c>
      <c r="Q16" s="58">
        <f>J5/(D5+F5+H5+J5)</f>
        <v>0.11957848031059345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0.6156435110393107</v>
      </c>
      <c r="O17" s="58">
        <f t="shared" ref="O17:O23" si="1">F6/(D6+F6+H6+J6)</f>
        <v>0.20341949380721594</v>
      </c>
      <c r="P17" s="58">
        <f t="shared" ref="P17:P23" si="2">H6/(D6+F6+H6+J6)</f>
        <v>6.2062466343564889E-2</v>
      </c>
      <c r="Q17" s="58">
        <f t="shared" ref="Q17:Q23" si="3">J6/(D6+F6+H6+J6)</f>
        <v>0.11887452880990845</v>
      </c>
    </row>
    <row r="18" spans="13:17" ht="20.100000000000001" customHeight="1" x14ac:dyDescent="0.15">
      <c r="M18" s="14" t="s">
        <v>134</v>
      </c>
      <c r="N18" s="58">
        <f t="shared" si="0"/>
        <v>0.57557221783741119</v>
      </c>
      <c r="O18" s="58">
        <f t="shared" si="1"/>
        <v>0.19218626677190212</v>
      </c>
      <c r="P18" s="58">
        <f t="shared" si="2"/>
        <v>0.10063141278610892</v>
      </c>
      <c r="Q18" s="58">
        <f t="shared" si="3"/>
        <v>0.13161010260457776</v>
      </c>
    </row>
    <row r="19" spans="13:17" ht="20.100000000000001" customHeight="1" x14ac:dyDescent="0.15">
      <c r="M19" s="14" t="s">
        <v>135</v>
      </c>
      <c r="N19" s="58">
        <f t="shared" si="0"/>
        <v>0.62315789473684213</v>
      </c>
      <c r="O19" s="58">
        <f t="shared" si="1"/>
        <v>0.15</v>
      </c>
      <c r="P19" s="58">
        <f t="shared" si="2"/>
        <v>4.5789473684210526E-2</v>
      </c>
      <c r="Q19" s="58">
        <f t="shared" si="3"/>
        <v>0.18105263157894738</v>
      </c>
    </row>
    <row r="20" spans="13:17" ht="20.100000000000001" customHeight="1" x14ac:dyDescent="0.15">
      <c r="M20" s="14" t="s">
        <v>136</v>
      </c>
      <c r="N20" s="58">
        <f t="shared" si="0"/>
        <v>0.61072721289897991</v>
      </c>
      <c r="O20" s="58">
        <f t="shared" si="1"/>
        <v>0.15169463639355052</v>
      </c>
      <c r="P20" s="58">
        <f t="shared" si="2"/>
        <v>0.10825929582099375</v>
      </c>
      <c r="Q20" s="58">
        <f t="shared" si="3"/>
        <v>0.12931885488647582</v>
      </c>
    </row>
    <row r="21" spans="13:17" ht="20.100000000000001" customHeight="1" x14ac:dyDescent="0.15">
      <c r="M21" s="14" t="s">
        <v>137</v>
      </c>
      <c r="N21" s="58">
        <f t="shared" si="0"/>
        <v>0.6511449208544644</v>
      </c>
      <c r="O21" s="58">
        <f t="shared" si="1"/>
        <v>0.11157215306592901</v>
      </c>
      <c r="P21" s="58">
        <f t="shared" si="2"/>
        <v>8.6983248808974956E-2</v>
      </c>
      <c r="Q21" s="58">
        <f t="shared" si="3"/>
        <v>0.15029967727063162</v>
      </c>
    </row>
    <row r="22" spans="13:17" ht="20.100000000000001" customHeight="1" x14ac:dyDescent="0.15">
      <c r="M22" s="14" t="s">
        <v>138</v>
      </c>
      <c r="N22" s="58">
        <f t="shared" si="0"/>
        <v>0.63543212493816692</v>
      </c>
      <c r="O22" s="58">
        <f t="shared" si="1"/>
        <v>0.14387675782630202</v>
      </c>
      <c r="P22" s="58">
        <f t="shared" si="2"/>
        <v>9.8084940993569361E-2</v>
      </c>
      <c r="Q22" s="58">
        <f t="shared" si="3"/>
        <v>0.1226061762419617</v>
      </c>
    </row>
    <row r="23" spans="13:17" ht="20.100000000000001" customHeight="1" x14ac:dyDescent="0.15">
      <c r="M23" s="14" t="s">
        <v>139</v>
      </c>
      <c r="N23" s="58">
        <f t="shared" si="0"/>
        <v>0.61932681867535289</v>
      </c>
      <c r="O23" s="58">
        <f t="shared" si="1"/>
        <v>0.13659066232356135</v>
      </c>
      <c r="P23" s="58">
        <f t="shared" si="2"/>
        <v>7.0358306188925079E-2</v>
      </c>
      <c r="Q23" s="58">
        <f t="shared" si="3"/>
        <v>0.17372421281216069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0.62297681434068808</v>
      </c>
      <c r="O24" s="58">
        <f t="shared" ref="O24" si="5">F13/(D13+F13+H13+J13)</f>
        <v>0.1626670276332837</v>
      </c>
      <c r="P24" s="58">
        <f t="shared" ref="P24" si="6">H13/(D13+F13+H13+J13)</f>
        <v>8.1352851313982941E-2</v>
      </c>
      <c r="Q24" s="58">
        <f t="shared" ref="Q24" si="7">J13/(D13+F13+H13+J13)</f>
        <v>0.13300330671204533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0.39020993440242413</v>
      </c>
      <c r="O29" s="58">
        <f>G5/(E5+G5+I5+K5)</f>
        <v>4.3384352418224005E-2</v>
      </c>
      <c r="P29" s="58">
        <f>I5/(E5+G5+I5+K5)</f>
        <v>0.1390403948436611</v>
      </c>
      <c r="Q29" s="58">
        <f>K5/(E5+G5+I5+K5)</f>
        <v>0.42736531833569086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0.42270866352569519</v>
      </c>
      <c r="O30" s="58">
        <f t="shared" ref="O30:O37" si="9">G6/(E6+G6+I6+K6)</f>
        <v>4.3566767229249376E-2</v>
      </c>
      <c r="P30" s="58">
        <f t="shared" ref="P30:P37" si="10">I6/(E6+G6+I6+K6)</f>
        <v>0.14285219707940267</v>
      </c>
      <c r="Q30" s="58">
        <f t="shared" ref="Q30:Q37" si="11">K6/(E6+G6+I6+K6)</f>
        <v>0.39087237216565274</v>
      </c>
    </row>
    <row r="31" spans="13:17" ht="20.100000000000001" customHeight="1" x14ac:dyDescent="0.15">
      <c r="M31" s="14" t="s">
        <v>134</v>
      </c>
      <c r="N31" s="58">
        <f t="shared" si="8"/>
        <v>0.35145798984657944</v>
      </c>
      <c r="O31" s="58">
        <f t="shared" si="9"/>
        <v>3.6204955960395725E-2</v>
      </c>
      <c r="P31" s="58">
        <f t="shared" si="10"/>
        <v>0.21651418557578406</v>
      </c>
      <c r="Q31" s="58">
        <f t="shared" si="11"/>
        <v>0.39582286861724081</v>
      </c>
    </row>
    <row r="32" spans="13:17" ht="20.100000000000001" customHeight="1" x14ac:dyDescent="0.15">
      <c r="M32" s="14" t="s">
        <v>135</v>
      </c>
      <c r="N32" s="58">
        <f t="shared" si="8"/>
        <v>0.37186665786023049</v>
      </c>
      <c r="O32" s="58">
        <f t="shared" si="9"/>
        <v>2.6425183922148935E-2</v>
      </c>
      <c r="P32" s="58">
        <f t="shared" si="10"/>
        <v>8.4506838224687283E-2</v>
      </c>
      <c r="Q32" s="58">
        <f t="shared" si="11"/>
        <v>0.51720131999293317</v>
      </c>
    </row>
    <row r="33" spans="13:17" ht="20.100000000000001" customHeight="1" x14ac:dyDescent="0.15">
      <c r="M33" s="14" t="s">
        <v>136</v>
      </c>
      <c r="N33" s="58">
        <f t="shared" si="8"/>
        <v>0.40126424828912693</v>
      </c>
      <c r="O33" s="58">
        <f t="shared" si="9"/>
        <v>3.0258140962017056E-2</v>
      </c>
      <c r="P33" s="58">
        <f t="shared" si="10"/>
        <v>0.2053453049335997</v>
      </c>
      <c r="Q33" s="58">
        <f t="shared" si="11"/>
        <v>0.36313230581525641</v>
      </c>
    </row>
    <row r="34" spans="13:17" ht="20.100000000000001" customHeight="1" x14ac:dyDescent="0.15">
      <c r="M34" s="14" t="s">
        <v>137</v>
      </c>
      <c r="N34" s="58">
        <f t="shared" si="8"/>
        <v>0.38587409869293493</v>
      </c>
      <c r="O34" s="58">
        <f t="shared" si="9"/>
        <v>2.1107753854594749E-2</v>
      </c>
      <c r="P34" s="58">
        <f t="shared" si="10"/>
        <v>0.18019610713230788</v>
      </c>
      <c r="Q34" s="58">
        <f t="shared" si="11"/>
        <v>0.41282204032016245</v>
      </c>
    </row>
    <row r="35" spans="13:17" ht="20.100000000000001" customHeight="1" x14ac:dyDescent="0.15">
      <c r="M35" s="14" t="s">
        <v>138</v>
      </c>
      <c r="N35" s="58">
        <f t="shared" si="8"/>
        <v>0.40071758983759609</v>
      </c>
      <c r="O35" s="58">
        <f t="shared" si="9"/>
        <v>2.5336378214044018E-2</v>
      </c>
      <c r="P35" s="58">
        <f t="shared" si="10"/>
        <v>0.21868783652199553</v>
      </c>
      <c r="Q35" s="58">
        <f t="shared" si="11"/>
        <v>0.35525819542636428</v>
      </c>
    </row>
    <row r="36" spans="13:17" ht="20.100000000000001" customHeight="1" x14ac:dyDescent="0.15">
      <c r="M36" s="14" t="s">
        <v>139</v>
      </c>
      <c r="N36" s="58">
        <f t="shared" si="8"/>
        <v>0.37603942399275575</v>
      </c>
      <c r="O36" s="58">
        <f t="shared" si="9"/>
        <v>2.5987776190764915E-2</v>
      </c>
      <c r="P36" s="58">
        <f t="shared" si="10"/>
        <v>0.12790159300634976</v>
      </c>
      <c r="Q36" s="58">
        <f t="shared" si="11"/>
        <v>0.47007120681012959</v>
      </c>
    </row>
    <row r="37" spans="13:17" ht="20.100000000000001" customHeight="1" x14ac:dyDescent="0.15">
      <c r="M37" s="14" t="s">
        <v>140</v>
      </c>
      <c r="N37" s="58">
        <f t="shared" si="8"/>
        <v>0.39134281320331005</v>
      </c>
      <c r="O37" s="58">
        <f t="shared" si="9"/>
        <v>3.1509217592718505E-2</v>
      </c>
      <c r="P37" s="58">
        <f t="shared" si="10"/>
        <v>0.17569081574051404</v>
      </c>
      <c r="Q37" s="58">
        <f t="shared" si="11"/>
        <v>0.40145715346345734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4917</v>
      </c>
      <c r="F5" s="164">
        <f t="shared" ref="F5:F16" si="0">E5/SUM(E$5:E$16)</f>
        <v>0.1526260243357338</v>
      </c>
      <c r="G5" s="165">
        <v>284874.50000000006</v>
      </c>
      <c r="H5" s="166">
        <f t="shared" ref="H5:H16" si="1">G5/SUM(G$5:G$16)</f>
        <v>0.14323189266273881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236</v>
      </c>
      <c r="F6" s="168">
        <f t="shared" si="0"/>
        <v>7.3255525204867144E-3</v>
      </c>
      <c r="G6" s="169">
        <v>17587.439999999999</v>
      </c>
      <c r="H6" s="170">
        <f t="shared" si="1"/>
        <v>8.8427792529424658E-3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1929</v>
      </c>
      <c r="F7" s="168">
        <f t="shared" si="0"/>
        <v>5.9877079711944378E-2</v>
      </c>
      <c r="G7" s="169">
        <v>91822.94</v>
      </c>
      <c r="H7" s="170">
        <f t="shared" si="1"/>
        <v>4.61676053351813E-2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360</v>
      </c>
      <c r="F8" s="168">
        <f t="shared" si="0"/>
        <v>1.1174571641420413E-2</v>
      </c>
      <c r="G8" s="169">
        <v>15957.490000000002</v>
      </c>
      <c r="H8" s="170">
        <f t="shared" si="1"/>
        <v>8.0232575918403638E-3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3901</v>
      </c>
      <c r="F9" s="168">
        <f t="shared" si="0"/>
        <v>0.12108889992550285</v>
      </c>
      <c r="G9" s="169">
        <v>50922.099999999984</v>
      </c>
      <c r="H9" s="170">
        <f t="shared" si="1"/>
        <v>2.5603094560451175E-2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6520</v>
      </c>
      <c r="F10" s="168">
        <f t="shared" si="0"/>
        <v>0.20238390861683636</v>
      </c>
      <c r="G10" s="169">
        <v>747498.7</v>
      </c>
      <c r="H10" s="170">
        <f t="shared" si="1"/>
        <v>0.37583445890712147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3196</v>
      </c>
      <c r="F11" s="168">
        <f t="shared" si="0"/>
        <v>9.920536379438788E-2</v>
      </c>
      <c r="G11" s="169">
        <v>291092.91999999993</v>
      </c>
      <c r="H11" s="170">
        <f t="shared" si="1"/>
        <v>0.14635844862324707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1063</v>
      </c>
      <c r="F12" s="168">
        <f t="shared" si="0"/>
        <v>3.2996026818971937E-2</v>
      </c>
      <c r="G12" s="169">
        <v>136752.78999999998</v>
      </c>
      <c r="H12" s="170">
        <f t="shared" si="1"/>
        <v>6.875785982462472E-2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195</v>
      </c>
      <c r="F13" s="168">
        <f t="shared" si="0"/>
        <v>6.0528929724360568E-3</v>
      </c>
      <c r="G13" s="169">
        <v>15360.57</v>
      </c>
      <c r="H13" s="170">
        <f t="shared" si="1"/>
        <v>7.7231325144177018E-3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1</v>
      </c>
      <c r="F14" s="168">
        <f t="shared" si="0"/>
        <v>3.1040476781723369E-5</v>
      </c>
      <c r="G14" s="169">
        <v>39.49</v>
      </c>
      <c r="H14" s="170">
        <f t="shared" si="1"/>
        <v>1.9855155309624257E-5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8841</v>
      </c>
      <c r="F15" s="168">
        <f t="shared" si="0"/>
        <v>0.27442885522721627</v>
      </c>
      <c r="G15" s="169">
        <v>115220.96000000004</v>
      </c>
      <c r="H15" s="170">
        <f t="shared" si="1"/>
        <v>5.7931882900076087E-2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1057</v>
      </c>
      <c r="F16" s="172">
        <f t="shared" si="0"/>
        <v>3.2809783958281602E-2</v>
      </c>
      <c r="G16" s="173">
        <v>221774.21</v>
      </c>
      <c r="H16" s="174">
        <f t="shared" si="1"/>
        <v>0.11150573267204923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2</v>
      </c>
      <c r="F18" s="168">
        <f t="shared" si="2"/>
        <v>2.3775558725630053E-4</v>
      </c>
      <c r="G18" s="169">
        <v>29.34</v>
      </c>
      <c r="H18" s="170">
        <f t="shared" si="3"/>
        <v>1.8321710121196172E-4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620</v>
      </c>
      <c r="F19" s="168">
        <f t="shared" si="2"/>
        <v>7.3704232049453158E-2</v>
      </c>
      <c r="G19" s="169">
        <v>19965.160000000007</v>
      </c>
      <c r="H19" s="170">
        <f t="shared" si="3"/>
        <v>0.12467480369573998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138</v>
      </c>
      <c r="F20" s="168">
        <f t="shared" si="2"/>
        <v>1.6405135520684736E-2</v>
      </c>
      <c r="G20" s="169">
        <v>5630.5199999999995</v>
      </c>
      <c r="H20" s="170">
        <f t="shared" si="3"/>
        <v>3.5160448286161369E-2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408</v>
      </c>
      <c r="F21" s="168">
        <f t="shared" si="2"/>
        <v>4.850213980028531E-2</v>
      </c>
      <c r="G21" s="169">
        <v>4798.01</v>
      </c>
      <c r="H21" s="170">
        <f t="shared" si="3"/>
        <v>2.9961741097000835E-2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2360</v>
      </c>
      <c r="F23" s="168">
        <f t="shared" si="2"/>
        <v>0.28055159296243459</v>
      </c>
      <c r="G23" s="169">
        <v>81994.690000000017</v>
      </c>
      <c r="H23" s="170">
        <f t="shared" si="3"/>
        <v>0.51202554248716525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52</v>
      </c>
      <c r="F24" s="168">
        <f t="shared" si="2"/>
        <v>6.1816452686638138E-3</v>
      </c>
      <c r="G24" s="169">
        <v>2258.54</v>
      </c>
      <c r="H24" s="170">
        <f t="shared" si="3"/>
        <v>1.4103720237602728E-2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17</v>
      </c>
      <c r="F25" s="168">
        <f t="shared" si="2"/>
        <v>2.0209224916785543E-3</v>
      </c>
      <c r="G25" s="169">
        <v>493.74000000000007</v>
      </c>
      <c r="H25" s="170">
        <f t="shared" si="3"/>
        <v>3.0832178443215403E-3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4586</v>
      </c>
      <c r="F27" s="168">
        <f t="shared" si="2"/>
        <v>0.54517356157869712</v>
      </c>
      <c r="G27" s="169">
        <v>26073.360000000004</v>
      </c>
      <c r="H27" s="170">
        <f t="shared" si="3"/>
        <v>0.16281818125616615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229</v>
      </c>
      <c r="F28" s="172">
        <f t="shared" si="2"/>
        <v>2.7223014740846409E-2</v>
      </c>
      <c r="G28" s="173">
        <v>18894.53</v>
      </c>
      <c r="H28" s="174">
        <f t="shared" si="3"/>
        <v>0.11798912799463009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168</v>
      </c>
      <c r="F29" s="176">
        <f t="shared" ref="F29:F40" si="4">E29/SUM(E$29:E$40)</f>
        <v>3.9933444259567387E-2</v>
      </c>
      <c r="G29" s="177">
        <v>27872.330000000009</v>
      </c>
      <c r="H29" s="178">
        <f t="shared" ref="H29:H40" si="5">G29/SUM(G$29:G$40)</f>
        <v>3.121531583199072E-2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1.6638935108153079E-3</v>
      </c>
      <c r="G30" s="169">
        <v>1228.58</v>
      </c>
      <c r="H30" s="170">
        <f t="shared" si="5"/>
        <v>1.3759349406693715E-3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130</v>
      </c>
      <c r="F31" s="168">
        <f t="shared" si="4"/>
        <v>3.0900879486570002E-2</v>
      </c>
      <c r="G31" s="169">
        <v>19865.280000000006</v>
      </c>
      <c r="H31" s="170">
        <f t="shared" si="5"/>
        <v>2.2247906410799836E-2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7</v>
      </c>
      <c r="F32" s="168">
        <f t="shared" si="4"/>
        <v>1.6638935108153079E-3</v>
      </c>
      <c r="G32" s="169">
        <v>300.48</v>
      </c>
      <c r="H32" s="170">
        <f t="shared" si="5"/>
        <v>3.3651934019138583E-4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624</v>
      </c>
      <c r="F33" s="168">
        <f t="shared" si="4"/>
        <v>0.14832422153553601</v>
      </c>
      <c r="G33" s="169">
        <v>133839.11999999997</v>
      </c>
      <c r="H33" s="170">
        <f t="shared" si="5"/>
        <v>0.14989168115746704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110</v>
      </c>
      <c r="F34" s="168">
        <f t="shared" si="4"/>
        <v>2.6146898027097694E-2</v>
      </c>
      <c r="G34" s="169">
        <v>7424.31</v>
      </c>
      <c r="H34" s="170">
        <f t="shared" si="5"/>
        <v>8.3147760336005974E-3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1895</v>
      </c>
      <c r="F35" s="168">
        <f t="shared" si="4"/>
        <v>0.45043974328500119</v>
      </c>
      <c r="G35" s="169">
        <v>522616.96999999986</v>
      </c>
      <c r="H35" s="170">
        <f t="shared" si="5"/>
        <v>0.58529924759458607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36</v>
      </c>
      <c r="F36" s="168">
        <f t="shared" si="4"/>
        <v>8.5571666270501546E-3</v>
      </c>
      <c r="G36" s="169">
        <v>8718.23</v>
      </c>
      <c r="H36" s="170">
        <f t="shared" si="5"/>
        <v>9.7638878036366648E-3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27</v>
      </c>
      <c r="F37" s="168">
        <f t="shared" si="4"/>
        <v>6.4178749702876155E-3</v>
      </c>
      <c r="G37" s="169">
        <v>6057.13</v>
      </c>
      <c r="H37" s="170">
        <f t="shared" si="5"/>
        <v>6.7836175154867171E-3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84</v>
      </c>
      <c r="F38" s="168">
        <f t="shared" si="4"/>
        <v>1.9966722129783693E-2</v>
      </c>
      <c r="G38" s="169">
        <v>24569.31</v>
      </c>
      <c r="H38" s="170">
        <f t="shared" si="5"/>
        <v>2.7516134152547982E-2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49</v>
      </c>
      <c r="F39" s="168">
        <f t="shared" si="4"/>
        <v>1.1647254575707155E-2</v>
      </c>
      <c r="G39" s="169">
        <v>13033.130000000003</v>
      </c>
      <c r="H39" s="184">
        <f t="shared" si="5"/>
        <v>1.4596313592347435E-2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1070</v>
      </c>
      <c r="F40" s="185">
        <f t="shared" si="4"/>
        <v>0.25433800808176849</v>
      </c>
      <c r="G40" s="169">
        <v>127380.71999999999</v>
      </c>
      <c r="H40" s="172">
        <f t="shared" si="5"/>
        <v>0.14265866562667617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3667</v>
      </c>
      <c r="F41" s="176">
        <f>E41/SUM(E$41:E$44)</f>
        <v>0.53314917127071826</v>
      </c>
      <c r="G41" s="177">
        <v>1025325.0499999997</v>
      </c>
      <c r="H41" s="178">
        <f>G41/SUM(G$41:G$44)</f>
        <v>0.50253450242950348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2718</v>
      </c>
      <c r="F42" s="168">
        <f t="shared" ref="F42:F44" si="6">E42/SUM(E$41:E$44)</f>
        <v>0.39517301541145683</v>
      </c>
      <c r="G42" s="169">
        <v>831631.68</v>
      </c>
      <c r="H42" s="170">
        <f t="shared" ref="H42:H44" si="7">G42/SUM(G$41:G$44)</f>
        <v>0.40760109441724085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359</v>
      </c>
      <c r="F43" s="168">
        <f t="shared" si="6"/>
        <v>5.2195405641174759E-2</v>
      </c>
      <c r="G43" s="169">
        <v>139776.57000000004</v>
      </c>
      <c r="H43" s="170">
        <f t="shared" si="7"/>
        <v>6.850759089154479E-2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134</v>
      </c>
      <c r="F44" s="172">
        <f t="shared" si="6"/>
        <v>1.9482407676650187E-2</v>
      </c>
      <c r="G44" s="173">
        <v>43574.47</v>
      </c>
      <c r="H44" s="174">
        <f t="shared" si="7"/>
        <v>2.1356812261710892E-2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51713</v>
      </c>
      <c r="F45" s="179">
        <f>E45/E$45</f>
        <v>1</v>
      </c>
      <c r="G45" s="180">
        <f>SUM(G5:G44)</f>
        <v>5082255.3599999994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3213</v>
      </c>
      <c r="E4" s="67">
        <v>59085.39999999998</v>
      </c>
      <c r="F4" s="67">
        <f>E4*1000/D4</f>
        <v>18389.480236539053</v>
      </c>
      <c r="G4" s="67">
        <v>50320</v>
      </c>
      <c r="H4" s="63">
        <f>F4/G4</f>
        <v>0.36545072012200025</v>
      </c>
      <c r="K4" s="14">
        <f>D4*G4</f>
        <v>161678160</v>
      </c>
      <c r="L4" s="14" t="s">
        <v>26</v>
      </c>
      <c r="M4" s="24">
        <f>G4-F4</f>
        <v>31930.519763460947</v>
      </c>
    </row>
    <row r="5" spans="1:13" s="14" customFormat="1" ht="20.100000000000001" customHeight="1" x14ac:dyDescent="0.15">
      <c r="B5" s="252" t="s">
        <v>27</v>
      </c>
      <c r="C5" s="253"/>
      <c r="D5" s="64">
        <v>3413</v>
      </c>
      <c r="E5" s="68">
        <v>101026.52000000002</v>
      </c>
      <c r="F5" s="68">
        <f t="shared" ref="F5:F13" si="0">E5*1000/D5</f>
        <v>29600.503955464406</v>
      </c>
      <c r="G5" s="68">
        <v>105310</v>
      </c>
      <c r="H5" s="65">
        <f t="shared" ref="H5:H10" si="1">F5/G5</f>
        <v>0.28107970710724911</v>
      </c>
      <c r="K5" s="14">
        <f t="shared" ref="K5:K10" si="2">D5*G5</f>
        <v>359423030</v>
      </c>
      <c r="L5" s="14" t="s">
        <v>27</v>
      </c>
      <c r="M5" s="24">
        <f t="shared" ref="M5:M10" si="3">G5-F5</f>
        <v>75709.496044535597</v>
      </c>
    </row>
    <row r="6" spans="1:13" s="14" customFormat="1" ht="20.100000000000001" customHeight="1" x14ac:dyDescent="0.15">
      <c r="B6" s="252" t="s">
        <v>28</v>
      </c>
      <c r="C6" s="253"/>
      <c r="D6" s="64">
        <v>6245</v>
      </c>
      <c r="E6" s="68">
        <v>575332.68999999994</v>
      </c>
      <c r="F6" s="68">
        <f t="shared" si="0"/>
        <v>92126.93194555644</v>
      </c>
      <c r="G6" s="68">
        <v>167650</v>
      </c>
      <c r="H6" s="65">
        <f t="shared" si="1"/>
        <v>0.5495194270537217</v>
      </c>
      <c r="K6" s="14">
        <f t="shared" si="2"/>
        <v>1046974250</v>
      </c>
      <c r="L6" s="14" t="s">
        <v>28</v>
      </c>
      <c r="M6" s="24">
        <f t="shared" si="3"/>
        <v>75523.06805444356</v>
      </c>
    </row>
    <row r="7" spans="1:13" s="14" customFormat="1" ht="20.100000000000001" customHeight="1" x14ac:dyDescent="0.15">
      <c r="B7" s="252" t="s">
        <v>29</v>
      </c>
      <c r="C7" s="253"/>
      <c r="D7" s="64">
        <v>3888</v>
      </c>
      <c r="E7" s="68">
        <v>450462.22</v>
      </c>
      <c r="F7" s="68">
        <f t="shared" si="0"/>
        <v>115859.62448559671</v>
      </c>
      <c r="G7" s="68">
        <v>197050</v>
      </c>
      <c r="H7" s="65">
        <f t="shared" si="1"/>
        <v>0.58797069010706271</v>
      </c>
      <c r="K7" s="14">
        <f t="shared" si="2"/>
        <v>766130400</v>
      </c>
      <c r="L7" s="14" t="s">
        <v>29</v>
      </c>
      <c r="M7" s="24">
        <f t="shared" si="3"/>
        <v>81190.375514403291</v>
      </c>
    </row>
    <row r="8" spans="1:13" s="14" customFormat="1" ht="20.100000000000001" customHeight="1" x14ac:dyDescent="0.15">
      <c r="B8" s="252" t="s">
        <v>30</v>
      </c>
      <c r="C8" s="253"/>
      <c r="D8" s="64">
        <v>2389</v>
      </c>
      <c r="E8" s="68">
        <v>366001.84999999992</v>
      </c>
      <c r="F8" s="68">
        <f t="shared" si="0"/>
        <v>153202.95102553366</v>
      </c>
      <c r="G8" s="68">
        <v>270480</v>
      </c>
      <c r="H8" s="65">
        <f t="shared" si="1"/>
        <v>0.56641138356083132</v>
      </c>
      <c r="K8" s="14">
        <f t="shared" si="2"/>
        <v>646176720</v>
      </c>
      <c r="L8" s="14" t="s">
        <v>30</v>
      </c>
      <c r="M8" s="24">
        <f t="shared" si="3"/>
        <v>117277.04897446634</v>
      </c>
    </row>
    <row r="9" spans="1:13" s="14" customFormat="1" ht="20.100000000000001" customHeight="1" x14ac:dyDescent="0.15">
      <c r="B9" s="252" t="s">
        <v>31</v>
      </c>
      <c r="C9" s="253"/>
      <c r="D9" s="64">
        <v>2178</v>
      </c>
      <c r="E9" s="68">
        <v>398302.55000000016</v>
      </c>
      <c r="F9" s="68">
        <f t="shared" si="0"/>
        <v>182875.36730945829</v>
      </c>
      <c r="G9" s="68">
        <v>309380</v>
      </c>
      <c r="H9" s="65">
        <f t="shared" si="1"/>
        <v>0.59110274519832662</v>
      </c>
      <c r="K9" s="14">
        <f t="shared" si="2"/>
        <v>673829640</v>
      </c>
      <c r="L9" s="14" t="s">
        <v>31</v>
      </c>
      <c r="M9" s="24">
        <f t="shared" si="3"/>
        <v>126504.63269054171</v>
      </c>
    </row>
    <row r="10" spans="1:13" s="14" customFormat="1" ht="20.100000000000001" customHeight="1" x14ac:dyDescent="0.15">
      <c r="B10" s="258" t="s">
        <v>32</v>
      </c>
      <c r="C10" s="259"/>
      <c r="D10" s="72">
        <v>971</v>
      </c>
      <c r="E10" s="73">
        <v>198830.76999999996</v>
      </c>
      <c r="F10" s="73">
        <f t="shared" si="0"/>
        <v>204769.07312049431</v>
      </c>
      <c r="G10" s="73">
        <v>362170</v>
      </c>
      <c r="H10" s="75">
        <f t="shared" si="1"/>
        <v>0.56539490603996556</v>
      </c>
      <c r="K10" s="14">
        <f t="shared" si="2"/>
        <v>351667070</v>
      </c>
      <c r="L10" s="14" t="s">
        <v>32</v>
      </c>
      <c r="M10" s="24">
        <f t="shared" si="3"/>
        <v>157400.92687950569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6626</v>
      </c>
      <c r="E11" s="67">
        <f>SUM(E4:E5)</f>
        <v>160111.91999999998</v>
      </c>
      <c r="F11" s="67">
        <f t="shared" si="0"/>
        <v>24164.189556293386</v>
      </c>
      <c r="G11" s="82"/>
      <c r="H11" s="63">
        <f>SUM(E4:E5)*1000/SUM(K4:K5)</f>
        <v>0.3072568688626483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15671</v>
      </c>
      <c r="E12" s="78">
        <f>SUM(E6:E10)</f>
        <v>1988930.08</v>
      </c>
      <c r="F12" s="69">
        <f t="shared" si="0"/>
        <v>126917.87888456385</v>
      </c>
      <c r="G12" s="83"/>
      <c r="H12" s="70">
        <f>SUM(E6:E10)*1000/SUM(K6:K10)</f>
        <v>0.57074798863519027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22297</v>
      </c>
      <c r="E13" s="79">
        <f>SUM(E11:E12)</f>
        <v>2149042</v>
      </c>
      <c r="F13" s="74">
        <f t="shared" si="0"/>
        <v>96382.562676593268</v>
      </c>
      <c r="G13" s="77"/>
      <c r="H13" s="76">
        <f>SUM(E4:E10)*1000/SUM(K4:K10)</f>
        <v>0.53647198408952546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2021-12-20T05:08:08Z</dcterms:modified>
</cp:coreProperties>
</file>