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10月報告書\"/>
    </mc:Choice>
  </mc:AlternateContent>
  <bookViews>
    <workbookView xWindow="-915" yWindow="5130" windowWidth="15480" windowHeight="6480"/>
  </bookViews>
  <sheets>
    <sheet name="10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'10月状況（表紙）'!$A$1:$L$45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<sst xmlns="http://schemas.openxmlformats.org/spreadsheetml/2006/main" count="262" uniqueCount="189">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</sst>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24618</c:v>
                </c:pt>
                <c:pt idx="1">
                  <c:v>15053</c:v>
                </c:pt>
                <c:pt idx="2">
                  <c:v>9451</c:v>
                </c:pt>
                <c:pt idx="3">
                  <c:v>5279</c:v>
                </c:pt>
                <c:pt idx="4">
                  <c:v>7238</c:v>
                </c:pt>
                <c:pt idx="5">
                  <c:v>15475</c:v>
                </c:pt>
                <c:pt idx="6">
                  <c:v>24808</c:v>
                </c:pt>
                <c:pt idx="7">
                  <c:v>9689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14572</c:v>
                </c:pt>
                <c:pt idx="1">
                  <c:v>10349</c:v>
                </c:pt>
                <c:pt idx="2">
                  <c:v>5737</c:v>
                </c:pt>
                <c:pt idx="3">
                  <c:v>2970</c:v>
                </c:pt>
                <c:pt idx="4">
                  <c:v>4483</c:v>
                </c:pt>
                <c:pt idx="5">
                  <c:v>10335</c:v>
                </c:pt>
                <c:pt idx="6">
                  <c:v>15334</c:v>
                </c:pt>
                <c:pt idx="7">
                  <c:v>6904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6705</c:v>
                </c:pt>
                <c:pt idx="1">
                  <c:v>5380</c:v>
                </c:pt>
                <c:pt idx="2">
                  <c:v>3562</c:v>
                </c:pt>
                <c:pt idx="3">
                  <c:v>1759</c:v>
                </c:pt>
                <c:pt idx="4">
                  <c:v>2796</c:v>
                </c:pt>
                <c:pt idx="5">
                  <c:v>5779</c:v>
                </c:pt>
                <c:pt idx="6">
                  <c:v>9256</c:v>
                </c:pt>
                <c:pt idx="7">
                  <c:v>3908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85072"/>
        <c:axId val="353286640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53285072"/>
        <c:axId val="353286640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0.2445750644810607</c:v>
                </c:pt>
                <c:pt idx="1">
                  <c:v>0.33323229480156752</c:v>
                </c:pt>
                <c:pt idx="2">
                  <c:v>0.37527019454006882</c:v>
                </c:pt>
                <c:pt idx="3">
                  <c:v>0.31111663765232528</c:v>
                </c:pt>
                <c:pt idx="4">
                  <c:v>0.3257708361384139</c:v>
                </c:pt>
                <c:pt idx="5">
                  <c:v>0.32290676398131396</c:v>
                </c:pt>
                <c:pt idx="6">
                  <c:v>0.36723861068157487</c:v>
                </c:pt>
                <c:pt idx="7">
                  <c:v>0.36022912969373233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289384"/>
        <c:axId val="353287032"/>
      </c:lineChart>
      <c:catAx>
        <c:axId val="35328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3286640"/>
        <c:crosses val="autoZero"/>
        <c:auto val="1"/>
        <c:lblAlgn val="ctr"/>
        <c:lblOffset val="100"/>
        <c:noMultiLvlLbl val="0"/>
      </c:catAx>
      <c:valAx>
        <c:axId val="3532866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53285072"/>
        <c:crosses val="autoZero"/>
        <c:crossBetween val="between"/>
      </c:valAx>
      <c:valAx>
        <c:axId val="353287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3289384"/>
        <c:crosses val="max"/>
        <c:crossBetween val="between"/>
      </c:valAx>
      <c:catAx>
        <c:axId val="35328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3532870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3697</c:v>
                </c:pt>
                <c:pt idx="1">
                  <c:v>2701</c:v>
                </c:pt>
                <c:pt idx="2">
                  <c:v>366</c:v>
                </c:pt>
                <c:pt idx="3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1059737.7299999997</c:v>
                </c:pt>
                <c:pt idx="1">
                  <c:v>854729.14999999991</c:v>
                </c:pt>
                <c:pt idx="2">
                  <c:v>143958.47</c:v>
                </c:pt>
                <c:pt idx="3">
                  <c:v>39590.370000000003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27959.58</c:v>
                </c:pt>
                <c:pt idx="1">
                  <c:v>1127.8</c:v>
                </c:pt>
                <c:pt idx="2">
                  <c:v>20463.730000000003</c:v>
                </c:pt>
                <c:pt idx="3">
                  <c:v>253.7</c:v>
                </c:pt>
                <c:pt idx="4">
                  <c:v>134686.14000000001</c:v>
                </c:pt>
                <c:pt idx="5">
                  <c:v>7705.5399999999981</c:v>
                </c:pt>
                <c:pt idx="6">
                  <c:v>536221.89999999979</c:v>
                </c:pt>
                <c:pt idx="7">
                  <c:v>9342.9599999999991</c:v>
                </c:pt>
                <c:pt idx="8">
                  <c:v>6470</c:v>
                </c:pt>
                <c:pt idx="9">
                  <c:v>25049.980000000003</c:v>
                </c:pt>
                <c:pt idx="10">
                  <c:v>12779.720000000001</c:v>
                </c:pt>
                <c:pt idx="11">
                  <c:v>131835.15000000002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03176"/>
        <c:axId val="3541020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165</c:v>
                </c:pt>
                <c:pt idx="1">
                  <c:v>7</c:v>
                </c:pt>
                <c:pt idx="2">
                  <c:v>132</c:v>
                </c:pt>
                <c:pt idx="3">
                  <c:v>7</c:v>
                </c:pt>
                <c:pt idx="4">
                  <c:v>620</c:v>
                </c:pt>
                <c:pt idx="5">
                  <c:v>114</c:v>
                </c:pt>
                <c:pt idx="6">
                  <c:v>1890</c:v>
                </c:pt>
                <c:pt idx="7">
                  <c:v>36</c:v>
                </c:pt>
                <c:pt idx="8">
                  <c:v>28</c:v>
                </c:pt>
                <c:pt idx="9">
                  <c:v>82</c:v>
                </c:pt>
                <c:pt idx="10">
                  <c:v>48</c:v>
                </c:pt>
                <c:pt idx="11">
                  <c:v>1084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02784"/>
        <c:axId val="354106704"/>
      </c:lineChart>
      <c:catAx>
        <c:axId val="3541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4106704"/>
        <c:crosses val="autoZero"/>
        <c:auto val="1"/>
        <c:lblAlgn val="ctr"/>
        <c:lblOffset val="100"/>
        <c:noMultiLvlLbl val="0"/>
      </c:catAx>
      <c:valAx>
        <c:axId val="354106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4102784"/>
        <c:crosses val="autoZero"/>
        <c:crossBetween val="between"/>
      </c:valAx>
      <c:valAx>
        <c:axId val="3541020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4103176"/>
        <c:crosses val="max"/>
        <c:crossBetween val="between"/>
      </c:valAx>
      <c:catAx>
        <c:axId val="354103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02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18617.126969416127</c:v>
                </c:pt>
                <c:pt idx="1">
                  <c:v>29957.012532789275</c:v>
                </c:pt>
                <c:pt idx="2">
                  <c:v>92816.54016445289</c:v>
                </c:pt>
                <c:pt idx="3">
                  <c:v>118097.39085772989</c:v>
                </c:pt>
                <c:pt idx="4">
                  <c:v>155154.60369609855</c:v>
                </c:pt>
                <c:pt idx="5">
                  <c:v>187856.85143116766</c:v>
                </c:pt>
                <c:pt idx="6">
                  <c:v>205114.77993858751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282720"/>
        <c:axId val="35328585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3237</c:v>
                </c:pt>
                <c:pt idx="1">
                  <c:v>3431</c:v>
                </c:pt>
                <c:pt idx="2">
                  <c:v>6324</c:v>
                </c:pt>
                <c:pt idx="3">
                  <c:v>3894</c:v>
                </c:pt>
                <c:pt idx="4">
                  <c:v>2435</c:v>
                </c:pt>
                <c:pt idx="5">
                  <c:v>2201</c:v>
                </c:pt>
                <c:pt idx="6">
                  <c:v>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287424"/>
        <c:axId val="353284288"/>
      </c:lineChart>
      <c:catAx>
        <c:axId val="3532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3284288"/>
        <c:crosses val="autoZero"/>
        <c:auto val="1"/>
        <c:lblAlgn val="ctr"/>
        <c:lblOffset val="100"/>
        <c:noMultiLvlLbl val="0"/>
      </c:catAx>
      <c:valAx>
        <c:axId val="3532842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3287424"/>
        <c:crosses val="autoZero"/>
        <c:crossBetween val="between"/>
      </c:valAx>
      <c:valAx>
        <c:axId val="3532858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3282720"/>
        <c:crosses val="max"/>
        <c:crossBetween val="between"/>
      </c:valAx>
      <c:catAx>
        <c:axId val="35328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28585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894656"/>
        <c:axId val="3548930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18617.126969416127</c:v>
                </c:pt>
                <c:pt idx="1">
                  <c:v>29957.012532789275</c:v>
                </c:pt>
                <c:pt idx="2">
                  <c:v>92816.54016445289</c:v>
                </c:pt>
                <c:pt idx="3">
                  <c:v>118097.39085772989</c:v>
                </c:pt>
                <c:pt idx="4">
                  <c:v>155154.60369609855</c:v>
                </c:pt>
                <c:pt idx="5">
                  <c:v>187856.85143116766</c:v>
                </c:pt>
                <c:pt idx="6">
                  <c:v>205114.77993858751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896616"/>
        <c:axId val="354896224"/>
      </c:barChart>
      <c:catAx>
        <c:axId val="3548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4893088"/>
        <c:crosses val="autoZero"/>
        <c:auto val="1"/>
        <c:lblAlgn val="ctr"/>
        <c:lblOffset val="100"/>
        <c:noMultiLvlLbl val="0"/>
      </c:catAx>
      <c:valAx>
        <c:axId val="354893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4894656"/>
        <c:crosses val="autoZero"/>
        <c:crossBetween val="between"/>
      </c:valAx>
      <c:valAx>
        <c:axId val="3548962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4896616"/>
        <c:crosses val="max"/>
        <c:crossBetween val="between"/>
      </c:valAx>
      <c:catAx>
        <c:axId val="354896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8962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7148</c:v>
                </c:pt>
                <c:pt idx="1">
                  <c:v>5539</c:v>
                </c:pt>
                <c:pt idx="2">
                  <c:v>8841</c:v>
                </c:pt>
                <c:pt idx="3">
                  <c:v>5434</c:v>
                </c:pt>
                <c:pt idx="4">
                  <c:v>4522</c:v>
                </c:pt>
                <c:pt idx="5">
                  <c:v>5524</c:v>
                </c:pt>
                <c:pt idx="6">
                  <c:v>3025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954</c:v>
                </c:pt>
                <c:pt idx="1">
                  <c:v>857</c:v>
                </c:pt>
                <c:pt idx="2">
                  <c:v>829</c:v>
                </c:pt>
                <c:pt idx="3">
                  <c:v>689</c:v>
                </c:pt>
                <c:pt idx="4">
                  <c:v>535</c:v>
                </c:pt>
                <c:pt idx="5">
                  <c:v>554</c:v>
                </c:pt>
                <c:pt idx="6">
                  <c:v>349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6194</c:v>
                </c:pt>
                <c:pt idx="1">
                  <c:v>4682</c:v>
                </c:pt>
                <c:pt idx="2">
                  <c:v>8012</c:v>
                </c:pt>
                <c:pt idx="3">
                  <c:v>4745</c:v>
                </c:pt>
                <c:pt idx="4">
                  <c:v>3987</c:v>
                </c:pt>
                <c:pt idx="5">
                  <c:v>4970</c:v>
                </c:pt>
                <c:pt idx="6">
                  <c:v>2676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1228</c:v>
                </c:pt>
                <c:pt idx="1">
                  <c:v>1137</c:v>
                </c:pt>
                <c:pt idx="2">
                  <c:v>779</c:v>
                </c:pt>
                <c:pt idx="3">
                  <c:v>213</c:v>
                </c:pt>
                <c:pt idx="4">
                  <c:v>320</c:v>
                </c:pt>
                <c:pt idx="5">
                  <c:v>738</c:v>
                </c:pt>
                <c:pt idx="6">
                  <c:v>2296</c:v>
                </c:pt>
                <c:pt idx="7">
                  <c:v>437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1017</c:v>
                </c:pt>
                <c:pt idx="1">
                  <c:v>1021</c:v>
                </c:pt>
                <c:pt idx="2">
                  <c:v>446</c:v>
                </c:pt>
                <c:pt idx="3">
                  <c:v>178</c:v>
                </c:pt>
                <c:pt idx="4">
                  <c:v>272</c:v>
                </c:pt>
                <c:pt idx="5">
                  <c:v>745</c:v>
                </c:pt>
                <c:pt idx="6">
                  <c:v>1480</c:v>
                </c:pt>
                <c:pt idx="7">
                  <c:v>380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1366</c:v>
                </c:pt>
                <c:pt idx="1">
                  <c:v>1151</c:v>
                </c:pt>
                <c:pt idx="2">
                  <c:v>883</c:v>
                </c:pt>
                <c:pt idx="3">
                  <c:v>346</c:v>
                </c:pt>
                <c:pt idx="4">
                  <c:v>487</c:v>
                </c:pt>
                <c:pt idx="5">
                  <c:v>1420</c:v>
                </c:pt>
                <c:pt idx="6">
                  <c:v>2293</c:v>
                </c:pt>
                <c:pt idx="7">
                  <c:v>895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885</c:v>
                </c:pt>
                <c:pt idx="1">
                  <c:v>756</c:v>
                </c:pt>
                <c:pt idx="2">
                  <c:v>474</c:v>
                </c:pt>
                <c:pt idx="3">
                  <c:v>250</c:v>
                </c:pt>
                <c:pt idx="4">
                  <c:v>340</c:v>
                </c:pt>
                <c:pt idx="5">
                  <c:v>772</c:v>
                </c:pt>
                <c:pt idx="6">
                  <c:v>1474</c:v>
                </c:pt>
                <c:pt idx="7">
                  <c:v>483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706</c:v>
                </c:pt>
                <c:pt idx="1">
                  <c:v>633</c:v>
                </c:pt>
                <c:pt idx="2">
                  <c:v>423</c:v>
                </c:pt>
                <c:pt idx="3">
                  <c:v>212</c:v>
                </c:pt>
                <c:pt idx="4">
                  <c:v>278</c:v>
                </c:pt>
                <c:pt idx="5">
                  <c:v>656</c:v>
                </c:pt>
                <c:pt idx="6">
                  <c:v>1235</c:v>
                </c:pt>
                <c:pt idx="7">
                  <c:v>379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903</c:v>
                </c:pt>
                <c:pt idx="1">
                  <c:v>676</c:v>
                </c:pt>
                <c:pt idx="2">
                  <c:v>523</c:v>
                </c:pt>
                <c:pt idx="3">
                  <c:v>211</c:v>
                </c:pt>
                <c:pt idx="4">
                  <c:v>403</c:v>
                </c:pt>
                <c:pt idx="5">
                  <c:v>791</c:v>
                </c:pt>
                <c:pt idx="6">
                  <c:v>1443</c:v>
                </c:pt>
                <c:pt idx="7">
                  <c:v>574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539</c:v>
                </c:pt>
                <c:pt idx="1">
                  <c:v>388</c:v>
                </c:pt>
                <c:pt idx="2">
                  <c:v>304</c:v>
                </c:pt>
                <c:pt idx="3">
                  <c:v>102</c:v>
                </c:pt>
                <c:pt idx="4">
                  <c:v>192</c:v>
                </c:pt>
                <c:pt idx="5">
                  <c:v>442</c:v>
                </c:pt>
                <c:pt idx="6">
                  <c:v>725</c:v>
                </c:pt>
                <c:pt idx="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83896"/>
        <c:axId val="35328860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0.1447652249700403</c:v>
                </c:pt>
                <c:pt idx="1">
                  <c:v>0.18718731726333571</c:v>
                </c:pt>
                <c:pt idx="2">
                  <c:v>0.20437333333333332</c:v>
                </c:pt>
                <c:pt idx="3">
                  <c:v>0.15107913669064749</c:v>
                </c:pt>
                <c:pt idx="4">
                  <c:v>0.15788386030171522</c:v>
                </c:pt>
                <c:pt idx="5">
                  <c:v>0.17613726297128748</c:v>
                </c:pt>
                <c:pt idx="6">
                  <c:v>0.22158791853921211</c:v>
                </c:pt>
                <c:pt idx="7">
                  <c:v>0.16979659528803473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283504"/>
        <c:axId val="353286248"/>
      </c:lineChart>
      <c:catAx>
        <c:axId val="353283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3288600"/>
        <c:crosses val="autoZero"/>
        <c:auto val="1"/>
        <c:lblAlgn val="ctr"/>
        <c:lblOffset val="100"/>
        <c:noMultiLvlLbl val="0"/>
      </c:catAx>
      <c:valAx>
        <c:axId val="3532886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3283896"/>
        <c:crosses val="autoZero"/>
        <c:crossBetween val="between"/>
      </c:valAx>
      <c:valAx>
        <c:axId val="3532862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3283504"/>
        <c:crosses val="max"/>
        <c:crossBetween val="between"/>
      </c:valAx>
      <c:catAx>
        <c:axId val="35328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286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0.62571240683910567</c:v>
                </c:pt>
                <c:pt idx="1">
                  <c:v>0.6146302676914922</c:v>
                </c:pt>
                <c:pt idx="2">
                  <c:v>0.57594812340341917</c:v>
                </c:pt>
                <c:pt idx="3">
                  <c:v>0.63725490196078427</c:v>
                </c:pt>
                <c:pt idx="4">
                  <c:v>0.61295626438671491</c:v>
                </c:pt>
                <c:pt idx="5">
                  <c:v>0.65152665957770017</c:v>
                </c:pt>
                <c:pt idx="6">
                  <c:v>0.63792862141357598</c:v>
                </c:pt>
                <c:pt idx="7">
                  <c:v>0.62741764080765139</c:v>
                </c:pt>
                <c:pt idx="8">
                  <c:v>0.62569768330912146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0.19585708022797019</c:v>
                </c:pt>
                <c:pt idx="1">
                  <c:v>0.20805724887357541</c:v>
                </c:pt>
                <c:pt idx="2">
                  <c:v>0.19021418746315583</c:v>
                </c:pt>
                <c:pt idx="3">
                  <c:v>0.14293085655314758</c:v>
                </c:pt>
                <c:pt idx="4">
                  <c:v>0.14863531732982571</c:v>
                </c:pt>
                <c:pt idx="5">
                  <c:v>0.11180312927236823</c:v>
                </c:pt>
                <c:pt idx="6">
                  <c:v>0.14401679496151154</c:v>
                </c:pt>
                <c:pt idx="7">
                  <c:v>0.13475026567481402</c:v>
                </c:pt>
                <c:pt idx="8">
                  <c:v>0.16213013227310957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5.929416922402455E-2</c:v>
                </c:pt>
                <c:pt idx="1">
                  <c:v>6.0296846011131729E-2</c:v>
                </c:pt>
                <c:pt idx="2">
                  <c:v>0.10218117508351346</c:v>
                </c:pt>
                <c:pt idx="3">
                  <c:v>4.2827657378740967E-2</c:v>
                </c:pt>
                <c:pt idx="4">
                  <c:v>0.1081880960210457</c:v>
                </c:pt>
                <c:pt idx="5">
                  <c:v>8.6738569041470454E-2</c:v>
                </c:pt>
                <c:pt idx="6">
                  <c:v>9.7130860741777472E-2</c:v>
                </c:pt>
                <c:pt idx="7">
                  <c:v>6.9287991498405949E-2</c:v>
                </c:pt>
                <c:pt idx="8">
                  <c:v>8.0529857022708165E-2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0.11913634370889961</c:v>
                </c:pt>
                <c:pt idx="1">
                  <c:v>0.11701563742380069</c:v>
                </c:pt>
                <c:pt idx="2">
                  <c:v>0.13165651404991158</c:v>
                </c:pt>
                <c:pt idx="3">
                  <c:v>0.17698658410732715</c:v>
                </c:pt>
                <c:pt idx="4">
                  <c:v>0.13022032226241367</c:v>
                </c:pt>
                <c:pt idx="5">
                  <c:v>0.14993164210846119</c:v>
                </c:pt>
                <c:pt idx="6">
                  <c:v>0.12092372288313506</c:v>
                </c:pt>
                <c:pt idx="7">
                  <c:v>0.16854410201912859</c:v>
                </c:pt>
                <c:pt idx="8">
                  <c:v>0.13164232739506079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84680"/>
        <c:axId val="353288208"/>
      </c:barChart>
      <c:catAx>
        <c:axId val="35328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3288208"/>
        <c:crosses val="autoZero"/>
        <c:auto val="1"/>
        <c:lblAlgn val="ctr"/>
        <c:lblOffset val="100"/>
        <c:noMultiLvlLbl val="0"/>
      </c:catAx>
      <c:valAx>
        <c:axId val="3532882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328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0.39087216789951079</c:v>
                </c:pt>
                <c:pt idx="1">
                  <c:v>0.42519320571807451</c:v>
                </c:pt>
                <c:pt idx="2">
                  <c:v>0.35437659815010514</c:v>
                </c:pt>
                <c:pt idx="3">
                  <c:v>0.37240574141565264</c:v>
                </c:pt>
                <c:pt idx="4">
                  <c:v>0.39311766592204561</c:v>
                </c:pt>
                <c:pt idx="5">
                  <c:v>0.38280070284933632</c:v>
                </c:pt>
                <c:pt idx="6">
                  <c:v>0.400144064222545</c:v>
                </c:pt>
                <c:pt idx="7">
                  <c:v>0.37604859910387051</c:v>
                </c:pt>
                <c:pt idx="8">
                  <c:v>0.39100056541200157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4.2662422648595835E-2</c:v>
                </c:pt>
                <c:pt idx="1">
                  <c:v>4.4007155359785409E-2</c:v>
                </c:pt>
                <c:pt idx="2">
                  <c:v>3.575694853880975E-2</c:v>
                </c:pt>
                <c:pt idx="3">
                  <c:v>2.5677747368056912E-2</c:v>
                </c:pt>
                <c:pt idx="4">
                  <c:v>2.9845080806190524E-2</c:v>
                </c:pt>
                <c:pt idx="5">
                  <c:v>2.0721233305881059E-2</c:v>
                </c:pt>
                <c:pt idx="6">
                  <c:v>2.5518424802037355E-2</c:v>
                </c:pt>
                <c:pt idx="7">
                  <c:v>2.5324860826202267E-2</c:v>
                </c:pt>
                <c:pt idx="8">
                  <c:v>3.1282406423063167E-2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0.13792573437803884</c:v>
                </c:pt>
                <c:pt idx="1">
                  <c:v>0.14129428661442123</c:v>
                </c:pt>
                <c:pt idx="2">
                  <c:v>0.22032542868905725</c:v>
                </c:pt>
                <c:pt idx="3">
                  <c:v>8.2965128349336309E-2</c:v>
                </c:pt>
                <c:pt idx="4">
                  <c:v>0.20867169992485635</c:v>
                </c:pt>
                <c:pt idx="5">
                  <c:v>0.17931891680858592</c:v>
                </c:pt>
                <c:pt idx="6">
                  <c:v>0.21787347437543575</c:v>
                </c:pt>
                <c:pt idx="7">
                  <c:v>0.12698235099693295</c:v>
                </c:pt>
                <c:pt idx="8">
                  <c:v>0.17529509850846745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0.4285396750738546</c:v>
                </c:pt>
                <c:pt idx="1">
                  <c:v>0.38950535230771877</c:v>
                </c:pt>
                <c:pt idx="2">
                  <c:v>0.38954102462202789</c:v>
                </c:pt>
                <c:pt idx="3">
                  <c:v>0.51895138286695419</c:v>
                </c:pt>
                <c:pt idx="4">
                  <c:v>0.36836555334690763</c:v>
                </c:pt>
                <c:pt idx="5">
                  <c:v>0.41715914703619661</c:v>
                </c:pt>
                <c:pt idx="6">
                  <c:v>0.35646403659998194</c:v>
                </c:pt>
                <c:pt idx="7">
                  <c:v>0.47164418907299427</c:v>
                </c:pt>
                <c:pt idx="8">
                  <c:v>0.40242192965646789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100824"/>
        <c:axId val="354101608"/>
      </c:barChart>
      <c:catAx>
        <c:axId val="354100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4101608"/>
        <c:crosses val="autoZero"/>
        <c:auto val="1"/>
        <c:lblAlgn val="ctr"/>
        <c:lblOffset val="100"/>
        <c:noMultiLvlLbl val="0"/>
      </c:catAx>
      <c:valAx>
        <c:axId val="3541016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41008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290881.02000000008</c:v>
                </c:pt>
                <c:pt idx="1">
                  <c:v>17999.260000000002</c:v>
                </c:pt>
                <c:pt idx="2">
                  <c:v>93129.099999999991</c:v>
                </c:pt>
                <c:pt idx="3">
                  <c:v>16555.79</c:v>
                </c:pt>
                <c:pt idx="4">
                  <c:v>52465.719999999994</c:v>
                </c:pt>
                <c:pt idx="5">
                  <c:v>761647.34999999974</c:v>
                </c:pt>
                <c:pt idx="6">
                  <c:v>297703.04999999993</c:v>
                </c:pt>
                <c:pt idx="7">
                  <c:v>142700.57999999996</c:v>
                </c:pt>
                <c:pt idx="8">
                  <c:v>19461.239999999998</c:v>
                </c:pt>
                <c:pt idx="9">
                  <c:v>0</c:v>
                </c:pt>
                <c:pt idx="10">
                  <c:v>116379.65000000001</c:v>
                </c:pt>
                <c:pt idx="11">
                  <c:v>229547.99000000002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07880"/>
        <c:axId val="35410709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4966</c:v>
                </c:pt>
                <c:pt idx="1">
                  <c:v>232</c:v>
                </c:pt>
                <c:pt idx="2">
                  <c:v>1962</c:v>
                </c:pt>
                <c:pt idx="3">
                  <c:v>370</c:v>
                </c:pt>
                <c:pt idx="4">
                  <c:v>3976</c:v>
                </c:pt>
                <c:pt idx="5">
                  <c:v>6656</c:v>
                </c:pt>
                <c:pt idx="6">
                  <c:v>3245</c:v>
                </c:pt>
                <c:pt idx="7">
                  <c:v>1120</c:v>
                </c:pt>
                <c:pt idx="8">
                  <c:v>224</c:v>
                </c:pt>
                <c:pt idx="9">
                  <c:v>0</c:v>
                </c:pt>
                <c:pt idx="10">
                  <c:v>8920</c:v>
                </c:pt>
                <c:pt idx="11">
                  <c:v>1063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04352"/>
        <c:axId val="354107488"/>
      </c:lineChart>
      <c:catAx>
        <c:axId val="3541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4107488"/>
        <c:crosses val="autoZero"/>
        <c:auto val="1"/>
        <c:lblAlgn val="ctr"/>
        <c:lblOffset val="100"/>
        <c:noMultiLvlLbl val="0"/>
      </c:catAx>
      <c:valAx>
        <c:axId val="3541074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4104352"/>
        <c:crosses val="autoZero"/>
        <c:crossBetween val="between"/>
      </c:valAx>
      <c:valAx>
        <c:axId val="35410709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4107880"/>
        <c:crosses val="max"/>
        <c:crossBetween val="between"/>
      </c:valAx>
      <c:catAx>
        <c:axId val="354107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07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45.3</c:v>
                </c:pt>
                <c:pt idx="2">
                  <c:v>20287.689999999999</c:v>
                </c:pt>
                <c:pt idx="3">
                  <c:v>5631.93</c:v>
                </c:pt>
                <c:pt idx="4">
                  <c:v>4980.6300000000019</c:v>
                </c:pt>
                <c:pt idx="5">
                  <c:v>0</c:v>
                </c:pt>
                <c:pt idx="6">
                  <c:v>83773.72</c:v>
                </c:pt>
                <c:pt idx="7">
                  <c:v>2191.08</c:v>
                </c:pt>
                <c:pt idx="8">
                  <c:v>447.48</c:v>
                </c:pt>
                <c:pt idx="9">
                  <c:v>0</c:v>
                </c:pt>
                <c:pt idx="10">
                  <c:v>26069.300000000007</c:v>
                </c:pt>
                <c:pt idx="11">
                  <c:v>19662.84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104744"/>
        <c:axId val="3541059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631</c:v>
                </c:pt>
                <c:pt idx="3">
                  <c:v>139</c:v>
                </c:pt>
                <c:pt idx="4">
                  <c:v>422</c:v>
                </c:pt>
                <c:pt idx="5">
                  <c:v>0</c:v>
                </c:pt>
                <c:pt idx="6">
                  <c:v>2418</c:v>
                </c:pt>
                <c:pt idx="7">
                  <c:v>51</c:v>
                </c:pt>
                <c:pt idx="8">
                  <c:v>13</c:v>
                </c:pt>
                <c:pt idx="9">
                  <c:v>0</c:v>
                </c:pt>
                <c:pt idx="10">
                  <c:v>4571</c:v>
                </c:pt>
                <c:pt idx="11">
                  <c:v>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00432"/>
        <c:axId val="354105528"/>
      </c:lineChart>
      <c:catAx>
        <c:axId val="35410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4105528"/>
        <c:crosses val="autoZero"/>
        <c:auto val="1"/>
        <c:lblAlgn val="ctr"/>
        <c:lblOffset val="100"/>
        <c:noMultiLvlLbl val="0"/>
      </c:catAx>
      <c:valAx>
        <c:axId val="3541055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4100432"/>
        <c:crosses val="autoZero"/>
        <c:crossBetween val="between"/>
      </c:valAx>
      <c:valAx>
        <c:axId val="3541059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4104744"/>
        <c:crosses val="max"/>
        <c:crossBetween val="between"/>
      </c:valAx>
      <c:catAx>
        <c:axId val="35410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05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695970</v>
      </c>
      <c r="D5" s="30">
        <f>SUM(E5:G5)</f>
        <v>221440</v>
      </c>
      <c r="E5" s="31">
        <f>SUM(E6:E13)</f>
        <v>111611</v>
      </c>
      <c r="F5" s="31">
        <f>SUM(F6:F13)</f>
        <v>70684</v>
      </c>
      <c r="G5" s="32">
        <f t="shared" ref="G5:H5" si="0">SUM(G6:G13)</f>
        <v>39145</v>
      </c>
      <c r="H5" s="29">
        <f t="shared" si="0"/>
        <v>217520</v>
      </c>
      <c r="I5" s="33">
        <f>D5/C5</f>
        <v>0.31817463396410767</v>
      </c>
      <c r="J5" s="26"/>
      <c r="K5" s="24">
        <f t="shared" ref="K5:K13" si="1">C5-D5-H5</f>
        <v>257010</v>
      </c>
      <c r="L5" s="58">
        <f>E5/C5</f>
        <v>0.1603675445780709</v>
      </c>
      <c r="M5" s="58">
        <f>G5/C5</f>
        <v>5.6245240455766773E-2</v>
      </c>
    </row>
    <row r="6" spans="1:13" ht="20.100000000000001" customHeight="1" thickTop="1" x14ac:dyDescent="0.15">
      <c r="B6" s="18" t="s">
        <v>17</v>
      </c>
      <c r="C6" s="34">
        <v>187652</v>
      </c>
      <c r="D6" s="35">
        <f t="shared" ref="D6:D13" si="2">SUM(E6:G6)</f>
        <v>45895</v>
      </c>
      <c r="E6" s="36">
        <v>24618</v>
      </c>
      <c r="F6" s="36">
        <v>14572</v>
      </c>
      <c r="G6" s="37">
        <v>6705</v>
      </c>
      <c r="H6" s="34">
        <v>61985</v>
      </c>
      <c r="I6" s="38">
        <f t="shared" ref="I6:I13" si="3">D6/C6</f>
        <v>0.2445750644810607</v>
      </c>
      <c r="J6" s="26"/>
      <c r="K6" s="24">
        <f t="shared" si="1"/>
        <v>79772</v>
      </c>
      <c r="L6" s="58">
        <f t="shared" ref="L6:L13" si="4">E6/C6</f>
        <v>0.13118964892460511</v>
      </c>
      <c r="M6" s="58">
        <f t="shared" ref="M6:M13" si="5">G6/C6</f>
        <v>3.5731034041736831E-2</v>
      </c>
    </row>
    <row r="7" spans="1:13" ht="20.100000000000001" customHeight="1" x14ac:dyDescent="0.15">
      <c r="B7" s="19" t="s">
        <v>18</v>
      </c>
      <c r="C7" s="39">
        <v>92374</v>
      </c>
      <c r="D7" s="40">
        <f t="shared" si="2"/>
        <v>30782</v>
      </c>
      <c r="E7" s="41">
        <v>15053</v>
      </c>
      <c r="F7" s="41">
        <v>10349</v>
      </c>
      <c r="G7" s="42">
        <v>5380</v>
      </c>
      <c r="H7" s="39">
        <v>28665</v>
      </c>
      <c r="I7" s="43">
        <f t="shared" si="3"/>
        <v>0.33323229480156752</v>
      </c>
      <c r="J7" s="26"/>
      <c r="K7" s="24">
        <f t="shared" si="1"/>
        <v>32927</v>
      </c>
      <c r="L7" s="58">
        <f t="shared" si="4"/>
        <v>0.16295710914326542</v>
      </c>
      <c r="M7" s="58">
        <f t="shared" si="5"/>
        <v>5.824149652499621E-2</v>
      </c>
    </row>
    <row r="8" spans="1:13" ht="20.100000000000001" customHeight="1" x14ac:dyDescent="0.15">
      <c r="B8" s="19" t="s">
        <v>19</v>
      </c>
      <c r="C8" s="39">
        <v>49964</v>
      </c>
      <c r="D8" s="40">
        <f t="shared" si="2"/>
        <v>18750</v>
      </c>
      <c r="E8" s="41">
        <v>9451</v>
      </c>
      <c r="F8" s="41">
        <v>5737</v>
      </c>
      <c r="G8" s="42">
        <v>3562</v>
      </c>
      <c r="H8" s="39">
        <v>14806</v>
      </c>
      <c r="I8" s="43">
        <f t="shared" si="3"/>
        <v>0.37527019454006882</v>
      </c>
      <c r="J8" s="26"/>
      <c r="K8" s="24">
        <f t="shared" si="1"/>
        <v>16408</v>
      </c>
      <c r="L8" s="58">
        <f t="shared" si="4"/>
        <v>0.18915619245857018</v>
      </c>
      <c r="M8" s="58">
        <f t="shared" si="5"/>
        <v>7.1291329757425345E-2</v>
      </c>
    </row>
    <row r="9" spans="1:13" ht="20.100000000000001" customHeight="1" x14ac:dyDescent="0.15">
      <c r="B9" s="19" t="s">
        <v>20</v>
      </c>
      <c r="C9" s="39">
        <v>32168</v>
      </c>
      <c r="D9" s="40">
        <f t="shared" si="2"/>
        <v>10008</v>
      </c>
      <c r="E9" s="41">
        <v>5279</v>
      </c>
      <c r="F9" s="41">
        <v>2970</v>
      </c>
      <c r="G9" s="42">
        <v>1759</v>
      </c>
      <c r="H9" s="39">
        <v>10107</v>
      </c>
      <c r="I9" s="43">
        <f t="shared" si="3"/>
        <v>0.31111663765232528</v>
      </c>
      <c r="J9" s="26"/>
      <c r="K9" s="24">
        <f t="shared" si="1"/>
        <v>12053</v>
      </c>
      <c r="L9" s="58">
        <f t="shared" si="4"/>
        <v>0.16410718726684903</v>
      </c>
      <c r="M9" s="58">
        <f t="shared" si="5"/>
        <v>5.4681671226063169E-2</v>
      </c>
    </row>
    <row r="10" spans="1:13" ht="20.100000000000001" customHeight="1" x14ac:dyDescent="0.15">
      <c r="B10" s="19" t="s">
        <v>21</v>
      </c>
      <c r="C10" s="39">
        <v>44562</v>
      </c>
      <c r="D10" s="40">
        <f t="shared" si="2"/>
        <v>14517</v>
      </c>
      <c r="E10" s="41">
        <v>7238</v>
      </c>
      <c r="F10" s="41">
        <v>4483</v>
      </c>
      <c r="G10" s="42">
        <v>2796</v>
      </c>
      <c r="H10" s="39">
        <v>13694</v>
      </c>
      <c r="I10" s="43">
        <f t="shared" si="3"/>
        <v>0.3257708361384139</v>
      </c>
      <c r="J10" s="26"/>
      <c r="K10" s="24">
        <f t="shared" si="1"/>
        <v>16351</v>
      </c>
      <c r="L10" s="58">
        <f t="shared" si="4"/>
        <v>0.1624253848570531</v>
      </c>
      <c r="M10" s="58">
        <f t="shared" si="5"/>
        <v>6.2744042008886489E-2</v>
      </c>
    </row>
    <row r="11" spans="1:13" ht="20.100000000000001" customHeight="1" x14ac:dyDescent="0.15">
      <c r="B11" s="19" t="s">
        <v>22</v>
      </c>
      <c r="C11" s="39">
        <v>97827</v>
      </c>
      <c r="D11" s="40">
        <f t="shared" si="2"/>
        <v>31589</v>
      </c>
      <c r="E11" s="41">
        <v>15475</v>
      </c>
      <c r="F11" s="41">
        <v>10335</v>
      </c>
      <c r="G11" s="42">
        <v>5779</v>
      </c>
      <c r="H11" s="39">
        <v>31435</v>
      </c>
      <c r="I11" s="43">
        <f t="shared" si="3"/>
        <v>0.32290676398131396</v>
      </c>
      <c r="J11" s="26"/>
      <c r="K11" s="24">
        <f t="shared" si="1"/>
        <v>34803</v>
      </c>
      <c r="L11" s="58">
        <f t="shared" si="4"/>
        <v>0.15818741247303914</v>
      </c>
      <c r="M11" s="58">
        <f t="shared" si="5"/>
        <v>5.9073670867960788E-2</v>
      </c>
    </row>
    <row r="12" spans="1:13" ht="20.100000000000001" customHeight="1" x14ac:dyDescent="0.15">
      <c r="B12" s="19" t="s">
        <v>23</v>
      </c>
      <c r="C12" s="39">
        <v>134512</v>
      </c>
      <c r="D12" s="40">
        <f t="shared" si="2"/>
        <v>49398</v>
      </c>
      <c r="E12" s="41">
        <v>24808</v>
      </c>
      <c r="F12" s="41">
        <v>15334</v>
      </c>
      <c r="G12" s="42">
        <v>9256</v>
      </c>
      <c r="H12" s="39">
        <v>39824</v>
      </c>
      <c r="I12" s="43">
        <f t="shared" si="3"/>
        <v>0.36723861068157487</v>
      </c>
      <c r="J12" s="26"/>
      <c r="K12" s="24">
        <f t="shared" si="1"/>
        <v>45290</v>
      </c>
      <c r="L12" s="58">
        <f t="shared" si="4"/>
        <v>0.18442964196502915</v>
      </c>
      <c r="M12" s="58">
        <f t="shared" si="5"/>
        <v>6.8811704531937676E-2</v>
      </c>
    </row>
    <row r="13" spans="1:13" ht="20.100000000000001" customHeight="1" x14ac:dyDescent="0.15">
      <c r="B13" s="19" t="s">
        <v>24</v>
      </c>
      <c r="C13" s="39">
        <v>56911</v>
      </c>
      <c r="D13" s="40">
        <f t="shared" si="2"/>
        <v>20501</v>
      </c>
      <c r="E13" s="41">
        <v>9689</v>
      </c>
      <c r="F13" s="41">
        <v>6904</v>
      </c>
      <c r="G13" s="42">
        <v>3908</v>
      </c>
      <c r="H13" s="39">
        <v>17004</v>
      </c>
      <c r="I13" s="43">
        <f t="shared" si="3"/>
        <v>0.36022912969373233</v>
      </c>
      <c r="J13" s="26"/>
      <c r="K13" s="24">
        <f t="shared" si="1"/>
        <v>19406</v>
      </c>
      <c r="L13" s="58">
        <f t="shared" si="4"/>
        <v>0.17024828240586179</v>
      </c>
      <c r="M13" s="58">
        <f t="shared" si="5"/>
        <v>6.8668622937569188E-2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7148</v>
      </c>
      <c r="E4" s="46">
        <f t="shared" ref="E4:K4" si="0">SUM(E5:E7)</f>
        <v>5539</v>
      </c>
      <c r="F4" s="46">
        <f t="shared" si="0"/>
        <v>8841</v>
      </c>
      <c r="G4" s="46">
        <f t="shared" si="0"/>
        <v>5434</v>
      </c>
      <c r="H4" s="46">
        <f t="shared" si="0"/>
        <v>4522</v>
      </c>
      <c r="I4" s="46">
        <f t="shared" si="0"/>
        <v>5524</v>
      </c>
      <c r="J4" s="45">
        <f t="shared" si="0"/>
        <v>3025</v>
      </c>
      <c r="K4" s="47">
        <f t="shared" si="0"/>
        <v>40033</v>
      </c>
      <c r="L4" s="55">
        <f>K4/人口統計!D5</f>
        <v>0.180784862716763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954</v>
      </c>
      <c r="E5" s="49">
        <v>857</v>
      </c>
      <c r="F5" s="49">
        <v>829</v>
      </c>
      <c r="G5" s="49">
        <v>689</v>
      </c>
      <c r="H5" s="49">
        <v>535</v>
      </c>
      <c r="I5" s="49">
        <v>554</v>
      </c>
      <c r="J5" s="48">
        <v>349</v>
      </c>
      <c r="K5" s="50">
        <f>SUM(D5:J5)</f>
        <v>4767</v>
      </c>
      <c r="L5" s="56">
        <f>K5/人口統計!D5</f>
        <v>2.1527276011560695E-2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2914</v>
      </c>
      <c r="E6" s="49">
        <v>2037</v>
      </c>
      <c r="F6" s="49">
        <v>2946</v>
      </c>
      <c r="G6" s="49">
        <v>1613</v>
      </c>
      <c r="H6" s="49">
        <v>1254</v>
      </c>
      <c r="I6" s="49">
        <v>1358</v>
      </c>
      <c r="J6" s="48">
        <v>797</v>
      </c>
      <c r="K6" s="50">
        <f>SUM(D6:J6)</f>
        <v>12919</v>
      </c>
      <c r="L6" s="56">
        <f>K6/人口統計!D5</f>
        <v>5.8340859826589597E-2</v>
      </c>
      <c r="O6" s="162">
        <f>SUM(D6,D7)</f>
        <v>6194</v>
      </c>
      <c r="P6" s="162">
        <f t="shared" ref="P6:U6" si="1">SUM(E6,E7)</f>
        <v>4682</v>
      </c>
      <c r="Q6" s="162">
        <f t="shared" si="1"/>
        <v>8012</v>
      </c>
      <c r="R6" s="162">
        <f t="shared" si="1"/>
        <v>4745</v>
      </c>
      <c r="S6" s="162">
        <f t="shared" si="1"/>
        <v>3987</v>
      </c>
      <c r="T6" s="162">
        <f t="shared" si="1"/>
        <v>4970</v>
      </c>
      <c r="U6" s="162">
        <f t="shared" si="1"/>
        <v>2676</v>
      </c>
    </row>
    <row r="7" spans="1:21" ht="20.100000000000001" customHeight="1" x14ac:dyDescent="0.15">
      <c r="B7" s="117"/>
      <c r="C7" s="119" t="s">
        <v>143</v>
      </c>
      <c r="D7" s="51">
        <v>3280</v>
      </c>
      <c r="E7" s="52">
        <v>2645</v>
      </c>
      <c r="F7" s="52">
        <v>5066</v>
      </c>
      <c r="G7" s="52">
        <v>3132</v>
      </c>
      <c r="H7" s="52">
        <v>2733</v>
      </c>
      <c r="I7" s="52">
        <v>3612</v>
      </c>
      <c r="J7" s="51">
        <v>1879</v>
      </c>
      <c r="K7" s="53">
        <f>SUM(D7:J7)</f>
        <v>22347</v>
      </c>
      <c r="L7" s="57">
        <f>K7/人口統計!D5</f>
        <v>0.10091672687861272</v>
      </c>
      <c r="O7" s="14">
        <f>O6/($K$6+$K$7)</f>
        <v>0.17563659048375205</v>
      </c>
      <c r="P7" s="14">
        <f t="shared" ref="P7:U7" si="2">P6/($K$6+$K$7)</f>
        <v>0.13276243407247773</v>
      </c>
      <c r="Q7" s="14">
        <f t="shared" si="2"/>
        <v>0.22718765950206998</v>
      </c>
      <c r="R7" s="14">
        <f t="shared" si="2"/>
        <v>0.13454885725628082</v>
      </c>
      <c r="S7" s="14">
        <f t="shared" si="2"/>
        <v>0.11305506720353882</v>
      </c>
      <c r="T7" s="14">
        <f t="shared" si="2"/>
        <v>0.1409289400555776</v>
      </c>
      <c r="U7" s="14">
        <f t="shared" si="2"/>
        <v>7.5880451426302953E-2</v>
      </c>
    </row>
    <row r="8" spans="1:21" ht="20.100000000000001" customHeight="1" thickBot="1" x14ac:dyDescent="0.2">
      <c r="B8" s="206" t="s">
        <v>67</v>
      </c>
      <c r="C8" s="207"/>
      <c r="D8" s="45">
        <v>83</v>
      </c>
      <c r="E8" s="46">
        <v>113</v>
      </c>
      <c r="F8" s="46">
        <v>80</v>
      </c>
      <c r="G8" s="46">
        <v>113</v>
      </c>
      <c r="H8" s="46">
        <v>77</v>
      </c>
      <c r="I8" s="46">
        <v>74</v>
      </c>
      <c r="J8" s="45">
        <v>56</v>
      </c>
      <c r="K8" s="47">
        <f>SUM(D8:J8)</f>
        <v>596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7231</v>
      </c>
      <c r="E9" s="34">
        <f t="shared" ref="E9:K9" si="3">E4+E8</f>
        <v>5652</v>
      </c>
      <c r="F9" s="34">
        <f t="shared" si="3"/>
        <v>8921</v>
      </c>
      <c r="G9" s="34">
        <f t="shared" si="3"/>
        <v>5547</v>
      </c>
      <c r="H9" s="34">
        <f t="shared" si="3"/>
        <v>4599</v>
      </c>
      <c r="I9" s="34">
        <f t="shared" si="3"/>
        <v>5598</v>
      </c>
      <c r="J9" s="35">
        <f t="shared" si="3"/>
        <v>3081</v>
      </c>
      <c r="K9" s="54">
        <f t="shared" si="3"/>
        <v>40629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1228</v>
      </c>
      <c r="E24" s="46">
        <v>1017</v>
      </c>
      <c r="F24" s="46">
        <v>1366</v>
      </c>
      <c r="G24" s="46">
        <v>885</v>
      </c>
      <c r="H24" s="46">
        <v>706</v>
      </c>
      <c r="I24" s="46">
        <v>903</v>
      </c>
      <c r="J24" s="45">
        <v>539</v>
      </c>
      <c r="K24" s="47">
        <f>SUM(D24:J24)</f>
        <v>6644</v>
      </c>
      <c r="L24" s="55">
        <f>K24/人口統計!D6</f>
        <v>0.1447652249700403</v>
      </c>
    </row>
    <row r="25" spans="1:12" ht="20.100000000000001" customHeight="1" x14ac:dyDescent="0.15">
      <c r="B25" s="204" t="s">
        <v>43</v>
      </c>
      <c r="C25" s="205"/>
      <c r="D25" s="45">
        <v>1137</v>
      </c>
      <c r="E25" s="46">
        <v>1021</v>
      </c>
      <c r="F25" s="46">
        <v>1151</v>
      </c>
      <c r="G25" s="46">
        <v>756</v>
      </c>
      <c r="H25" s="46">
        <v>633</v>
      </c>
      <c r="I25" s="46">
        <v>676</v>
      </c>
      <c r="J25" s="45">
        <v>388</v>
      </c>
      <c r="K25" s="47">
        <f t="shared" ref="K25:K31" si="4">SUM(D25:J25)</f>
        <v>5762</v>
      </c>
      <c r="L25" s="55">
        <f>K25/人口統計!D7</f>
        <v>0.18718731726333571</v>
      </c>
    </row>
    <row r="26" spans="1:12" ht="20.100000000000001" customHeight="1" x14ac:dyDescent="0.15">
      <c r="B26" s="204" t="s">
        <v>44</v>
      </c>
      <c r="C26" s="205"/>
      <c r="D26" s="45">
        <v>779</v>
      </c>
      <c r="E26" s="46">
        <v>446</v>
      </c>
      <c r="F26" s="46">
        <v>883</v>
      </c>
      <c r="G26" s="46">
        <v>474</v>
      </c>
      <c r="H26" s="46">
        <v>423</v>
      </c>
      <c r="I26" s="46">
        <v>523</v>
      </c>
      <c r="J26" s="45">
        <v>304</v>
      </c>
      <c r="K26" s="47">
        <f t="shared" si="4"/>
        <v>3832</v>
      </c>
      <c r="L26" s="55">
        <f>K26/人口統計!D8</f>
        <v>0.20437333333333332</v>
      </c>
    </row>
    <row r="27" spans="1:12" ht="20.100000000000001" customHeight="1" x14ac:dyDescent="0.15">
      <c r="B27" s="204" t="s">
        <v>45</v>
      </c>
      <c r="C27" s="205"/>
      <c r="D27" s="45">
        <v>213</v>
      </c>
      <c r="E27" s="46">
        <v>178</v>
      </c>
      <c r="F27" s="46">
        <v>346</v>
      </c>
      <c r="G27" s="46">
        <v>250</v>
      </c>
      <c r="H27" s="46">
        <v>212</v>
      </c>
      <c r="I27" s="46">
        <v>211</v>
      </c>
      <c r="J27" s="45">
        <v>102</v>
      </c>
      <c r="K27" s="47">
        <f t="shared" si="4"/>
        <v>1512</v>
      </c>
      <c r="L27" s="55">
        <f>K27/人口統計!D9</f>
        <v>0.15107913669064749</v>
      </c>
    </row>
    <row r="28" spans="1:12" ht="20.100000000000001" customHeight="1" x14ac:dyDescent="0.15">
      <c r="B28" s="204" t="s">
        <v>46</v>
      </c>
      <c r="C28" s="205"/>
      <c r="D28" s="45">
        <v>320</v>
      </c>
      <c r="E28" s="46">
        <v>272</v>
      </c>
      <c r="F28" s="46">
        <v>487</v>
      </c>
      <c r="G28" s="46">
        <v>340</v>
      </c>
      <c r="H28" s="46">
        <v>278</v>
      </c>
      <c r="I28" s="46">
        <v>403</v>
      </c>
      <c r="J28" s="45">
        <v>192</v>
      </c>
      <c r="K28" s="47">
        <f t="shared" si="4"/>
        <v>2292</v>
      </c>
      <c r="L28" s="55">
        <f>K28/人口統計!D10</f>
        <v>0.15788386030171522</v>
      </c>
    </row>
    <row r="29" spans="1:12" ht="20.100000000000001" customHeight="1" x14ac:dyDescent="0.15">
      <c r="B29" s="204" t="s">
        <v>47</v>
      </c>
      <c r="C29" s="205"/>
      <c r="D29" s="45">
        <v>738</v>
      </c>
      <c r="E29" s="46">
        <v>745</v>
      </c>
      <c r="F29" s="46">
        <v>1420</v>
      </c>
      <c r="G29" s="46">
        <v>772</v>
      </c>
      <c r="H29" s="46">
        <v>656</v>
      </c>
      <c r="I29" s="46">
        <v>791</v>
      </c>
      <c r="J29" s="45">
        <v>442</v>
      </c>
      <c r="K29" s="47">
        <f t="shared" si="4"/>
        <v>5564</v>
      </c>
      <c r="L29" s="55">
        <f>K29/人口統計!D11</f>
        <v>0.17613726297128748</v>
      </c>
    </row>
    <row r="30" spans="1:12" ht="20.100000000000001" customHeight="1" x14ac:dyDescent="0.15">
      <c r="B30" s="204" t="s">
        <v>48</v>
      </c>
      <c r="C30" s="205"/>
      <c r="D30" s="45">
        <v>2296</v>
      </c>
      <c r="E30" s="46">
        <v>1480</v>
      </c>
      <c r="F30" s="46">
        <v>2293</v>
      </c>
      <c r="G30" s="46">
        <v>1474</v>
      </c>
      <c r="H30" s="46">
        <v>1235</v>
      </c>
      <c r="I30" s="46">
        <v>1443</v>
      </c>
      <c r="J30" s="45">
        <v>725</v>
      </c>
      <c r="K30" s="47">
        <f t="shared" si="4"/>
        <v>10946</v>
      </c>
      <c r="L30" s="55">
        <f>K30/人口統計!D12</f>
        <v>0.22158791853921211</v>
      </c>
    </row>
    <row r="31" spans="1:12" ht="20.100000000000001" customHeight="1" thickBot="1" x14ac:dyDescent="0.2">
      <c r="B31" s="210" t="s">
        <v>24</v>
      </c>
      <c r="C31" s="211"/>
      <c r="D31" s="45">
        <v>437</v>
      </c>
      <c r="E31" s="46">
        <v>380</v>
      </c>
      <c r="F31" s="46">
        <v>895</v>
      </c>
      <c r="G31" s="46">
        <v>483</v>
      </c>
      <c r="H31" s="46">
        <v>379</v>
      </c>
      <c r="I31" s="46">
        <v>574</v>
      </c>
      <c r="J31" s="45">
        <v>333</v>
      </c>
      <c r="K31" s="47">
        <f t="shared" si="4"/>
        <v>3481</v>
      </c>
      <c r="L31" s="59">
        <f>K31/人口統計!D13</f>
        <v>0.16979659528803473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7148</v>
      </c>
      <c r="E32" s="34">
        <f t="shared" ref="E32:J32" si="5">SUM(E24:E31)</f>
        <v>5539</v>
      </c>
      <c r="F32" s="34">
        <f t="shared" si="5"/>
        <v>8841</v>
      </c>
      <c r="G32" s="34">
        <f t="shared" si="5"/>
        <v>5434</v>
      </c>
      <c r="H32" s="34">
        <f t="shared" si="5"/>
        <v>4522</v>
      </c>
      <c r="I32" s="34">
        <f t="shared" si="5"/>
        <v>5524</v>
      </c>
      <c r="J32" s="35">
        <f t="shared" si="5"/>
        <v>3025</v>
      </c>
      <c r="K32" s="54">
        <f>SUM(K24:K31)</f>
        <v>40033</v>
      </c>
      <c r="L32" s="60">
        <f>K32/人口統計!D5</f>
        <v>0.180784862716763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265</v>
      </c>
      <c r="E50" s="192">
        <v>226</v>
      </c>
      <c r="F50" s="192">
        <v>304</v>
      </c>
      <c r="G50" s="192">
        <v>211</v>
      </c>
      <c r="H50" s="192">
        <v>156</v>
      </c>
      <c r="I50" s="192">
        <v>216</v>
      </c>
      <c r="J50" s="191">
        <v>130</v>
      </c>
      <c r="K50" s="193">
        <f t="shared" ref="K50:K82" si="6">SUM(D50:J50)</f>
        <v>1508</v>
      </c>
      <c r="L50" s="194">
        <f>K50/N50</f>
        <v>0.14291129643669448</v>
      </c>
      <c r="N50" s="14">
        <v>10552</v>
      </c>
    </row>
    <row r="51" spans="2:14" ht="20.100000000000001" customHeight="1" x14ac:dyDescent="0.15">
      <c r="B51" s="212" t="s">
        <v>155</v>
      </c>
      <c r="C51" s="213"/>
      <c r="D51" s="191">
        <v>231</v>
      </c>
      <c r="E51" s="192">
        <v>163</v>
      </c>
      <c r="F51" s="192">
        <v>264</v>
      </c>
      <c r="G51" s="192">
        <v>146</v>
      </c>
      <c r="H51" s="192">
        <v>133</v>
      </c>
      <c r="I51" s="192">
        <v>167</v>
      </c>
      <c r="J51" s="191">
        <v>85</v>
      </c>
      <c r="K51" s="193">
        <f t="shared" si="6"/>
        <v>1189</v>
      </c>
      <c r="L51" s="194">
        <f t="shared" ref="L51:L82" si="7">K51/N51</f>
        <v>0.15290637860082304</v>
      </c>
      <c r="N51" s="14">
        <v>7776</v>
      </c>
    </row>
    <row r="52" spans="2:14" ht="20.100000000000001" customHeight="1" x14ac:dyDescent="0.15">
      <c r="B52" s="212" t="s">
        <v>156</v>
      </c>
      <c r="C52" s="213"/>
      <c r="D52" s="191">
        <v>332</v>
      </c>
      <c r="E52" s="192">
        <v>284</v>
      </c>
      <c r="F52" s="192">
        <v>311</v>
      </c>
      <c r="G52" s="192">
        <v>230</v>
      </c>
      <c r="H52" s="192">
        <v>178</v>
      </c>
      <c r="I52" s="192">
        <v>216</v>
      </c>
      <c r="J52" s="191">
        <v>126</v>
      </c>
      <c r="K52" s="193">
        <f t="shared" si="6"/>
        <v>1677</v>
      </c>
      <c r="L52" s="194">
        <f t="shared" si="7"/>
        <v>0.15146315028901733</v>
      </c>
      <c r="N52" s="14">
        <v>11072</v>
      </c>
    </row>
    <row r="53" spans="2:14" ht="20.100000000000001" customHeight="1" x14ac:dyDescent="0.15">
      <c r="B53" s="212" t="s">
        <v>157</v>
      </c>
      <c r="C53" s="213"/>
      <c r="D53" s="191">
        <v>203</v>
      </c>
      <c r="E53" s="192">
        <v>160</v>
      </c>
      <c r="F53" s="192">
        <v>229</v>
      </c>
      <c r="G53" s="192">
        <v>147</v>
      </c>
      <c r="H53" s="192">
        <v>115</v>
      </c>
      <c r="I53" s="192">
        <v>152</v>
      </c>
      <c r="J53" s="191">
        <v>104</v>
      </c>
      <c r="K53" s="193">
        <f t="shared" si="6"/>
        <v>1110</v>
      </c>
      <c r="L53" s="194">
        <f t="shared" si="7"/>
        <v>0.14488970108340948</v>
      </c>
      <c r="N53" s="14">
        <v>7661</v>
      </c>
    </row>
    <row r="54" spans="2:14" ht="20.100000000000001" customHeight="1" x14ac:dyDescent="0.15">
      <c r="B54" s="212" t="s">
        <v>158</v>
      </c>
      <c r="C54" s="213"/>
      <c r="D54" s="191">
        <v>157</v>
      </c>
      <c r="E54" s="192">
        <v>156</v>
      </c>
      <c r="F54" s="192">
        <v>189</v>
      </c>
      <c r="G54" s="192">
        <v>127</v>
      </c>
      <c r="H54" s="192">
        <v>97</v>
      </c>
      <c r="I54" s="192">
        <v>125</v>
      </c>
      <c r="J54" s="191">
        <v>84</v>
      </c>
      <c r="K54" s="193">
        <f t="shared" si="6"/>
        <v>935</v>
      </c>
      <c r="L54" s="194">
        <f t="shared" si="7"/>
        <v>0.14754615748777025</v>
      </c>
      <c r="N54" s="14">
        <v>6337</v>
      </c>
    </row>
    <row r="55" spans="2:14" ht="20.100000000000001" customHeight="1" x14ac:dyDescent="0.15">
      <c r="B55" s="212" t="s">
        <v>159</v>
      </c>
      <c r="C55" s="213"/>
      <c r="D55" s="191">
        <v>64</v>
      </c>
      <c r="E55" s="192">
        <v>65</v>
      </c>
      <c r="F55" s="192">
        <v>82</v>
      </c>
      <c r="G55" s="192">
        <v>52</v>
      </c>
      <c r="H55" s="192">
        <v>46</v>
      </c>
      <c r="I55" s="192">
        <v>44</v>
      </c>
      <c r="J55" s="191">
        <v>27</v>
      </c>
      <c r="K55" s="193">
        <f t="shared" si="6"/>
        <v>380</v>
      </c>
      <c r="L55" s="194">
        <f t="shared" si="7"/>
        <v>0.15218261914297157</v>
      </c>
      <c r="N55" s="14">
        <v>2497</v>
      </c>
    </row>
    <row r="56" spans="2:14" ht="20.100000000000001" customHeight="1" x14ac:dyDescent="0.15">
      <c r="B56" s="212" t="s">
        <v>160</v>
      </c>
      <c r="C56" s="213"/>
      <c r="D56" s="191">
        <v>164</v>
      </c>
      <c r="E56" s="192">
        <v>152</v>
      </c>
      <c r="F56" s="192">
        <v>160</v>
      </c>
      <c r="G56" s="192">
        <v>144</v>
      </c>
      <c r="H56" s="192">
        <v>99</v>
      </c>
      <c r="I56" s="192">
        <v>98</v>
      </c>
      <c r="J56" s="191">
        <v>57</v>
      </c>
      <c r="K56" s="193">
        <f t="shared" si="6"/>
        <v>874</v>
      </c>
      <c r="L56" s="194">
        <f t="shared" si="7"/>
        <v>0.20036680421824851</v>
      </c>
      <c r="N56" s="14">
        <v>4362</v>
      </c>
    </row>
    <row r="57" spans="2:14" ht="20.100000000000001" customHeight="1" x14ac:dyDescent="0.15">
      <c r="B57" s="212" t="s">
        <v>161</v>
      </c>
      <c r="C57" s="213"/>
      <c r="D57" s="191">
        <v>395</v>
      </c>
      <c r="E57" s="192">
        <v>391</v>
      </c>
      <c r="F57" s="192">
        <v>406</v>
      </c>
      <c r="G57" s="192">
        <v>239</v>
      </c>
      <c r="H57" s="192">
        <v>175</v>
      </c>
      <c r="I57" s="192">
        <v>214</v>
      </c>
      <c r="J57" s="191">
        <v>115</v>
      </c>
      <c r="K57" s="193">
        <f t="shared" si="6"/>
        <v>1935</v>
      </c>
      <c r="L57" s="194">
        <f t="shared" si="7"/>
        <v>0.20916657658631499</v>
      </c>
      <c r="N57" s="14">
        <v>9251</v>
      </c>
    </row>
    <row r="58" spans="2:14" ht="20.100000000000001" customHeight="1" x14ac:dyDescent="0.15">
      <c r="B58" s="212" t="s">
        <v>162</v>
      </c>
      <c r="C58" s="213"/>
      <c r="D58" s="191">
        <v>392</v>
      </c>
      <c r="E58" s="192">
        <v>327</v>
      </c>
      <c r="F58" s="192">
        <v>407</v>
      </c>
      <c r="G58" s="192">
        <v>250</v>
      </c>
      <c r="H58" s="192">
        <v>224</v>
      </c>
      <c r="I58" s="192">
        <v>253</v>
      </c>
      <c r="J58" s="191">
        <v>143</v>
      </c>
      <c r="K58" s="193">
        <f t="shared" si="6"/>
        <v>1996</v>
      </c>
      <c r="L58" s="194">
        <f t="shared" si="7"/>
        <v>0.18853310664021913</v>
      </c>
      <c r="N58" s="14">
        <v>10587</v>
      </c>
    </row>
    <row r="59" spans="2:14" ht="20.100000000000001" customHeight="1" x14ac:dyDescent="0.15">
      <c r="B59" s="212" t="s">
        <v>163</v>
      </c>
      <c r="C59" s="213"/>
      <c r="D59" s="191">
        <v>200</v>
      </c>
      <c r="E59" s="192">
        <v>176</v>
      </c>
      <c r="F59" s="192">
        <v>184</v>
      </c>
      <c r="G59" s="192">
        <v>144</v>
      </c>
      <c r="H59" s="192">
        <v>144</v>
      </c>
      <c r="I59" s="192">
        <v>119</v>
      </c>
      <c r="J59" s="191">
        <v>84</v>
      </c>
      <c r="K59" s="193">
        <f t="shared" si="6"/>
        <v>1051</v>
      </c>
      <c r="L59" s="194">
        <f t="shared" si="7"/>
        <v>0.1596779094500152</v>
      </c>
      <c r="N59" s="14">
        <v>6582</v>
      </c>
    </row>
    <row r="60" spans="2:14" ht="20.100000000000001" customHeight="1" x14ac:dyDescent="0.15">
      <c r="B60" s="212" t="s">
        <v>164</v>
      </c>
      <c r="C60" s="213"/>
      <c r="D60" s="191">
        <v>397</v>
      </c>
      <c r="E60" s="192">
        <v>258</v>
      </c>
      <c r="F60" s="192">
        <v>482</v>
      </c>
      <c r="G60" s="192">
        <v>265</v>
      </c>
      <c r="H60" s="192">
        <v>207</v>
      </c>
      <c r="I60" s="192">
        <v>304</v>
      </c>
      <c r="J60" s="191">
        <v>175</v>
      </c>
      <c r="K60" s="193">
        <f t="shared" si="6"/>
        <v>2088</v>
      </c>
      <c r="L60" s="194">
        <f t="shared" si="7"/>
        <v>0.21670991177996887</v>
      </c>
      <c r="N60" s="14">
        <v>9635</v>
      </c>
    </row>
    <row r="61" spans="2:14" ht="20.100000000000001" customHeight="1" x14ac:dyDescent="0.15">
      <c r="B61" s="212" t="s">
        <v>165</v>
      </c>
      <c r="C61" s="213"/>
      <c r="D61" s="191">
        <v>121</v>
      </c>
      <c r="E61" s="192">
        <v>76</v>
      </c>
      <c r="F61" s="192">
        <v>150</v>
      </c>
      <c r="G61" s="192">
        <v>81</v>
      </c>
      <c r="H61" s="192">
        <v>92</v>
      </c>
      <c r="I61" s="192">
        <v>94</v>
      </c>
      <c r="J61" s="191">
        <v>54</v>
      </c>
      <c r="K61" s="193">
        <f t="shared" si="6"/>
        <v>668</v>
      </c>
      <c r="L61" s="194">
        <f t="shared" si="7"/>
        <v>0.21716514954486346</v>
      </c>
      <c r="N61" s="14">
        <v>3076</v>
      </c>
    </row>
    <row r="62" spans="2:14" ht="20.100000000000001" customHeight="1" x14ac:dyDescent="0.15">
      <c r="B62" s="212" t="s">
        <v>166</v>
      </c>
      <c r="C62" s="213"/>
      <c r="D62" s="191">
        <v>266</v>
      </c>
      <c r="E62" s="192">
        <v>123</v>
      </c>
      <c r="F62" s="192">
        <v>258</v>
      </c>
      <c r="G62" s="192">
        <v>140</v>
      </c>
      <c r="H62" s="192">
        <v>131</v>
      </c>
      <c r="I62" s="192">
        <v>131</v>
      </c>
      <c r="J62" s="191">
        <v>79</v>
      </c>
      <c r="K62" s="193">
        <f t="shared" si="6"/>
        <v>1128</v>
      </c>
      <c r="L62" s="194">
        <f t="shared" si="7"/>
        <v>0.18678589170392448</v>
      </c>
      <c r="N62" s="14">
        <v>6039</v>
      </c>
    </row>
    <row r="63" spans="2:14" ht="20.100000000000001" customHeight="1" x14ac:dyDescent="0.15">
      <c r="B63" s="212" t="s">
        <v>167</v>
      </c>
      <c r="C63" s="213"/>
      <c r="D63" s="191">
        <v>186</v>
      </c>
      <c r="E63" s="192">
        <v>163</v>
      </c>
      <c r="F63" s="192">
        <v>320</v>
      </c>
      <c r="G63" s="192">
        <v>222</v>
      </c>
      <c r="H63" s="192">
        <v>176</v>
      </c>
      <c r="I63" s="192">
        <v>195</v>
      </c>
      <c r="J63" s="191">
        <v>81</v>
      </c>
      <c r="K63" s="193">
        <f t="shared" si="6"/>
        <v>1343</v>
      </c>
      <c r="L63" s="194">
        <f t="shared" si="7"/>
        <v>0.14756620151631689</v>
      </c>
      <c r="N63" s="14">
        <v>9101</v>
      </c>
    </row>
    <row r="64" spans="2:14" ht="20.100000000000001" customHeight="1" x14ac:dyDescent="0.15">
      <c r="B64" s="212" t="s">
        <v>168</v>
      </c>
      <c r="C64" s="213"/>
      <c r="D64" s="191">
        <v>32</v>
      </c>
      <c r="E64" s="192">
        <v>20</v>
      </c>
      <c r="F64" s="192">
        <v>33</v>
      </c>
      <c r="G64" s="192">
        <v>31</v>
      </c>
      <c r="H64" s="192">
        <v>37</v>
      </c>
      <c r="I64" s="192">
        <v>21</v>
      </c>
      <c r="J64" s="191">
        <v>21</v>
      </c>
      <c r="K64" s="193">
        <f t="shared" si="6"/>
        <v>195</v>
      </c>
      <c r="L64" s="194">
        <f t="shared" si="7"/>
        <v>0.21499448732083792</v>
      </c>
      <c r="N64" s="14">
        <v>907</v>
      </c>
    </row>
    <row r="65" spans="2:14" ht="20.100000000000001" customHeight="1" x14ac:dyDescent="0.15">
      <c r="B65" s="212" t="s">
        <v>169</v>
      </c>
      <c r="C65" s="213"/>
      <c r="D65" s="191">
        <v>221</v>
      </c>
      <c r="E65" s="192">
        <v>190</v>
      </c>
      <c r="F65" s="192">
        <v>337</v>
      </c>
      <c r="G65" s="192">
        <v>234</v>
      </c>
      <c r="H65" s="192">
        <v>202</v>
      </c>
      <c r="I65" s="192">
        <v>289</v>
      </c>
      <c r="J65" s="191">
        <v>136</v>
      </c>
      <c r="K65" s="193">
        <f t="shared" si="6"/>
        <v>1609</v>
      </c>
      <c r="L65" s="194">
        <f t="shared" si="7"/>
        <v>0.15997216146351162</v>
      </c>
      <c r="N65" s="14">
        <v>10058</v>
      </c>
    </row>
    <row r="66" spans="2:14" ht="20.100000000000001" customHeight="1" x14ac:dyDescent="0.15">
      <c r="B66" s="212" t="s">
        <v>170</v>
      </c>
      <c r="C66" s="213"/>
      <c r="D66" s="191">
        <v>110</v>
      </c>
      <c r="E66" s="192">
        <v>87</v>
      </c>
      <c r="F66" s="192">
        <v>151</v>
      </c>
      <c r="G66" s="192">
        <v>112</v>
      </c>
      <c r="H66" s="192">
        <v>80</v>
      </c>
      <c r="I66" s="192">
        <v>117</v>
      </c>
      <c r="J66" s="191">
        <v>58</v>
      </c>
      <c r="K66" s="193">
        <f t="shared" si="6"/>
        <v>715</v>
      </c>
      <c r="L66" s="194">
        <f t="shared" si="7"/>
        <v>0.16034985422740525</v>
      </c>
      <c r="N66" s="14">
        <v>4459</v>
      </c>
    </row>
    <row r="67" spans="2:14" ht="20.100000000000001" customHeight="1" x14ac:dyDescent="0.15">
      <c r="B67" s="212" t="s">
        <v>171</v>
      </c>
      <c r="C67" s="213"/>
      <c r="D67" s="187">
        <v>573</v>
      </c>
      <c r="E67" s="188">
        <v>561</v>
      </c>
      <c r="F67" s="188">
        <v>1030</v>
      </c>
      <c r="G67" s="188">
        <v>560</v>
      </c>
      <c r="H67" s="188">
        <v>468</v>
      </c>
      <c r="I67" s="188">
        <v>606</v>
      </c>
      <c r="J67" s="187">
        <v>310</v>
      </c>
      <c r="K67" s="189">
        <f t="shared" si="6"/>
        <v>4108</v>
      </c>
      <c r="L67" s="195">
        <f t="shared" si="7"/>
        <v>0.18786298989344674</v>
      </c>
      <c r="N67" s="14">
        <v>21867</v>
      </c>
    </row>
    <row r="68" spans="2:14" ht="20.100000000000001" customHeight="1" x14ac:dyDescent="0.15">
      <c r="B68" s="212" t="s">
        <v>172</v>
      </c>
      <c r="C68" s="213"/>
      <c r="D68" s="187">
        <v>89</v>
      </c>
      <c r="E68" s="188">
        <v>99</v>
      </c>
      <c r="F68" s="188">
        <v>159</v>
      </c>
      <c r="G68" s="188">
        <v>94</v>
      </c>
      <c r="H68" s="188">
        <v>91</v>
      </c>
      <c r="I68" s="188">
        <v>76</v>
      </c>
      <c r="J68" s="187">
        <v>61</v>
      </c>
      <c r="K68" s="189">
        <f t="shared" si="6"/>
        <v>669</v>
      </c>
      <c r="L68" s="195">
        <f t="shared" si="7"/>
        <v>0.165389369592089</v>
      </c>
      <c r="N68" s="14">
        <v>4045</v>
      </c>
    </row>
    <row r="69" spans="2:14" ht="20.100000000000001" customHeight="1" x14ac:dyDescent="0.15">
      <c r="B69" s="212" t="s">
        <v>173</v>
      </c>
      <c r="C69" s="213"/>
      <c r="D69" s="187">
        <v>84</v>
      </c>
      <c r="E69" s="188">
        <v>96</v>
      </c>
      <c r="F69" s="188">
        <v>251</v>
      </c>
      <c r="G69" s="188">
        <v>131</v>
      </c>
      <c r="H69" s="188">
        <v>104</v>
      </c>
      <c r="I69" s="188">
        <v>121</v>
      </c>
      <c r="J69" s="187">
        <v>76</v>
      </c>
      <c r="K69" s="189">
        <f t="shared" si="6"/>
        <v>863</v>
      </c>
      <c r="L69" s="195">
        <f t="shared" si="7"/>
        <v>0.15201691033996828</v>
      </c>
      <c r="N69" s="14">
        <v>5677</v>
      </c>
    </row>
    <row r="70" spans="2:14" ht="20.100000000000001" customHeight="1" x14ac:dyDescent="0.15">
      <c r="B70" s="212" t="s">
        <v>174</v>
      </c>
      <c r="C70" s="213"/>
      <c r="D70" s="187">
        <v>831</v>
      </c>
      <c r="E70" s="188">
        <v>521</v>
      </c>
      <c r="F70" s="188">
        <v>702</v>
      </c>
      <c r="G70" s="188">
        <v>492</v>
      </c>
      <c r="H70" s="188">
        <v>387</v>
      </c>
      <c r="I70" s="188">
        <v>455</v>
      </c>
      <c r="J70" s="187">
        <v>222</v>
      </c>
      <c r="K70" s="189">
        <f t="shared" si="6"/>
        <v>3610</v>
      </c>
      <c r="L70" s="195">
        <f t="shared" si="7"/>
        <v>0.22753056851128198</v>
      </c>
      <c r="N70" s="14">
        <v>15866</v>
      </c>
    </row>
    <row r="71" spans="2:14" ht="20.100000000000001" customHeight="1" x14ac:dyDescent="0.15">
      <c r="B71" s="212" t="s">
        <v>175</v>
      </c>
      <c r="C71" s="213"/>
      <c r="D71" s="187">
        <v>122</v>
      </c>
      <c r="E71" s="188">
        <v>108</v>
      </c>
      <c r="F71" s="188">
        <v>210</v>
      </c>
      <c r="G71" s="188">
        <v>141</v>
      </c>
      <c r="H71" s="188">
        <v>134</v>
      </c>
      <c r="I71" s="188">
        <v>128</v>
      </c>
      <c r="J71" s="187">
        <v>77</v>
      </c>
      <c r="K71" s="189">
        <f t="shared" si="6"/>
        <v>920</v>
      </c>
      <c r="L71" s="195">
        <f t="shared" si="7"/>
        <v>0.19848975188781015</v>
      </c>
      <c r="N71" s="14">
        <v>4635</v>
      </c>
    </row>
    <row r="72" spans="2:14" ht="20.100000000000001" customHeight="1" x14ac:dyDescent="0.15">
      <c r="B72" s="212" t="s">
        <v>176</v>
      </c>
      <c r="C72" s="213"/>
      <c r="D72" s="187">
        <v>207</v>
      </c>
      <c r="E72" s="188">
        <v>121</v>
      </c>
      <c r="F72" s="188">
        <v>222</v>
      </c>
      <c r="G72" s="188">
        <v>105</v>
      </c>
      <c r="H72" s="188">
        <v>107</v>
      </c>
      <c r="I72" s="188">
        <v>135</v>
      </c>
      <c r="J72" s="187">
        <v>69</v>
      </c>
      <c r="K72" s="189">
        <f t="shared" si="6"/>
        <v>966</v>
      </c>
      <c r="L72" s="195">
        <f t="shared" si="7"/>
        <v>0.21889870836165873</v>
      </c>
      <c r="N72" s="14">
        <v>4413</v>
      </c>
    </row>
    <row r="73" spans="2:14" ht="20.100000000000001" customHeight="1" x14ac:dyDescent="0.15">
      <c r="B73" s="212" t="s">
        <v>177</v>
      </c>
      <c r="C73" s="213"/>
      <c r="D73" s="187">
        <v>181</v>
      </c>
      <c r="E73" s="188">
        <v>120</v>
      </c>
      <c r="F73" s="188">
        <v>186</v>
      </c>
      <c r="G73" s="188">
        <v>109</v>
      </c>
      <c r="H73" s="188">
        <v>104</v>
      </c>
      <c r="I73" s="188">
        <v>123</v>
      </c>
      <c r="J73" s="187">
        <v>52</v>
      </c>
      <c r="K73" s="189">
        <f t="shared" si="6"/>
        <v>875</v>
      </c>
      <c r="L73" s="195">
        <f t="shared" si="7"/>
        <v>0.21696007934540046</v>
      </c>
      <c r="N73" s="14">
        <v>4033</v>
      </c>
    </row>
    <row r="74" spans="2:14" ht="20.100000000000001" customHeight="1" x14ac:dyDescent="0.15">
      <c r="B74" s="212" t="s">
        <v>178</v>
      </c>
      <c r="C74" s="213"/>
      <c r="D74" s="187">
        <v>167</v>
      </c>
      <c r="E74" s="188">
        <v>109</v>
      </c>
      <c r="F74" s="188">
        <v>160</v>
      </c>
      <c r="G74" s="188">
        <v>122</v>
      </c>
      <c r="H74" s="188">
        <v>70</v>
      </c>
      <c r="I74" s="188">
        <v>79</v>
      </c>
      <c r="J74" s="187">
        <v>47</v>
      </c>
      <c r="K74" s="189">
        <f t="shared" si="6"/>
        <v>754</v>
      </c>
      <c r="L74" s="196">
        <f t="shared" si="7"/>
        <v>0.23022900763358778</v>
      </c>
      <c r="N74" s="14">
        <v>3275</v>
      </c>
    </row>
    <row r="75" spans="2:14" ht="20.100000000000001" customHeight="1" x14ac:dyDescent="0.15">
      <c r="B75" s="212" t="s">
        <v>179</v>
      </c>
      <c r="C75" s="213"/>
      <c r="D75" s="187">
        <v>334</v>
      </c>
      <c r="E75" s="188">
        <v>222</v>
      </c>
      <c r="F75" s="188">
        <v>294</v>
      </c>
      <c r="G75" s="188">
        <v>196</v>
      </c>
      <c r="H75" s="188">
        <v>182</v>
      </c>
      <c r="I75" s="188">
        <v>206</v>
      </c>
      <c r="J75" s="187">
        <v>102</v>
      </c>
      <c r="K75" s="189">
        <f t="shared" si="6"/>
        <v>1536</v>
      </c>
      <c r="L75" s="197">
        <f t="shared" si="7"/>
        <v>0.25102140872691614</v>
      </c>
      <c r="N75" s="14">
        <v>6119</v>
      </c>
    </row>
    <row r="76" spans="2:14" ht="20.100000000000001" customHeight="1" x14ac:dyDescent="0.15">
      <c r="B76" s="212" t="s">
        <v>180</v>
      </c>
      <c r="C76" s="213"/>
      <c r="D76" s="187">
        <v>98</v>
      </c>
      <c r="E76" s="188">
        <v>67</v>
      </c>
      <c r="F76" s="188">
        <v>83</v>
      </c>
      <c r="G76" s="188">
        <v>58</v>
      </c>
      <c r="H76" s="188">
        <v>46</v>
      </c>
      <c r="I76" s="188">
        <v>69</v>
      </c>
      <c r="J76" s="187">
        <v>33</v>
      </c>
      <c r="K76" s="189">
        <f t="shared" si="6"/>
        <v>454</v>
      </c>
      <c r="L76" s="195">
        <f t="shared" si="7"/>
        <v>0.22952477249747219</v>
      </c>
      <c r="N76" s="14">
        <v>1978</v>
      </c>
    </row>
    <row r="77" spans="2:14" ht="20.100000000000001" customHeight="1" x14ac:dyDescent="0.15">
      <c r="B77" s="212" t="s">
        <v>181</v>
      </c>
      <c r="C77" s="213"/>
      <c r="D77" s="187">
        <v>315</v>
      </c>
      <c r="E77" s="188">
        <v>194</v>
      </c>
      <c r="F77" s="188">
        <v>387</v>
      </c>
      <c r="G77" s="188">
        <v>240</v>
      </c>
      <c r="H77" s="188">
        <v>195</v>
      </c>
      <c r="I77" s="188">
        <v>220</v>
      </c>
      <c r="J77" s="187">
        <v>119</v>
      </c>
      <c r="K77" s="189">
        <f t="shared" si="6"/>
        <v>1670</v>
      </c>
      <c r="L77" s="195">
        <f t="shared" si="7"/>
        <v>0.21257637474541752</v>
      </c>
      <c r="N77" s="14">
        <v>7856</v>
      </c>
    </row>
    <row r="78" spans="2:14" ht="20.100000000000001" customHeight="1" x14ac:dyDescent="0.15">
      <c r="B78" s="212" t="s">
        <v>182</v>
      </c>
      <c r="C78" s="213"/>
      <c r="D78" s="187">
        <v>51</v>
      </c>
      <c r="E78" s="188">
        <v>30</v>
      </c>
      <c r="F78" s="188">
        <v>67</v>
      </c>
      <c r="G78" s="188">
        <v>35</v>
      </c>
      <c r="H78" s="188">
        <v>30</v>
      </c>
      <c r="I78" s="188">
        <v>45</v>
      </c>
      <c r="J78" s="187">
        <v>15</v>
      </c>
      <c r="K78" s="189">
        <f t="shared" si="6"/>
        <v>273</v>
      </c>
      <c r="L78" s="195">
        <f t="shared" si="7"/>
        <v>0.223221586263287</v>
      </c>
      <c r="N78" s="14">
        <v>1223</v>
      </c>
    </row>
    <row r="79" spans="2:14" ht="20.100000000000001" customHeight="1" x14ac:dyDescent="0.15">
      <c r="B79" s="212" t="s">
        <v>183</v>
      </c>
      <c r="C79" s="213"/>
      <c r="D79" s="187">
        <v>189</v>
      </c>
      <c r="E79" s="188">
        <v>147</v>
      </c>
      <c r="F79" s="188">
        <v>394</v>
      </c>
      <c r="G79" s="188">
        <v>208</v>
      </c>
      <c r="H79" s="188">
        <v>185</v>
      </c>
      <c r="I79" s="188">
        <v>266</v>
      </c>
      <c r="J79" s="187">
        <v>143</v>
      </c>
      <c r="K79" s="189">
        <f t="shared" si="6"/>
        <v>1532</v>
      </c>
      <c r="L79" s="195">
        <f t="shared" si="7"/>
        <v>0.16888986881269982</v>
      </c>
      <c r="N79" s="14">
        <v>9071</v>
      </c>
    </row>
    <row r="80" spans="2:14" ht="20.100000000000001" customHeight="1" x14ac:dyDescent="0.15">
      <c r="B80" s="212" t="s">
        <v>184</v>
      </c>
      <c r="C80" s="213"/>
      <c r="D80" s="45">
        <v>38</v>
      </c>
      <c r="E80" s="46">
        <v>41</v>
      </c>
      <c r="F80" s="46">
        <v>92</v>
      </c>
      <c r="G80" s="46">
        <v>48</v>
      </c>
      <c r="H80" s="46">
        <v>31</v>
      </c>
      <c r="I80" s="46">
        <v>64</v>
      </c>
      <c r="J80" s="45">
        <v>44</v>
      </c>
      <c r="K80" s="47">
        <f t="shared" si="6"/>
        <v>358</v>
      </c>
      <c r="L80" s="195">
        <f t="shared" si="7"/>
        <v>0.16990982439487423</v>
      </c>
      <c r="N80" s="14">
        <v>2107</v>
      </c>
    </row>
    <row r="81" spans="2:14" ht="20.100000000000001" customHeight="1" x14ac:dyDescent="0.15">
      <c r="B81" s="212" t="s">
        <v>185</v>
      </c>
      <c r="C81" s="213"/>
      <c r="D81" s="45">
        <v>32</v>
      </c>
      <c r="E81" s="46">
        <v>44</v>
      </c>
      <c r="F81" s="46">
        <v>127</v>
      </c>
      <c r="G81" s="46">
        <v>71</v>
      </c>
      <c r="H81" s="46">
        <v>42</v>
      </c>
      <c r="I81" s="46">
        <v>78</v>
      </c>
      <c r="J81" s="45">
        <v>47</v>
      </c>
      <c r="K81" s="47">
        <f t="shared" si="6"/>
        <v>441</v>
      </c>
      <c r="L81" s="195">
        <f t="shared" si="7"/>
        <v>0.16321243523316062</v>
      </c>
      <c r="N81" s="14">
        <v>2702</v>
      </c>
    </row>
    <row r="82" spans="2:14" ht="20.100000000000001" customHeight="1" x14ac:dyDescent="0.15">
      <c r="B82" s="212" t="s">
        <v>186</v>
      </c>
      <c r="C82" s="213"/>
      <c r="D82" s="40">
        <v>184</v>
      </c>
      <c r="E82" s="39">
        <v>155</v>
      </c>
      <c r="F82" s="39">
        <v>290</v>
      </c>
      <c r="G82" s="39">
        <v>162</v>
      </c>
      <c r="H82" s="39">
        <v>131</v>
      </c>
      <c r="I82" s="39">
        <v>172</v>
      </c>
      <c r="J82" s="40">
        <v>105</v>
      </c>
      <c r="K82" s="190">
        <f t="shared" si="6"/>
        <v>1199</v>
      </c>
      <c r="L82" s="197">
        <f t="shared" si="7"/>
        <v>0.18109046971756532</v>
      </c>
      <c r="N82" s="14">
        <v>6621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5709</v>
      </c>
      <c r="E5" s="149">
        <v>320295.23000000021</v>
      </c>
      <c r="F5" s="151">
        <v>1787</v>
      </c>
      <c r="G5" s="152">
        <v>34959.180000000008</v>
      </c>
      <c r="H5" s="150">
        <v>541</v>
      </c>
      <c r="I5" s="149">
        <v>113021.49000000002</v>
      </c>
      <c r="J5" s="151">
        <v>1087</v>
      </c>
      <c r="K5" s="152">
        <v>351161.39000000007</v>
      </c>
      <c r="M5" s="162">
        <f>Q5+Q7</f>
        <v>41216</v>
      </c>
      <c r="N5" s="121" t="s">
        <v>107</v>
      </c>
      <c r="O5" s="122"/>
      <c r="P5" s="134"/>
      <c r="Q5" s="123">
        <v>32734</v>
      </c>
      <c r="R5" s="124">
        <v>2038470.7500000007</v>
      </c>
      <c r="S5" s="124">
        <f>R5/Q5*100</f>
        <v>6227.380552330912</v>
      </c>
    </row>
    <row r="6" spans="1:19" ht="20.100000000000001" customHeight="1" x14ac:dyDescent="0.15">
      <c r="B6" s="214" t="s">
        <v>114</v>
      </c>
      <c r="C6" s="214"/>
      <c r="D6" s="153">
        <v>4638</v>
      </c>
      <c r="E6" s="154">
        <v>292893.77</v>
      </c>
      <c r="F6" s="155">
        <v>1570</v>
      </c>
      <c r="G6" s="156">
        <v>30314.270000000004</v>
      </c>
      <c r="H6" s="153">
        <v>455</v>
      </c>
      <c r="I6" s="154">
        <v>97330.380000000019</v>
      </c>
      <c r="J6" s="155">
        <v>883</v>
      </c>
      <c r="K6" s="156">
        <v>268310.24000000005</v>
      </c>
      <c r="M6" s="58"/>
      <c r="N6" s="125"/>
      <c r="O6" s="94" t="s">
        <v>104</v>
      </c>
      <c r="P6" s="107"/>
      <c r="Q6" s="98">
        <f>Q5/Q$13</f>
        <v>0.62569768330912146</v>
      </c>
      <c r="R6" s="99">
        <f>R5/R$13</f>
        <v>0.39100056541200157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2931</v>
      </c>
      <c r="E7" s="154">
        <v>188455.54000000004</v>
      </c>
      <c r="F7" s="155">
        <v>968</v>
      </c>
      <c r="G7" s="156">
        <v>19015.350000000006</v>
      </c>
      <c r="H7" s="153">
        <v>520</v>
      </c>
      <c r="I7" s="154">
        <v>117167.86000000002</v>
      </c>
      <c r="J7" s="155">
        <v>670</v>
      </c>
      <c r="K7" s="156">
        <v>207155.79</v>
      </c>
      <c r="M7" s="58"/>
      <c r="N7" s="126" t="s">
        <v>108</v>
      </c>
      <c r="O7" s="127"/>
      <c r="P7" s="135"/>
      <c r="Q7" s="128">
        <v>8482</v>
      </c>
      <c r="R7" s="129">
        <v>163089.97000000009</v>
      </c>
      <c r="S7" s="129">
        <f>R7/Q7*100</f>
        <v>1922.7772930912533</v>
      </c>
    </row>
    <row r="8" spans="1:19" ht="20.100000000000001" customHeight="1" x14ac:dyDescent="0.15">
      <c r="B8" s="214" t="s">
        <v>116</v>
      </c>
      <c r="C8" s="214"/>
      <c r="D8" s="153">
        <v>1235</v>
      </c>
      <c r="E8" s="154">
        <v>75141.76999999999</v>
      </c>
      <c r="F8" s="155">
        <v>277</v>
      </c>
      <c r="G8" s="156">
        <v>5181.0999999999995</v>
      </c>
      <c r="H8" s="153">
        <v>83</v>
      </c>
      <c r="I8" s="154">
        <v>16740.2</v>
      </c>
      <c r="J8" s="155">
        <v>343</v>
      </c>
      <c r="K8" s="156">
        <v>104710.86</v>
      </c>
      <c r="L8" s="89"/>
      <c r="M8" s="88"/>
      <c r="N8" s="130"/>
      <c r="O8" s="94" t="s">
        <v>104</v>
      </c>
      <c r="P8" s="107"/>
      <c r="Q8" s="98">
        <f>Q7/Q$13</f>
        <v>0.16213013227310957</v>
      </c>
      <c r="R8" s="99">
        <f>R7/R$13</f>
        <v>3.1282406423063167E-2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1864</v>
      </c>
      <c r="E9" s="154">
        <v>129590.70000000003</v>
      </c>
      <c r="F9" s="155">
        <v>452</v>
      </c>
      <c r="G9" s="156">
        <v>9838.3900000000012</v>
      </c>
      <c r="H9" s="153">
        <v>329</v>
      </c>
      <c r="I9" s="154">
        <v>68788.34</v>
      </c>
      <c r="J9" s="155">
        <v>396</v>
      </c>
      <c r="K9" s="156">
        <v>121431.20000000001</v>
      </c>
      <c r="L9" s="89"/>
      <c r="M9" s="88"/>
      <c r="N9" s="126" t="s">
        <v>109</v>
      </c>
      <c r="O9" s="127"/>
      <c r="P9" s="135"/>
      <c r="Q9" s="128">
        <v>4213</v>
      </c>
      <c r="R9" s="129">
        <v>913896.2</v>
      </c>
      <c r="S9" s="129">
        <f>R9/Q9*100</f>
        <v>21692.290529314028</v>
      </c>
    </row>
    <row r="10" spans="1:19" ht="20.100000000000001" customHeight="1" x14ac:dyDescent="0.15">
      <c r="B10" s="214" t="s">
        <v>118</v>
      </c>
      <c r="C10" s="214"/>
      <c r="D10" s="153">
        <v>4289</v>
      </c>
      <c r="E10" s="154">
        <v>282365.96000000008</v>
      </c>
      <c r="F10" s="155">
        <v>736</v>
      </c>
      <c r="G10" s="156">
        <v>15284.640000000001</v>
      </c>
      <c r="H10" s="153">
        <v>571</v>
      </c>
      <c r="I10" s="154">
        <v>132271.33000000002</v>
      </c>
      <c r="J10" s="155">
        <v>987</v>
      </c>
      <c r="K10" s="156">
        <v>307709.84000000008</v>
      </c>
      <c r="L10" s="89"/>
      <c r="M10" s="88"/>
      <c r="N10" s="95"/>
      <c r="O10" s="94" t="s">
        <v>104</v>
      </c>
      <c r="P10" s="107"/>
      <c r="Q10" s="98">
        <f>Q9/Q$13</f>
        <v>8.0529857022708165E-2</v>
      </c>
      <c r="R10" s="99">
        <f>R9/R$13</f>
        <v>0.17529509850846745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9116</v>
      </c>
      <c r="E11" s="154">
        <v>558052.12000000023</v>
      </c>
      <c r="F11" s="155">
        <v>2058</v>
      </c>
      <c r="G11" s="156">
        <v>35588.710000000006</v>
      </c>
      <c r="H11" s="153">
        <v>1388</v>
      </c>
      <c r="I11" s="154">
        <v>303852.45</v>
      </c>
      <c r="J11" s="155">
        <v>1728</v>
      </c>
      <c r="K11" s="156">
        <v>497134.7300000001</v>
      </c>
      <c r="L11" s="89"/>
      <c r="M11" s="88"/>
      <c r="N11" s="126" t="s">
        <v>110</v>
      </c>
      <c r="O11" s="127"/>
      <c r="P11" s="135"/>
      <c r="Q11" s="101">
        <v>6887</v>
      </c>
      <c r="R11" s="102">
        <v>2098015.7200000002</v>
      </c>
      <c r="S11" s="102">
        <f>R11/Q11*100</f>
        <v>30463.419776390303</v>
      </c>
    </row>
    <row r="12" spans="1:19" ht="20.100000000000001" customHeight="1" thickBot="1" x14ac:dyDescent="0.2">
      <c r="B12" s="215" t="s">
        <v>120</v>
      </c>
      <c r="C12" s="215"/>
      <c r="D12" s="157">
        <v>2952</v>
      </c>
      <c r="E12" s="158">
        <v>191675.66</v>
      </c>
      <c r="F12" s="159">
        <v>634</v>
      </c>
      <c r="G12" s="160">
        <v>12908.33</v>
      </c>
      <c r="H12" s="157">
        <v>326</v>
      </c>
      <c r="I12" s="158">
        <v>64724.15</v>
      </c>
      <c r="J12" s="159">
        <v>793</v>
      </c>
      <c r="K12" s="160">
        <v>240401.66999999998</v>
      </c>
      <c r="L12" s="89"/>
      <c r="M12" s="88"/>
      <c r="N12" s="125"/>
      <c r="O12" s="84" t="s">
        <v>104</v>
      </c>
      <c r="P12" s="108"/>
      <c r="Q12" s="103">
        <f>Q11/Q$13</f>
        <v>0.13164232739506079</v>
      </c>
      <c r="R12" s="104">
        <f>R11/R$13</f>
        <v>0.40242192965646789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32734</v>
      </c>
      <c r="E13" s="149">
        <v>2038470.7500000007</v>
      </c>
      <c r="F13" s="151">
        <v>8482</v>
      </c>
      <c r="G13" s="152">
        <v>163089.97000000009</v>
      </c>
      <c r="H13" s="150">
        <v>4213</v>
      </c>
      <c r="I13" s="149">
        <v>913896.2</v>
      </c>
      <c r="J13" s="151">
        <v>6887</v>
      </c>
      <c r="K13" s="152">
        <v>2098015.7200000002</v>
      </c>
      <c r="M13" s="58"/>
      <c r="N13" s="131" t="s">
        <v>111</v>
      </c>
      <c r="O13" s="132"/>
      <c r="P13" s="133"/>
      <c r="Q13" s="96">
        <f>Q5+Q7+Q9+Q11</f>
        <v>52316</v>
      </c>
      <c r="R13" s="97">
        <f>R5+R7+R9+R11</f>
        <v>5213472.6400000006</v>
      </c>
      <c r="S13" s="97">
        <f>R13/Q13*100</f>
        <v>9965.3502561357909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0.62571240683910567</v>
      </c>
      <c r="O16" s="58">
        <f>F5/(D5+F5+H5+J5)</f>
        <v>0.19585708022797019</v>
      </c>
      <c r="P16" s="58">
        <f>H5/(D5+F5+H5+J5)</f>
        <v>5.929416922402455E-2</v>
      </c>
      <c r="Q16" s="58">
        <f>J5/(D5+F5+H5+J5)</f>
        <v>0.11913634370889961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0.6146302676914922</v>
      </c>
      <c r="O17" s="58">
        <f t="shared" ref="O17:O23" si="1">F6/(D6+F6+H6+J6)</f>
        <v>0.20805724887357541</v>
      </c>
      <c r="P17" s="58">
        <f t="shared" ref="P17:P23" si="2">H6/(D6+F6+H6+J6)</f>
        <v>6.0296846011131729E-2</v>
      </c>
      <c r="Q17" s="58">
        <f t="shared" ref="Q17:Q23" si="3">J6/(D6+F6+H6+J6)</f>
        <v>0.11701563742380069</v>
      </c>
    </row>
    <row r="18" spans="13:17" ht="20.100000000000001" customHeight="1" x14ac:dyDescent="0.15">
      <c r="M18" s="14" t="s">
        <v>134</v>
      </c>
      <c r="N18" s="58">
        <f t="shared" si="0"/>
        <v>0.57594812340341917</v>
      </c>
      <c r="O18" s="58">
        <f t="shared" si="1"/>
        <v>0.19021418746315583</v>
      </c>
      <c r="P18" s="58">
        <f t="shared" si="2"/>
        <v>0.10218117508351346</v>
      </c>
      <c r="Q18" s="58">
        <f t="shared" si="3"/>
        <v>0.13165651404991158</v>
      </c>
    </row>
    <row r="19" spans="13:17" ht="20.100000000000001" customHeight="1" x14ac:dyDescent="0.15">
      <c r="M19" s="14" t="s">
        <v>135</v>
      </c>
      <c r="N19" s="58">
        <f t="shared" si="0"/>
        <v>0.63725490196078427</v>
      </c>
      <c r="O19" s="58">
        <f t="shared" si="1"/>
        <v>0.14293085655314758</v>
      </c>
      <c r="P19" s="58">
        <f t="shared" si="2"/>
        <v>4.2827657378740967E-2</v>
      </c>
      <c r="Q19" s="58">
        <f t="shared" si="3"/>
        <v>0.17698658410732715</v>
      </c>
    </row>
    <row r="20" spans="13:17" ht="20.100000000000001" customHeight="1" x14ac:dyDescent="0.15">
      <c r="M20" s="14" t="s">
        <v>136</v>
      </c>
      <c r="N20" s="58">
        <f t="shared" si="0"/>
        <v>0.61295626438671491</v>
      </c>
      <c r="O20" s="58">
        <f t="shared" si="1"/>
        <v>0.14863531732982571</v>
      </c>
      <c r="P20" s="58">
        <f t="shared" si="2"/>
        <v>0.1081880960210457</v>
      </c>
      <c r="Q20" s="58">
        <f t="shared" si="3"/>
        <v>0.13022032226241367</v>
      </c>
    </row>
    <row r="21" spans="13:17" ht="20.100000000000001" customHeight="1" x14ac:dyDescent="0.15">
      <c r="M21" s="14" t="s">
        <v>137</v>
      </c>
      <c r="N21" s="58">
        <f t="shared" si="0"/>
        <v>0.65152665957770017</v>
      </c>
      <c r="O21" s="58">
        <f t="shared" si="1"/>
        <v>0.11180312927236823</v>
      </c>
      <c r="P21" s="58">
        <f t="shared" si="2"/>
        <v>8.6738569041470454E-2</v>
      </c>
      <c r="Q21" s="58">
        <f t="shared" si="3"/>
        <v>0.14993164210846119</v>
      </c>
    </row>
    <row r="22" spans="13:17" ht="20.100000000000001" customHeight="1" x14ac:dyDescent="0.15">
      <c r="M22" s="14" t="s">
        <v>138</v>
      </c>
      <c r="N22" s="58">
        <f t="shared" si="0"/>
        <v>0.63792862141357598</v>
      </c>
      <c r="O22" s="58">
        <f t="shared" si="1"/>
        <v>0.14401679496151154</v>
      </c>
      <c r="P22" s="58">
        <f t="shared" si="2"/>
        <v>9.7130860741777472E-2</v>
      </c>
      <c r="Q22" s="58">
        <f t="shared" si="3"/>
        <v>0.12092372288313506</v>
      </c>
    </row>
    <row r="23" spans="13:17" ht="20.100000000000001" customHeight="1" x14ac:dyDescent="0.15">
      <c r="M23" s="14" t="s">
        <v>139</v>
      </c>
      <c r="N23" s="58">
        <f t="shared" si="0"/>
        <v>0.62741764080765139</v>
      </c>
      <c r="O23" s="58">
        <f t="shared" si="1"/>
        <v>0.13475026567481402</v>
      </c>
      <c r="P23" s="58">
        <f t="shared" si="2"/>
        <v>6.9287991498405949E-2</v>
      </c>
      <c r="Q23" s="58">
        <f t="shared" si="3"/>
        <v>0.16854410201912859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0.62569768330912146</v>
      </c>
      <c r="O24" s="58">
        <f t="shared" ref="O24" si="5">F13/(D13+F13+H13+J13)</f>
        <v>0.16213013227310957</v>
      </c>
      <c r="P24" s="58">
        <f t="shared" ref="P24" si="6">H13/(D13+F13+H13+J13)</f>
        <v>8.0529857022708165E-2</v>
      </c>
      <c r="Q24" s="58">
        <f t="shared" ref="Q24" si="7">J13/(D13+F13+H13+J13)</f>
        <v>0.13164232739506079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0.39087216789951079</v>
      </c>
      <c r="O29" s="58">
        <f>G5/(E5+G5+I5+K5)</f>
        <v>4.2662422648595835E-2</v>
      </c>
      <c r="P29" s="58">
        <f>I5/(E5+G5+I5+K5)</f>
        <v>0.13792573437803884</v>
      </c>
      <c r="Q29" s="58">
        <f>K5/(E5+G5+I5+K5)</f>
        <v>0.4285396750738546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0.42519320571807451</v>
      </c>
      <c r="O30" s="58">
        <f t="shared" ref="O30:O37" si="9">G6/(E6+G6+I6+K6)</f>
        <v>4.4007155359785409E-2</v>
      </c>
      <c r="P30" s="58">
        <f t="shared" ref="P30:P37" si="10">I6/(E6+G6+I6+K6)</f>
        <v>0.14129428661442123</v>
      </c>
      <c r="Q30" s="58">
        <f t="shared" ref="Q30:Q37" si="11">K6/(E6+G6+I6+K6)</f>
        <v>0.38950535230771877</v>
      </c>
    </row>
    <row r="31" spans="13:17" ht="20.100000000000001" customHeight="1" x14ac:dyDescent="0.15">
      <c r="M31" s="14" t="s">
        <v>134</v>
      </c>
      <c r="N31" s="58">
        <f t="shared" si="8"/>
        <v>0.35437659815010514</v>
      </c>
      <c r="O31" s="58">
        <f t="shared" si="9"/>
        <v>3.575694853880975E-2</v>
      </c>
      <c r="P31" s="58">
        <f t="shared" si="10"/>
        <v>0.22032542868905725</v>
      </c>
      <c r="Q31" s="58">
        <f t="shared" si="11"/>
        <v>0.38954102462202789</v>
      </c>
    </row>
    <row r="32" spans="13:17" ht="20.100000000000001" customHeight="1" x14ac:dyDescent="0.15">
      <c r="M32" s="14" t="s">
        <v>135</v>
      </c>
      <c r="N32" s="58">
        <f t="shared" si="8"/>
        <v>0.37240574141565264</v>
      </c>
      <c r="O32" s="58">
        <f t="shared" si="9"/>
        <v>2.5677747368056912E-2</v>
      </c>
      <c r="P32" s="58">
        <f t="shared" si="10"/>
        <v>8.2965128349336309E-2</v>
      </c>
      <c r="Q32" s="58">
        <f t="shared" si="11"/>
        <v>0.51895138286695419</v>
      </c>
    </row>
    <row r="33" spans="13:17" ht="20.100000000000001" customHeight="1" x14ac:dyDescent="0.15">
      <c r="M33" s="14" t="s">
        <v>136</v>
      </c>
      <c r="N33" s="58">
        <f t="shared" si="8"/>
        <v>0.39311766592204561</v>
      </c>
      <c r="O33" s="58">
        <f t="shared" si="9"/>
        <v>2.9845080806190524E-2</v>
      </c>
      <c r="P33" s="58">
        <f t="shared" si="10"/>
        <v>0.20867169992485635</v>
      </c>
      <c r="Q33" s="58">
        <f t="shared" si="11"/>
        <v>0.36836555334690763</v>
      </c>
    </row>
    <row r="34" spans="13:17" ht="20.100000000000001" customHeight="1" x14ac:dyDescent="0.15">
      <c r="M34" s="14" t="s">
        <v>137</v>
      </c>
      <c r="N34" s="58">
        <f t="shared" si="8"/>
        <v>0.38280070284933632</v>
      </c>
      <c r="O34" s="58">
        <f t="shared" si="9"/>
        <v>2.0721233305881059E-2</v>
      </c>
      <c r="P34" s="58">
        <f t="shared" si="10"/>
        <v>0.17931891680858592</v>
      </c>
      <c r="Q34" s="58">
        <f t="shared" si="11"/>
        <v>0.41715914703619661</v>
      </c>
    </row>
    <row r="35" spans="13:17" ht="20.100000000000001" customHeight="1" x14ac:dyDescent="0.15">
      <c r="M35" s="14" t="s">
        <v>138</v>
      </c>
      <c r="N35" s="58">
        <f t="shared" si="8"/>
        <v>0.400144064222545</v>
      </c>
      <c r="O35" s="58">
        <f t="shared" si="9"/>
        <v>2.5518424802037355E-2</v>
      </c>
      <c r="P35" s="58">
        <f t="shared" si="10"/>
        <v>0.21787347437543575</v>
      </c>
      <c r="Q35" s="58">
        <f t="shared" si="11"/>
        <v>0.35646403659998194</v>
      </c>
    </row>
    <row r="36" spans="13:17" ht="20.100000000000001" customHeight="1" x14ac:dyDescent="0.15">
      <c r="M36" s="14" t="s">
        <v>139</v>
      </c>
      <c r="N36" s="58">
        <f t="shared" si="8"/>
        <v>0.37604859910387051</v>
      </c>
      <c r="O36" s="58">
        <f t="shared" si="9"/>
        <v>2.5324860826202267E-2</v>
      </c>
      <c r="P36" s="58">
        <f t="shared" si="10"/>
        <v>0.12698235099693295</v>
      </c>
      <c r="Q36" s="58">
        <f t="shared" si="11"/>
        <v>0.47164418907299427</v>
      </c>
    </row>
    <row r="37" spans="13:17" ht="20.100000000000001" customHeight="1" x14ac:dyDescent="0.15">
      <c r="M37" s="14" t="s">
        <v>140</v>
      </c>
      <c r="N37" s="58">
        <f t="shared" si="8"/>
        <v>0.39100056541200157</v>
      </c>
      <c r="O37" s="58">
        <f t="shared" si="9"/>
        <v>3.1282406423063167E-2</v>
      </c>
      <c r="P37" s="58">
        <f t="shared" si="10"/>
        <v>0.17529509850846745</v>
      </c>
      <c r="Q37" s="58">
        <f t="shared" si="11"/>
        <v>0.40242192965646789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4966</v>
      </c>
      <c r="F5" s="164">
        <f t="shared" ref="F5:F16" si="0">E5/SUM(E$5:E$16)</f>
        <v>0.1517077045274027</v>
      </c>
      <c r="G5" s="165">
        <v>290881.02000000008</v>
      </c>
      <c r="H5" s="166">
        <f t="shared" ref="H5:H16" si="1">G5/SUM(G$5:G$16)</f>
        <v>0.14269570461091979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232</v>
      </c>
      <c r="F6" s="168">
        <f t="shared" si="0"/>
        <v>7.0874320278609395E-3</v>
      </c>
      <c r="G6" s="169">
        <v>17999.260000000002</v>
      </c>
      <c r="H6" s="170">
        <f t="shared" si="1"/>
        <v>8.829785759741712E-3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1962</v>
      </c>
      <c r="F7" s="168">
        <f t="shared" si="0"/>
        <v>5.9937679476996394E-2</v>
      </c>
      <c r="G7" s="169">
        <v>93129.099999999991</v>
      </c>
      <c r="H7" s="170">
        <f t="shared" si="1"/>
        <v>4.5685767136957947E-2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370</v>
      </c>
      <c r="F8" s="168">
        <f t="shared" si="0"/>
        <v>1.1303232113398912E-2</v>
      </c>
      <c r="G8" s="169">
        <v>16555.79</v>
      </c>
      <c r="H8" s="170">
        <f t="shared" si="1"/>
        <v>8.1216716011255023E-3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3976</v>
      </c>
      <c r="F9" s="168">
        <f t="shared" si="0"/>
        <v>0.12146392130506507</v>
      </c>
      <c r="G9" s="169">
        <v>52465.719999999994</v>
      </c>
      <c r="H9" s="170">
        <f t="shared" si="1"/>
        <v>2.5737784071711605E-2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6656</v>
      </c>
      <c r="F10" s="168">
        <f t="shared" si="0"/>
        <v>0.20333598093725178</v>
      </c>
      <c r="G10" s="169">
        <v>761647.34999999974</v>
      </c>
      <c r="H10" s="170">
        <f t="shared" si="1"/>
        <v>0.37363663422690757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3245</v>
      </c>
      <c r="F11" s="168">
        <f t="shared" si="0"/>
        <v>9.9132400562106676E-2</v>
      </c>
      <c r="G11" s="169">
        <v>297703.04999999993</v>
      </c>
      <c r="H11" s="170">
        <f t="shared" si="1"/>
        <v>0.14604234571430569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1120</v>
      </c>
      <c r="F12" s="168">
        <f t="shared" si="0"/>
        <v>3.4215189100018327E-2</v>
      </c>
      <c r="G12" s="169">
        <v>142700.57999999996</v>
      </c>
      <c r="H12" s="170">
        <f t="shared" si="1"/>
        <v>7.0003741775544234E-2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224</v>
      </c>
      <c r="F13" s="168">
        <f t="shared" si="0"/>
        <v>6.8430378200036663E-3</v>
      </c>
      <c r="G13" s="169">
        <v>19461.239999999998</v>
      </c>
      <c r="H13" s="170">
        <f t="shared" si="1"/>
        <v>9.5469802546835677E-3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8920</v>
      </c>
      <c r="F15" s="168">
        <f t="shared" si="0"/>
        <v>0.27249954176086028</v>
      </c>
      <c r="G15" s="169">
        <v>116379.65000000001</v>
      </c>
      <c r="H15" s="170">
        <f t="shared" si="1"/>
        <v>5.7091645783978032E-2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1063</v>
      </c>
      <c r="F16" s="172">
        <f t="shared" si="0"/>
        <v>3.2473880369035257E-2</v>
      </c>
      <c r="G16" s="173">
        <v>229547.99000000002</v>
      </c>
      <c r="H16" s="174">
        <f t="shared" si="1"/>
        <v>0.11260793906412446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2</v>
      </c>
      <c r="F18" s="168">
        <f t="shared" si="2"/>
        <v>2.3579344494223061E-4</v>
      </c>
      <c r="G18" s="169">
        <v>45.3</v>
      </c>
      <c r="H18" s="170">
        <f t="shared" si="3"/>
        <v>2.7776079669399658E-4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631</v>
      </c>
      <c r="F19" s="168">
        <f t="shared" si="2"/>
        <v>7.4392831879273758E-2</v>
      </c>
      <c r="G19" s="169">
        <v>20287.689999999999</v>
      </c>
      <c r="H19" s="170">
        <f t="shared" si="3"/>
        <v>0.12439569398412421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139</v>
      </c>
      <c r="F20" s="168">
        <f t="shared" si="2"/>
        <v>1.6387644423485028E-2</v>
      </c>
      <c r="G20" s="169">
        <v>5631.93</v>
      </c>
      <c r="H20" s="170">
        <f t="shared" si="3"/>
        <v>3.4532657035867997E-2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422</v>
      </c>
      <c r="F21" s="168">
        <f t="shared" si="2"/>
        <v>4.9752416882810659E-2</v>
      </c>
      <c r="G21" s="169">
        <v>4980.6300000000019</v>
      </c>
      <c r="H21" s="170">
        <f t="shared" si="3"/>
        <v>3.0539155780088756E-2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2418</v>
      </c>
      <c r="F23" s="168">
        <f t="shared" si="2"/>
        <v>0.2850742749351568</v>
      </c>
      <c r="G23" s="169">
        <v>83773.72</v>
      </c>
      <c r="H23" s="170">
        <f t="shared" si="3"/>
        <v>0.51366567790772177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51</v>
      </c>
      <c r="F24" s="168">
        <f t="shared" si="2"/>
        <v>6.0127328460268803E-3</v>
      </c>
      <c r="G24" s="169">
        <v>2191.08</v>
      </c>
      <c r="H24" s="170">
        <f t="shared" si="3"/>
        <v>1.3434793077710418E-2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13</v>
      </c>
      <c r="F25" s="168">
        <f t="shared" si="2"/>
        <v>1.5326573921244989E-3</v>
      </c>
      <c r="G25" s="169">
        <v>447.48</v>
      </c>
      <c r="H25" s="170">
        <f t="shared" si="3"/>
        <v>2.7437616182037438E-3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4571</v>
      </c>
      <c r="F27" s="168">
        <f t="shared" si="2"/>
        <v>0.53890591841546809</v>
      </c>
      <c r="G27" s="169">
        <v>26069.300000000007</v>
      </c>
      <c r="H27" s="170">
        <f t="shared" si="3"/>
        <v>0.15984612665021647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235</v>
      </c>
      <c r="F28" s="172">
        <f t="shared" si="2"/>
        <v>2.7705729780712098E-2</v>
      </c>
      <c r="G28" s="173">
        <v>19662.84</v>
      </c>
      <c r="H28" s="174">
        <f t="shared" si="3"/>
        <v>0.12056437314937271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165</v>
      </c>
      <c r="F29" s="176">
        <f t="shared" ref="F29:F40" si="4">E29/SUM(E$29:E$40)</f>
        <v>3.91644908616188E-2</v>
      </c>
      <c r="G29" s="177">
        <v>27959.58</v>
      </c>
      <c r="H29" s="178">
        <f t="shared" ref="H29:H40" si="5">G29/SUM(G$29:G$40)</f>
        <v>3.0593824550315462E-2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1.6615238547353431E-3</v>
      </c>
      <c r="G30" s="169">
        <v>1127.8</v>
      </c>
      <c r="H30" s="170">
        <f t="shared" si="5"/>
        <v>1.2340569968449374E-3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132</v>
      </c>
      <c r="F31" s="168">
        <f t="shared" si="4"/>
        <v>3.1331592689295036E-2</v>
      </c>
      <c r="G31" s="169">
        <v>20463.730000000003</v>
      </c>
      <c r="H31" s="170">
        <f t="shared" si="5"/>
        <v>2.2391744270301168E-2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7</v>
      </c>
      <c r="F32" s="168">
        <f t="shared" si="4"/>
        <v>1.6615238547353431E-3</v>
      </c>
      <c r="G32" s="169">
        <v>253.7</v>
      </c>
      <c r="H32" s="170">
        <f t="shared" si="5"/>
        <v>2.7760264240074534E-4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620</v>
      </c>
      <c r="F33" s="168">
        <f t="shared" si="4"/>
        <v>0.14716354141941609</v>
      </c>
      <c r="G33" s="169">
        <v>134686.14000000001</v>
      </c>
      <c r="H33" s="170">
        <f t="shared" si="5"/>
        <v>0.14737575230097252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114</v>
      </c>
      <c r="F34" s="168">
        <f t="shared" si="4"/>
        <v>2.7059102777118444E-2</v>
      </c>
      <c r="G34" s="169">
        <v>7705.5399999999981</v>
      </c>
      <c r="H34" s="170">
        <f t="shared" si="5"/>
        <v>8.4315264687608946E-3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1890</v>
      </c>
      <c r="F35" s="168">
        <f t="shared" si="4"/>
        <v>0.44861144077854259</v>
      </c>
      <c r="G35" s="169">
        <v>536221.89999999979</v>
      </c>
      <c r="H35" s="170">
        <f t="shared" si="5"/>
        <v>0.58674267383976419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36</v>
      </c>
      <c r="F36" s="168">
        <f t="shared" si="4"/>
        <v>8.5449798243531928E-3</v>
      </c>
      <c r="G36" s="169">
        <v>9342.9599999999991</v>
      </c>
      <c r="H36" s="170">
        <f t="shared" si="5"/>
        <v>1.0223217910305352E-2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28</v>
      </c>
      <c r="F37" s="168">
        <f t="shared" si="4"/>
        <v>6.6460954189413723E-3</v>
      </c>
      <c r="G37" s="169">
        <v>6470</v>
      </c>
      <c r="H37" s="170">
        <f t="shared" si="5"/>
        <v>7.0795786217296907E-3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82</v>
      </c>
      <c r="F38" s="168">
        <f t="shared" si="4"/>
        <v>1.9463565155471162E-2</v>
      </c>
      <c r="G38" s="169">
        <v>25049.980000000003</v>
      </c>
      <c r="H38" s="170">
        <f t="shared" si="5"/>
        <v>2.7410093181260642E-2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48</v>
      </c>
      <c r="F39" s="168">
        <f t="shared" si="4"/>
        <v>1.1393306432470923E-2</v>
      </c>
      <c r="G39" s="169">
        <v>12779.720000000001</v>
      </c>
      <c r="H39" s="184">
        <f t="shared" si="5"/>
        <v>1.3983776275686456E-2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1084</v>
      </c>
      <c r="F40" s="185">
        <f t="shared" si="4"/>
        <v>0.25729883693330169</v>
      </c>
      <c r="G40" s="169">
        <v>131835.15000000002</v>
      </c>
      <c r="H40" s="172">
        <f t="shared" si="5"/>
        <v>0.144256152941658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3697</v>
      </c>
      <c r="F41" s="176">
        <f>E41/SUM(E$41:E$44)</f>
        <v>0.53680847974444601</v>
      </c>
      <c r="G41" s="177">
        <v>1059737.7299999997</v>
      </c>
      <c r="H41" s="178">
        <f>G41/SUM(G$41:G$44)</f>
        <v>0.50511429437716504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2701</v>
      </c>
      <c r="F42" s="168">
        <f t="shared" ref="F42:F44" si="6">E42/SUM(E$41:E$44)</f>
        <v>0.3921881806301728</v>
      </c>
      <c r="G42" s="169">
        <v>854729.14999999991</v>
      </c>
      <c r="H42" s="170">
        <f t="shared" ref="H42:H44" si="7">G42/SUM(G$41:G$44)</f>
        <v>0.40739883016701134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366</v>
      </c>
      <c r="F43" s="168">
        <f t="shared" si="6"/>
        <v>5.3143603891389578E-2</v>
      </c>
      <c r="G43" s="169">
        <v>143958.47</v>
      </c>
      <c r="H43" s="170">
        <f t="shared" si="7"/>
        <v>6.8616487773504389E-2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123</v>
      </c>
      <c r="F44" s="172">
        <f t="shared" si="6"/>
        <v>1.7859735733991577E-2</v>
      </c>
      <c r="G44" s="173">
        <v>39590.370000000003</v>
      </c>
      <c r="H44" s="174">
        <f t="shared" si="7"/>
        <v>1.8870387682319179E-2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52316</v>
      </c>
      <c r="F45" s="179">
        <f>E45/E$45</f>
        <v>1</v>
      </c>
      <c r="G45" s="180">
        <f>SUM(G5:G44)</f>
        <v>5213472.6399999987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3237</v>
      </c>
      <c r="E4" s="67">
        <v>60263.64</v>
      </c>
      <c r="F4" s="67">
        <f>E4*1000/D4</f>
        <v>18617.126969416127</v>
      </c>
      <c r="G4" s="67">
        <v>50320</v>
      </c>
      <c r="H4" s="63">
        <f>F4/G4</f>
        <v>0.36997470130000254</v>
      </c>
      <c r="K4" s="14">
        <f>D4*G4</f>
        <v>162885840</v>
      </c>
      <c r="L4" s="14" t="s">
        <v>26</v>
      </c>
      <c r="M4" s="24">
        <f>G4-F4</f>
        <v>31702.873030583873</v>
      </c>
    </row>
    <row r="5" spans="1:13" s="14" customFormat="1" ht="20.100000000000001" customHeight="1" x14ac:dyDescent="0.15">
      <c r="B5" s="252" t="s">
        <v>27</v>
      </c>
      <c r="C5" s="253"/>
      <c r="D5" s="64">
        <v>3431</v>
      </c>
      <c r="E5" s="68">
        <v>102782.51</v>
      </c>
      <c r="F5" s="68">
        <f t="shared" ref="F5:F13" si="0">E5*1000/D5</f>
        <v>29957.012532789275</v>
      </c>
      <c r="G5" s="68">
        <v>105310</v>
      </c>
      <c r="H5" s="65">
        <f t="shared" ref="H5:H10" si="1">F5/G5</f>
        <v>0.28446503212220375</v>
      </c>
      <c r="K5" s="14">
        <f t="shared" ref="K5:K10" si="2">D5*G5</f>
        <v>361318610</v>
      </c>
      <c r="L5" s="14" t="s">
        <v>27</v>
      </c>
      <c r="M5" s="24">
        <f t="shared" ref="M5:M10" si="3">G5-F5</f>
        <v>75352.987467210725</v>
      </c>
    </row>
    <row r="6" spans="1:13" s="14" customFormat="1" ht="20.100000000000001" customHeight="1" x14ac:dyDescent="0.15">
      <c r="B6" s="252" t="s">
        <v>28</v>
      </c>
      <c r="C6" s="253"/>
      <c r="D6" s="64">
        <v>6324</v>
      </c>
      <c r="E6" s="68">
        <v>586971.80000000016</v>
      </c>
      <c r="F6" s="68">
        <f t="shared" si="0"/>
        <v>92816.54016445289</v>
      </c>
      <c r="G6" s="68">
        <v>167650</v>
      </c>
      <c r="H6" s="65">
        <f t="shared" si="1"/>
        <v>0.55363280742292209</v>
      </c>
      <c r="K6" s="14">
        <f t="shared" si="2"/>
        <v>1060218600</v>
      </c>
      <c r="L6" s="14" t="s">
        <v>28</v>
      </c>
      <c r="M6" s="24">
        <f t="shared" si="3"/>
        <v>74833.45983554711</v>
      </c>
    </row>
    <row r="7" spans="1:13" s="14" customFormat="1" ht="20.100000000000001" customHeight="1" x14ac:dyDescent="0.15">
      <c r="B7" s="252" t="s">
        <v>29</v>
      </c>
      <c r="C7" s="253"/>
      <c r="D7" s="64">
        <v>3894</v>
      </c>
      <c r="E7" s="68">
        <v>459871.24000000017</v>
      </c>
      <c r="F7" s="68">
        <f t="shared" si="0"/>
        <v>118097.39085772989</v>
      </c>
      <c r="G7" s="68">
        <v>197050</v>
      </c>
      <c r="H7" s="65">
        <f t="shared" si="1"/>
        <v>0.59932702795092563</v>
      </c>
      <c r="K7" s="14">
        <f t="shared" si="2"/>
        <v>767312700</v>
      </c>
      <c r="L7" s="14" t="s">
        <v>29</v>
      </c>
      <c r="M7" s="24">
        <f t="shared" si="3"/>
        <v>78952.609142270114</v>
      </c>
    </row>
    <row r="8" spans="1:13" s="14" customFormat="1" ht="20.100000000000001" customHeight="1" x14ac:dyDescent="0.15">
      <c r="B8" s="252" t="s">
        <v>30</v>
      </c>
      <c r="C8" s="253"/>
      <c r="D8" s="64">
        <v>2435</v>
      </c>
      <c r="E8" s="68">
        <v>377801.46</v>
      </c>
      <c r="F8" s="68">
        <f t="shared" si="0"/>
        <v>155154.60369609855</v>
      </c>
      <c r="G8" s="68">
        <v>270480</v>
      </c>
      <c r="H8" s="65">
        <f t="shared" si="1"/>
        <v>0.573626899201784</v>
      </c>
      <c r="K8" s="14">
        <f t="shared" si="2"/>
        <v>658618800</v>
      </c>
      <c r="L8" s="14" t="s">
        <v>30</v>
      </c>
      <c r="M8" s="24">
        <f t="shared" si="3"/>
        <v>115325.39630390145</v>
      </c>
    </row>
    <row r="9" spans="1:13" s="14" customFormat="1" ht="20.100000000000001" customHeight="1" x14ac:dyDescent="0.15">
      <c r="B9" s="252" t="s">
        <v>31</v>
      </c>
      <c r="C9" s="253"/>
      <c r="D9" s="64">
        <v>2201</v>
      </c>
      <c r="E9" s="68">
        <v>413472.93</v>
      </c>
      <c r="F9" s="68">
        <f t="shared" si="0"/>
        <v>187856.85143116766</v>
      </c>
      <c r="G9" s="68">
        <v>309380</v>
      </c>
      <c r="H9" s="65">
        <f t="shared" si="1"/>
        <v>0.60720425183000726</v>
      </c>
      <c r="K9" s="14">
        <f t="shared" si="2"/>
        <v>680945380</v>
      </c>
      <c r="L9" s="14" t="s">
        <v>31</v>
      </c>
      <c r="M9" s="24">
        <f t="shared" si="3"/>
        <v>121523.14856883234</v>
      </c>
    </row>
    <row r="10" spans="1:13" s="14" customFormat="1" ht="20.100000000000001" customHeight="1" x14ac:dyDescent="0.15">
      <c r="B10" s="258" t="s">
        <v>32</v>
      </c>
      <c r="C10" s="259"/>
      <c r="D10" s="72">
        <v>977</v>
      </c>
      <c r="E10" s="73">
        <v>200397.14</v>
      </c>
      <c r="F10" s="73">
        <f t="shared" si="0"/>
        <v>205114.77993858751</v>
      </c>
      <c r="G10" s="73">
        <v>362170</v>
      </c>
      <c r="H10" s="75">
        <f t="shared" si="1"/>
        <v>0.56634944898414419</v>
      </c>
      <c r="K10" s="14">
        <f t="shared" si="2"/>
        <v>353840090</v>
      </c>
      <c r="L10" s="14" t="s">
        <v>32</v>
      </c>
      <c r="M10" s="24">
        <f t="shared" si="3"/>
        <v>157055.22006141249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6668</v>
      </c>
      <c r="E11" s="67">
        <f>SUM(E4:E5)</f>
        <v>163046.15</v>
      </c>
      <c r="F11" s="67">
        <f t="shared" si="0"/>
        <v>24452.032093581285</v>
      </c>
      <c r="G11" s="82"/>
      <c r="H11" s="63">
        <f>SUM(E4:E5)*1000/SUM(K4:K5)</f>
        <v>0.31103541757419267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15831</v>
      </c>
      <c r="E12" s="78">
        <f>SUM(E6:E10)</f>
        <v>2038514.5700000003</v>
      </c>
      <c r="F12" s="69">
        <f t="shared" si="0"/>
        <v>128767.26486008466</v>
      </c>
      <c r="G12" s="83"/>
      <c r="H12" s="70">
        <f>SUM(E6:E10)*1000/SUM(K6:K10)</f>
        <v>0.578969574839451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22499</v>
      </c>
      <c r="E13" s="79">
        <f>SUM(E11:E12)</f>
        <v>2201560.7200000002</v>
      </c>
      <c r="F13" s="74">
        <f t="shared" si="0"/>
        <v>97851.492066314066</v>
      </c>
      <c r="G13" s="77"/>
      <c r="H13" s="76">
        <f>SUM(E4:E10)*1000/SUM(K4:K10)</f>
        <v>0.5442483348203111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'10月状況（表紙）'!Print_Area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2021-12-20T06:03:53Z</dcterms:modified>
</cp:coreProperties>
</file>