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1年11月報告書\"/>
    </mc:Choice>
  </mc:AlternateContent>
  <bookViews>
    <workbookView xWindow="-915" yWindow="5130" windowWidth="15480" windowHeight="6480"/>
  </bookViews>
  <sheets>
    <sheet name="11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'11月状況（表紙）'!$A$1:$L$46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52511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<sst xmlns="http://schemas.openxmlformats.org/spreadsheetml/2006/main" count="263" uniqueCount="190">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</sst>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4179728"/>
        <c:axId val="354182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24557</c:v>
                </c:pt>
                <c:pt idx="1">
                  <c:v>15030</c:v>
                </c:pt>
                <c:pt idx="2">
                  <c:v>9395</c:v>
                </c:pt>
                <c:pt idx="3">
                  <c:v>5262</c:v>
                </c:pt>
                <c:pt idx="4">
                  <c:v>7225</c:v>
                </c:pt>
                <c:pt idx="5">
                  <c:v>15416</c:v>
                </c:pt>
                <c:pt idx="6">
                  <c:v>24738</c:v>
                </c:pt>
                <c:pt idx="7">
                  <c:v>9669</c:v>
                </c:pt>
              </c:numCache>
            </c:numRef>
          </c:val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14668</c:v>
                </c:pt>
                <c:pt idx="1">
                  <c:v>10363</c:v>
                </c:pt>
                <c:pt idx="2">
                  <c:v>5764</c:v>
                </c:pt>
                <c:pt idx="3">
                  <c:v>2985</c:v>
                </c:pt>
                <c:pt idx="4">
                  <c:v>4491</c:v>
                </c:pt>
                <c:pt idx="5">
                  <c:v>10369</c:v>
                </c:pt>
                <c:pt idx="6">
                  <c:v>15389</c:v>
                </c:pt>
                <c:pt idx="7">
                  <c:v>6891</c:v>
                </c:pt>
              </c:numCache>
            </c:numRef>
          </c:val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6712</c:v>
                </c:pt>
                <c:pt idx="1">
                  <c:v>5396</c:v>
                </c:pt>
                <c:pt idx="2">
                  <c:v>3548</c:v>
                </c:pt>
                <c:pt idx="3">
                  <c:v>1755</c:v>
                </c:pt>
                <c:pt idx="4">
                  <c:v>2809</c:v>
                </c:pt>
                <c:pt idx="5">
                  <c:v>5767</c:v>
                </c:pt>
                <c:pt idx="6">
                  <c:v>9260</c:v>
                </c:pt>
                <c:pt idx="7">
                  <c:v>3911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179728"/>
        <c:axId val="354182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0.24485760126221304</c:v>
                </c:pt>
                <c:pt idx="1">
                  <c:v>0.33356445619318981</c:v>
                </c:pt>
                <c:pt idx="2">
                  <c:v>0.37494989176621502</c:v>
                </c:pt>
                <c:pt idx="3">
                  <c:v>0.31084314883301739</c:v>
                </c:pt>
                <c:pt idx="4">
                  <c:v>0.32620657129382175</c:v>
                </c:pt>
                <c:pt idx="5">
                  <c:v>0.32294118851200587</c:v>
                </c:pt>
                <c:pt idx="6">
                  <c:v>0.36746826589681392</c:v>
                </c:pt>
                <c:pt idx="7">
                  <c:v>0.36001829021649284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80904"/>
        <c:axId val="354178944"/>
      </c:lineChart>
      <c:catAx>
        <c:axId val="35417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54182864"/>
        <c:crosses val="autoZero"/>
        <c:auto val="1"/>
        <c:lblAlgn val="ctr"/>
        <c:lblOffset val="100"/>
        <c:noMultiLvlLbl val="0"/>
      </c:catAx>
      <c:valAx>
        <c:axId val="354182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54179728"/>
        <c:crosses val="autoZero"/>
        <c:crossBetween val="between"/>
      </c:valAx>
      <c:valAx>
        <c:axId val="35417894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4180904"/>
        <c:crosses val="max"/>
        <c:crossBetween val="between"/>
      </c:valAx>
      <c:catAx>
        <c:axId val="354180904"/>
        <c:scaling>
          <c:orientation val="minMax"/>
        </c:scaling>
        <c:delete val="1"/>
        <c:axPos val="b"/>
        <c:majorTickMark val="out"/>
        <c:minorTickMark val="none"/>
        <c:tickLblPos val="nextTo"/>
        <c:crossAx val="35417894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3676</c:v>
                </c:pt>
                <c:pt idx="1">
                  <c:v>2695</c:v>
                </c:pt>
                <c:pt idx="2">
                  <c:v>363</c:v>
                </c:pt>
                <c:pt idx="3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1021036.13</c:v>
                </c:pt>
                <c:pt idx="1">
                  <c:v>820807.35000000021</c:v>
                </c:pt>
                <c:pt idx="2">
                  <c:v>139458.15999999997</c:v>
                </c:pt>
                <c:pt idx="3">
                  <c:v>38918.660000000011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26186.48</c:v>
                </c:pt>
                <c:pt idx="1">
                  <c:v>1234.2199999999998</c:v>
                </c:pt>
                <c:pt idx="2">
                  <c:v>19010.570000000003</c:v>
                </c:pt>
                <c:pt idx="3">
                  <c:v>224.05</c:v>
                </c:pt>
                <c:pt idx="4">
                  <c:v>138442.27000000005</c:v>
                </c:pt>
                <c:pt idx="5">
                  <c:v>7662.8799999999983</c:v>
                </c:pt>
                <c:pt idx="6">
                  <c:v>517149.79999999993</c:v>
                </c:pt>
                <c:pt idx="7">
                  <c:v>8317.1</c:v>
                </c:pt>
                <c:pt idx="8">
                  <c:v>6193.39</c:v>
                </c:pt>
                <c:pt idx="9">
                  <c:v>24530.83</c:v>
                </c:pt>
                <c:pt idx="10">
                  <c:v>11956.26</c:v>
                </c:pt>
                <c:pt idx="11">
                  <c:v>130692.12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307728"/>
        <c:axId val="35530341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161</c:v>
                </c:pt>
                <c:pt idx="1">
                  <c:v>7</c:v>
                </c:pt>
                <c:pt idx="2">
                  <c:v>135</c:v>
                </c:pt>
                <c:pt idx="3">
                  <c:v>6</c:v>
                </c:pt>
                <c:pt idx="4">
                  <c:v>643</c:v>
                </c:pt>
                <c:pt idx="5">
                  <c:v>115</c:v>
                </c:pt>
                <c:pt idx="6">
                  <c:v>1886</c:v>
                </c:pt>
                <c:pt idx="7">
                  <c:v>35</c:v>
                </c:pt>
                <c:pt idx="8">
                  <c:v>29</c:v>
                </c:pt>
                <c:pt idx="9">
                  <c:v>84</c:v>
                </c:pt>
                <c:pt idx="10">
                  <c:v>46</c:v>
                </c:pt>
                <c:pt idx="11">
                  <c:v>1089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02632"/>
        <c:axId val="355306552"/>
      </c:lineChart>
      <c:catAx>
        <c:axId val="35530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5306552"/>
        <c:crosses val="autoZero"/>
        <c:auto val="1"/>
        <c:lblAlgn val="ctr"/>
        <c:lblOffset val="100"/>
        <c:noMultiLvlLbl val="0"/>
      </c:catAx>
      <c:valAx>
        <c:axId val="355306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5302632"/>
        <c:crosses val="autoZero"/>
        <c:crossBetween val="between"/>
      </c:valAx>
      <c:valAx>
        <c:axId val="3553034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5307728"/>
        <c:crosses val="max"/>
        <c:crossBetween val="between"/>
      </c:valAx>
      <c:catAx>
        <c:axId val="3553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3034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18586.985248924397</c:v>
                </c:pt>
                <c:pt idx="1">
                  <c:v>29921.998257333715</c:v>
                </c:pt>
                <c:pt idx="2">
                  <c:v>91583.139224611499</c:v>
                </c:pt>
                <c:pt idx="3">
                  <c:v>116889.43025038322</c:v>
                </c:pt>
                <c:pt idx="4">
                  <c:v>154145.94120049005</c:v>
                </c:pt>
                <c:pt idx="5">
                  <c:v>183205.36640873912</c:v>
                </c:pt>
                <c:pt idx="6">
                  <c:v>199667.80512820516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222240"/>
        <c:axId val="35530968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3254</c:v>
                </c:pt>
                <c:pt idx="1">
                  <c:v>3443</c:v>
                </c:pt>
                <c:pt idx="2">
                  <c:v>6371</c:v>
                </c:pt>
                <c:pt idx="3">
                  <c:v>3914</c:v>
                </c:pt>
                <c:pt idx="4">
                  <c:v>2449</c:v>
                </c:pt>
                <c:pt idx="5">
                  <c:v>2197</c:v>
                </c:pt>
                <c:pt idx="6">
                  <c:v>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07336"/>
        <c:axId val="355308120"/>
      </c:lineChart>
      <c:catAx>
        <c:axId val="355307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5308120"/>
        <c:crosses val="autoZero"/>
        <c:auto val="1"/>
        <c:lblAlgn val="ctr"/>
        <c:lblOffset val="100"/>
        <c:noMultiLvlLbl val="0"/>
      </c:catAx>
      <c:valAx>
        <c:axId val="3553081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5307336"/>
        <c:crosses val="autoZero"/>
        <c:crossBetween val="between"/>
      </c:valAx>
      <c:valAx>
        <c:axId val="35530968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56222240"/>
        <c:crosses val="max"/>
        <c:crossBetween val="between"/>
      </c:valAx>
      <c:catAx>
        <c:axId val="356222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30968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224592"/>
        <c:axId val="35622576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18586.985248924397</c:v>
                </c:pt>
                <c:pt idx="1">
                  <c:v>29921.998257333715</c:v>
                </c:pt>
                <c:pt idx="2">
                  <c:v>91583.139224611499</c:v>
                </c:pt>
                <c:pt idx="3">
                  <c:v>116889.43025038322</c:v>
                </c:pt>
                <c:pt idx="4">
                  <c:v>154145.94120049005</c:v>
                </c:pt>
                <c:pt idx="5">
                  <c:v>183205.36640873912</c:v>
                </c:pt>
                <c:pt idx="6">
                  <c:v>199667.80512820516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6223024"/>
        <c:axId val="356224984"/>
      </c:barChart>
      <c:catAx>
        <c:axId val="35622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6225768"/>
        <c:crosses val="autoZero"/>
        <c:auto val="1"/>
        <c:lblAlgn val="ctr"/>
        <c:lblOffset val="100"/>
        <c:noMultiLvlLbl val="0"/>
      </c:catAx>
      <c:valAx>
        <c:axId val="3562257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6224592"/>
        <c:crosses val="autoZero"/>
        <c:crossBetween val="between"/>
      </c:valAx>
      <c:valAx>
        <c:axId val="35622498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56223024"/>
        <c:crosses val="max"/>
        <c:crossBetween val="between"/>
      </c:valAx>
      <c:catAx>
        <c:axId val="35622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622498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7160</c:v>
                </c:pt>
                <c:pt idx="1">
                  <c:v>5534</c:v>
                </c:pt>
                <c:pt idx="2">
                  <c:v>8866</c:v>
                </c:pt>
                <c:pt idx="3">
                  <c:v>5428</c:v>
                </c:pt>
                <c:pt idx="4">
                  <c:v>4513</c:v>
                </c:pt>
                <c:pt idx="5">
                  <c:v>5516</c:v>
                </c:pt>
                <c:pt idx="6">
                  <c:v>3016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961</c:v>
                </c:pt>
                <c:pt idx="1">
                  <c:v>857</c:v>
                </c:pt>
                <c:pt idx="2">
                  <c:v>849</c:v>
                </c:pt>
                <c:pt idx="3">
                  <c:v>685</c:v>
                </c:pt>
                <c:pt idx="4">
                  <c:v>519</c:v>
                </c:pt>
                <c:pt idx="5">
                  <c:v>552</c:v>
                </c:pt>
                <c:pt idx="6">
                  <c:v>340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6199</c:v>
                </c:pt>
                <c:pt idx="1">
                  <c:v>4677</c:v>
                </c:pt>
                <c:pt idx="2">
                  <c:v>8017</c:v>
                </c:pt>
                <c:pt idx="3">
                  <c:v>4743</c:v>
                </c:pt>
                <c:pt idx="4">
                  <c:v>3994</c:v>
                </c:pt>
                <c:pt idx="5">
                  <c:v>4964</c:v>
                </c:pt>
                <c:pt idx="6">
                  <c:v>2676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1217</c:v>
                </c:pt>
                <c:pt idx="1">
                  <c:v>1124</c:v>
                </c:pt>
                <c:pt idx="2">
                  <c:v>791</c:v>
                </c:pt>
                <c:pt idx="3">
                  <c:v>210</c:v>
                </c:pt>
                <c:pt idx="4">
                  <c:v>317</c:v>
                </c:pt>
                <c:pt idx="5">
                  <c:v>753</c:v>
                </c:pt>
                <c:pt idx="6">
                  <c:v>2304</c:v>
                </c:pt>
                <c:pt idx="7">
                  <c:v>444</c:v>
                </c:pt>
              </c:numCache>
            </c:numRef>
          </c:val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1023</c:v>
                </c:pt>
                <c:pt idx="1">
                  <c:v>1024</c:v>
                </c:pt>
                <c:pt idx="2">
                  <c:v>433</c:v>
                </c:pt>
                <c:pt idx="3">
                  <c:v>171</c:v>
                </c:pt>
                <c:pt idx="4">
                  <c:v>273</c:v>
                </c:pt>
                <c:pt idx="5">
                  <c:v>741</c:v>
                </c:pt>
                <c:pt idx="6">
                  <c:v>1487</c:v>
                </c:pt>
                <c:pt idx="7">
                  <c:v>382</c:v>
                </c:pt>
              </c:numCache>
            </c:numRef>
          </c:val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1382</c:v>
                </c:pt>
                <c:pt idx="1">
                  <c:v>1137</c:v>
                </c:pt>
                <c:pt idx="2">
                  <c:v>869</c:v>
                </c:pt>
                <c:pt idx="3">
                  <c:v>353</c:v>
                </c:pt>
                <c:pt idx="4">
                  <c:v>495</c:v>
                </c:pt>
                <c:pt idx="5">
                  <c:v>1435</c:v>
                </c:pt>
                <c:pt idx="6">
                  <c:v>2301</c:v>
                </c:pt>
                <c:pt idx="7">
                  <c:v>894</c:v>
                </c:pt>
              </c:numCache>
            </c:numRef>
          </c:val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890</c:v>
                </c:pt>
                <c:pt idx="1">
                  <c:v>762</c:v>
                </c:pt>
                <c:pt idx="2">
                  <c:v>474</c:v>
                </c:pt>
                <c:pt idx="3">
                  <c:v>247</c:v>
                </c:pt>
                <c:pt idx="4">
                  <c:v>339</c:v>
                </c:pt>
                <c:pt idx="5">
                  <c:v>765</c:v>
                </c:pt>
                <c:pt idx="6">
                  <c:v>1471</c:v>
                </c:pt>
                <c:pt idx="7">
                  <c:v>480</c:v>
                </c:pt>
              </c:numCache>
            </c:numRef>
          </c:val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704</c:v>
                </c:pt>
                <c:pt idx="1">
                  <c:v>624</c:v>
                </c:pt>
                <c:pt idx="2">
                  <c:v>426</c:v>
                </c:pt>
                <c:pt idx="3">
                  <c:v>208</c:v>
                </c:pt>
                <c:pt idx="4">
                  <c:v>278</c:v>
                </c:pt>
                <c:pt idx="5">
                  <c:v>650</c:v>
                </c:pt>
                <c:pt idx="6">
                  <c:v>1242</c:v>
                </c:pt>
                <c:pt idx="7">
                  <c:v>381</c:v>
                </c:pt>
              </c:numCache>
            </c:numRef>
          </c:val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898</c:v>
                </c:pt>
                <c:pt idx="1">
                  <c:v>673</c:v>
                </c:pt>
                <c:pt idx="2">
                  <c:v>516</c:v>
                </c:pt>
                <c:pt idx="3">
                  <c:v>218</c:v>
                </c:pt>
                <c:pt idx="4">
                  <c:v>400</c:v>
                </c:pt>
                <c:pt idx="5">
                  <c:v>792</c:v>
                </c:pt>
                <c:pt idx="6">
                  <c:v>1451</c:v>
                </c:pt>
                <c:pt idx="7">
                  <c:v>568</c:v>
                </c:pt>
              </c:numCache>
            </c:numRef>
          </c:val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549</c:v>
                </c:pt>
                <c:pt idx="1">
                  <c:v>392</c:v>
                </c:pt>
                <c:pt idx="2">
                  <c:v>308</c:v>
                </c:pt>
                <c:pt idx="3">
                  <c:v>96</c:v>
                </c:pt>
                <c:pt idx="4">
                  <c:v>194</c:v>
                </c:pt>
                <c:pt idx="5">
                  <c:v>429</c:v>
                </c:pt>
                <c:pt idx="6">
                  <c:v>712</c:v>
                </c:pt>
                <c:pt idx="7">
                  <c:v>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176592"/>
        <c:axId val="354178552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0.14504647669634499</c:v>
                </c:pt>
                <c:pt idx="1">
                  <c:v>0.18630030205592907</c:v>
                </c:pt>
                <c:pt idx="2">
                  <c:v>0.20404126797455499</c:v>
                </c:pt>
                <c:pt idx="3">
                  <c:v>0.15026994601079785</c:v>
                </c:pt>
                <c:pt idx="4">
                  <c:v>0.15807228915662649</c:v>
                </c:pt>
                <c:pt idx="5">
                  <c:v>0.17637550709939148</c:v>
                </c:pt>
                <c:pt idx="6">
                  <c:v>0.22208273432279749</c:v>
                </c:pt>
                <c:pt idx="7">
                  <c:v>0.17024082848908212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77768"/>
        <c:axId val="354181688"/>
      </c:lineChart>
      <c:catAx>
        <c:axId val="35417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54178552"/>
        <c:crosses val="autoZero"/>
        <c:auto val="1"/>
        <c:lblAlgn val="ctr"/>
        <c:lblOffset val="100"/>
        <c:noMultiLvlLbl val="0"/>
      </c:catAx>
      <c:valAx>
        <c:axId val="35417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4176592"/>
        <c:crosses val="autoZero"/>
        <c:crossBetween val="between"/>
      </c:valAx>
      <c:valAx>
        <c:axId val="35418168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4177768"/>
        <c:crosses val="max"/>
        <c:crossBetween val="between"/>
      </c:valAx>
      <c:catAx>
        <c:axId val="35417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81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0.62890881259567022</c:v>
                </c:pt>
                <c:pt idx="1">
                  <c:v>0.61756225425950195</c:v>
                </c:pt>
                <c:pt idx="2">
                  <c:v>0.57837943888561905</c:v>
                </c:pt>
                <c:pt idx="3">
                  <c:v>0.63787721123829344</c:v>
                </c:pt>
                <c:pt idx="4">
                  <c:v>0.6079920739762219</c:v>
                </c:pt>
                <c:pt idx="5">
                  <c:v>0.65061162079510704</c:v>
                </c:pt>
                <c:pt idx="6">
                  <c:v>0.63850482873619119</c:v>
                </c:pt>
                <c:pt idx="7">
                  <c:v>0.62249842005477141</c:v>
                </c:pt>
                <c:pt idx="8">
                  <c:v>0.62623088204483557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0.19494861141482617</c:v>
                </c:pt>
                <c:pt idx="1">
                  <c:v>0.20799475753604194</c:v>
                </c:pt>
                <c:pt idx="2">
                  <c:v>0.18971944280949579</c:v>
                </c:pt>
                <c:pt idx="3">
                  <c:v>0.14203954214360043</c:v>
                </c:pt>
                <c:pt idx="4">
                  <c:v>0.15026420079260239</c:v>
                </c:pt>
                <c:pt idx="5">
                  <c:v>0.11085626911314984</c:v>
                </c:pt>
                <c:pt idx="6">
                  <c:v>0.14458417286180783</c:v>
                </c:pt>
                <c:pt idx="7">
                  <c:v>0.13861386138613863</c:v>
                </c:pt>
                <c:pt idx="8">
                  <c:v>0.16244786012227871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5.893286682702821E-2</c:v>
                </c:pt>
                <c:pt idx="1">
                  <c:v>5.9239842726081259E-2</c:v>
                </c:pt>
                <c:pt idx="2">
                  <c:v>0.1033941534235825</c:v>
                </c:pt>
                <c:pt idx="3">
                  <c:v>4.2143600416233093E-2</c:v>
                </c:pt>
                <c:pt idx="4">
                  <c:v>0.11030383091149273</c:v>
                </c:pt>
                <c:pt idx="5">
                  <c:v>8.7614678899082574E-2</c:v>
                </c:pt>
                <c:pt idx="6">
                  <c:v>9.7269506009865905E-2</c:v>
                </c:pt>
                <c:pt idx="7">
                  <c:v>6.9517590056878034E-2</c:v>
                </c:pt>
                <c:pt idx="8">
                  <c:v>8.0681103936917895E-2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0.1172097091624754</c:v>
                </c:pt>
                <c:pt idx="1">
                  <c:v>0.11520314547837483</c:v>
                </c:pt>
                <c:pt idx="2">
                  <c:v>0.12850696488130273</c:v>
                </c:pt>
                <c:pt idx="3">
                  <c:v>0.17793964620187305</c:v>
                </c:pt>
                <c:pt idx="4">
                  <c:v>0.13143989431968295</c:v>
                </c:pt>
                <c:pt idx="5">
                  <c:v>0.15091743119266054</c:v>
                </c:pt>
                <c:pt idx="6">
                  <c:v>0.11964149239213506</c:v>
                </c:pt>
                <c:pt idx="7">
                  <c:v>0.16937012850221192</c:v>
                </c:pt>
                <c:pt idx="8">
                  <c:v>0.13064015389596784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183256"/>
        <c:axId val="354180512"/>
      </c:barChart>
      <c:catAx>
        <c:axId val="354183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4180512"/>
        <c:crosses val="autoZero"/>
        <c:auto val="1"/>
        <c:lblAlgn val="ctr"/>
        <c:lblOffset val="100"/>
        <c:noMultiLvlLbl val="0"/>
      </c:catAx>
      <c:valAx>
        <c:axId val="35418051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418325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0.39766019294959337</c:v>
                </c:pt>
                <c:pt idx="1">
                  <c:v>0.43281271158831408</c:v>
                </c:pt>
                <c:pt idx="2">
                  <c:v>0.35746679649059371</c:v>
                </c:pt>
                <c:pt idx="3">
                  <c:v>0.38459873199726008</c:v>
                </c:pt>
                <c:pt idx="4">
                  <c:v>0.39123597383720032</c:v>
                </c:pt>
                <c:pt idx="5">
                  <c:v>0.38468443815380959</c:v>
                </c:pt>
                <c:pt idx="6">
                  <c:v>0.4072721419936432</c:v>
                </c:pt>
                <c:pt idx="7">
                  <c:v>0.3759265955107004</c:v>
                </c:pt>
                <c:pt idx="8">
                  <c:v>0.39593499797037396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4.3589934667200896E-2</c:v>
                </c:pt>
                <c:pt idx="1">
                  <c:v>4.5985636466704172E-2</c:v>
                </c:pt>
                <c:pt idx="2">
                  <c:v>3.6830886923040006E-2</c:v>
                </c:pt>
                <c:pt idx="3">
                  <c:v>2.5671368752376494E-2</c:v>
                </c:pt>
                <c:pt idx="4">
                  <c:v>3.0570836435664859E-2</c:v>
                </c:pt>
                <c:pt idx="5">
                  <c:v>2.0490088577494698E-2</c:v>
                </c:pt>
                <c:pt idx="6">
                  <c:v>2.6157881041245518E-2</c:v>
                </c:pt>
                <c:pt idx="7">
                  <c:v>2.6667164949892699E-2</c:v>
                </c:pt>
                <c:pt idx="8">
                  <c:v>3.2109045623782861E-2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0.13521980536651496</c:v>
                </c:pt>
                <c:pt idx="1">
                  <c:v>0.13955894236401498</c:v>
                </c:pt>
                <c:pt idx="2">
                  <c:v>0.22127044571133095</c:v>
                </c:pt>
                <c:pt idx="3">
                  <c:v>8.2153417847093083E-2</c:v>
                </c:pt>
                <c:pt idx="4">
                  <c:v>0.2098565734672376</c:v>
                </c:pt>
                <c:pt idx="5">
                  <c:v>0.18018004309373178</c:v>
                </c:pt>
                <c:pt idx="6">
                  <c:v>0.21829437898588142</c:v>
                </c:pt>
                <c:pt idx="7">
                  <c:v>0.12838381475143459</c:v>
                </c:pt>
                <c:pt idx="8">
                  <c:v>0.17513303236012268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0.42353006701669088</c:v>
                </c:pt>
                <c:pt idx="1">
                  <c:v>0.3816427095809668</c:v>
                </c:pt>
                <c:pt idx="2">
                  <c:v>0.38443187087503528</c:v>
                </c:pt>
                <c:pt idx="3">
                  <c:v>0.50757648140327027</c:v>
                </c:pt>
                <c:pt idx="4">
                  <c:v>0.36833661625989728</c:v>
                </c:pt>
                <c:pt idx="5">
                  <c:v>0.41464543017496386</c:v>
                </c:pt>
                <c:pt idx="6">
                  <c:v>0.34827559797922986</c:v>
                </c:pt>
                <c:pt idx="7">
                  <c:v>0.46902242478797229</c:v>
                </c:pt>
                <c:pt idx="8">
                  <c:v>0.39682292404572056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176984"/>
        <c:axId val="354177376"/>
      </c:barChart>
      <c:catAx>
        <c:axId val="354176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4177376"/>
        <c:crosses val="autoZero"/>
        <c:auto val="1"/>
        <c:lblAlgn val="ctr"/>
        <c:lblOffset val="100"/>
        <c:noMultiLvlLbl val="0"/>
      </c:catAx>
      <c:valAx>
        <c:axId val="35417737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417698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284208.52999999991</c:v>
                </c:pt>
                <c:pt idx="1">
                  <c:v>18190.160000000007</c:v>
                </c:pt>
                <c:pt idx="2">
                  <c:v>93631.510000000024</c:v>
                </c:pt>
                <c:pt idx="3">
                  <c:v>17087.62</c:v>
                </c:pt>
                <c:pt idx="4">
                  <c:v>51674.94</c:v>
                </c:pt>
                <c:pt idx="5">
                  <c:v>758255.54999999993</c:v>
                </c:pt>
                <c:pt idx="6">
                  <c:v>294748.48</c:v>
                </c:pt>
                <c:pt idx="7">
                  <c:v>140668.46</c:v>
                </c:pt>
                <c:pt idx="8">
                  <c:v>19472.609999999997</c:v>
                </c:pt>
                <c:pt idx="9">
                  <c:v>0</c:v>
                </c:pt>
                <c:pt idx="10">
                  <c:v>116587.8</c:v>
                </c:pt>
                <c:pt idx="11">
                  <c:v>221174.22000000006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304200"/>
        <c:axId val="35530929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4970</c:v>
                </c:pt>
                <c:pt idx="1">
                  <c:v>252</c:v>
                </c:pt>
                <c:pt idx="2">
                  <c:v>1970</c:v>
                </c:pt>
                <c:pt idx="3">
                  <c:v>386</c:v>
                </c:pt>
                <c:pt idx="4">
                  <c:v>3977</c:v>
                </c:pt>
                <c:pt idx="5">
                  <c:v>6665</c:v>
                </c:pt>
                <c:pt idx="6">
                  <c:v>3273</c:v>
                </c:pt>
                <c:pt idx="7">
                  <c:v>1143</c:v>
                </c:pt>
                <c:pt idx="8">
                  <c:v>237</c:v>
                </c:pt>
                <c:pt idx="9">
                  <c:v>0</c:v>
                </c:pt>
                <c:pt idx="10">
                  <c:v>8942</c:v>
                </c:pt>
                <c:pt idx="11">
                  <c:v>1064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03024"/>
        <c:axId val="355308904"/>
      </c:lineChart>
      <c:catAx>
        <c:axId val="35530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5308904"/>
        <c:crosses val="autoZero"/>
        <c:auto val="1"/>
        <c:lblAlgn val="ctr"/>
        <c:lblOffset val="100"/>
        <c:noMultiLvlLbl val="0"/>
      </c:catAx>
      <c:valAx>
        <c:axId val="355308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5303024"/>
        <c:crosses val="autoZero"/>
        <c:crossBetween val="between"/>
      </c:valAx>
      <c:valAx>
        <c:axId val="35530929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5304200"/>
        <c:crosses val="max"/>
        <c:crossBetween val="between"/>
      </c:valAx>
      <c:catAx>
        <c:axId val="355304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3092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21179.749999999996</c:v>
                </c:pt>
                <c:pt idx="3">
                  <c:v>5158.7599999999993</c:v>
                </c:pt>
                <c:pt idx="4">
                  <c:v>4849.6200000000008</c:v>
                </c:pt>
                <c:pt idx="5">
                  <c:v>0</c:v>
                </c:pt>
                <c:pt idx="6">
                  <c:v>84060.010000000009</c:v>
                </c:pt>
                <c:pt idx="7">
                  <c:v>2154.5499999999997</c:v>
                </c:pt>
                <c:pt idx="8">
                  <c:v>427.57</c:v>
                </c:pt>
                <c:pt idx="9">
                  <c:v>0</c:v>
                </c:pt>
                <c:pt idx="10">
                  <c:v>26363.22</c:v>
                </c:pt>
                <c:pt idx="11">
                  <c:v>19273.25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304984"/>
        <c:axId val="3553061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645</c:v>
                </c:pt>
                <c:pt idx="3">
                  <c:v>130</c:v>
                </c:pt>
                <c:pt idx="4">
                  <c:v>425</c:v>
                </c:pt>
                <c:pt idx="5">
                  <c:v>0</c:v>
                </c:pt>
                <c:pt idx="6">
                  <c:v>2427</c:v>
                </c:pt>
                <c:pt idx="7">
                  <c:v>52</c:v>
                </c:pt>
                <c:pt idx="8">
                  <c:v>15</c:v>
                </c:pt>
                <c:pt idx="9">
                  <c:v>0</c:v>
                </c:pt>
                <c:pt idx="10">
                  <c:v>4602</c:v>
                </c:pt>
                <c:pt idx="11">
                  <c:v>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04592"/>
        <c:axId val="355302240"/>
      </c:lineChart>
      <c:catAx>
        <c:axId val="35530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5302240"/>
        <c:crosses val="autoZero"/>
        <c:auto val="1"/>
        <c:lblAlgn val="ctr"/>
        <c:lblOffset val="100"/>
        <c:noMultiLvlLbl val="0"/>
      </c:catAx>
      <c:valAx>
        <c:axId val="3553022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5304592"/>
        <c:crosses val="autoZero"/>
        <c:crossBetween val="between"/>
      </c:valAx>
      <c:valAx>
        <c:axId val="3553061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5304984"/>
        <c:crosses val="max"/>
        <c:crossBetween val="between"/>
      </c:valAx>
      <c:catAx>
        <c:axId val="355304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306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36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40</v>
      </c>
    </row>
    <row r="40" spans="2:11" ht="24.95" customHeight="1" x14ac:dyDescent="0.15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 x14ac:dyDescent="0.15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5" customHeight="1" x14ac:dyDescent="0.15"/>
    <row r="48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M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1.625" style="14" customWidth="1"/>
    <col min="4" max="4" width="10.625" style="14" customWidth="1"/>
    <col min="5" max="7" width="10.125" style="14" customWidth="1"/>
    <col min="8" max="8" width="11.625" style="14" customWidth="1"/>
    <col min="9" max="9" width="10.125" style="14" customWidth="1"/>
    <col min="10" max="10" width="2.625" style="14" customWidth="1"/>
    <col min="11" max="13" width="0" style="14" hidden="1" customWidth="1"/>
    <col min="14" max="16384" width="9" style="14"/>
  </cols>
  <sheetData>
    <row r="1" spans="1:13" ht="20.100000000000001" customHeight="1" x14ac:dyDescent="0.15">
      <c r="A1" s="13" t="s">
        <v>11</v>
      </c>
    </row>
    <row r="2" spans="1:13" ht="14.1" customHeight="1" x14ac:dyDescent="0.15">
      <c r="H2" s="25" t="s">
        <v>35</v>
      </c>
      <c r="I2" s="25"/>
    </row>
    <row r="3" spans="1:13" ht="20.100000000000001" customHeight="1" x14ac:dyDescent="0.15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 x14ac:dyDescent="0.2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 x14ac:dyDescent="0.2">
      <c r="B5" s="17" t="s">
        <v>16</v>
      </c>
      <c r="C5" s="29">
        <f>SUM(C6:C13)</f>
        <v>695467</v>
      </c>
      <c r="D5" s="30">
        <f>SUM(E5:G5)</f>
        <v>221370</v>
      </c>
      <c r="E5" s="31">
        <f>SUM(E6:E13)</f>
        <v>111292</v>
      </c>
      <c r="F5" s="31">
        <f>SUM(F6:F13)</f>
        <v>70920</v>
      </c>
      <c r="G5" s="32">
        <f t="shared" ref="G5:H5" si="0">SUM(G6:G13)</f>
        <v>39158</v>
      </c>
      <c r="H5" s="29">
        <f t="shared" si="0"/>
        <v>217499</v>
      </c>
      <c r="I5" s="33">
        <f>D5/C5</f>
        <v>0.31830410357356997</v>
      </c>
      <c r="J5" s="26"/>
      <c r="K5" s="24">
        <f t="shared" ref="K5:K13" si="1">C5-D5-H5</f>
        <v>256598</v>
      </c>
      <c r="L5" s="58">
        <f>E5/C5</f>
        <v>0.16002484661385802</v>
      </c>
      <c r="M5" s="58">
        <f>G5/C5</f>
        <v>5.6304612584062219E-2</v>
      </c>
    </row>
    <row r="6" spans="1:13" ht="20.100000000000001" customHeight="1" thickTop="1" x14ac:dyDescent="0.15">
      <c r="B6" s="18" t="s">
        <v>17</v>
      </c>
      <c r="C6" s="34">
        <v>187607</v>
      </c>
      <c r="D6" s="35">
        <f t="shared" ref="D6:D13" si="2">SUM(E6:G6)</f>
        <v>45937</v>
      </c>
      <c r="E6" s="36">
        <v>24557</v>
      </c>
      <c r="F6" s="36">
        <v>14668</v>
      </c>
      <c r="G6" s="37">
        <v>6712</v>
      </c>
      <c r="H6" s="34">
        <v>62011</v>
      </c>
      <c r="I6" s="38">
        <f t="shared" ref="I6:I13" si="3">D6/C6</f>
        <v>0.24485760126221304</v>
      </c>
      <c r="J6" s="26"/>
      <c r="K6" s="24">
        <f t="shared" si="1"/>
        <v>79659</v>
      </c>
      <c r="L6" s="58">
        <f t="shared" ref="L6:L13" si="4">E6/C6</f>
        <v>0.13089596870052822</v>
      </c>
      <c r="M6" s="58">
        <f t="shared" ref="M6:M13" si="5">G6/C6</f>
        <v>3.577691663957102E-2</v>
      </c>
    </row>
    <row r="7" spans="1:13" ht="20.100000000000001" customHeight="1" x14ac:dyDescent="0.15">
      <c r="B7" s="19" t="s">
        <v>18</v>
      </c>
      <c r="C7" s="39">
        <v>92303</v>
      </c>
      <c r="D7" s="40">
        <f t="shared" si="2"/>
        <v>30789</v>
      </c>
      <c r="E7" s="41">
        <v>15030</v>
      </c>
      <c r="F7" s="41">
        <v>10363</v>
      </c>
      <c r="G7" s="42">
        <v>5396</v>
      </c>
      <c r="H7" s="39">
        <v>28649</v>
      </c>
      <c r="I7" s="43">
        <f t="shared" si="3"/>
        <v>0.33356445619318981</v>
      </c>
      <c r="J7" s="26"/>
      <c r="K7" s="24">
        <f t="shared" si="1"/>
        <v>32865</v>
      </c>
      <c r="L7" s="58">
        <f t="shared" si="4"/>
        <v>0.16283327735826572</v>
      </c>
      <c r="M7" s="58">
        <f t="shared" si="5"/>
        <v>5.8459638364950217E-2</v>
      </c>
    </row>
    <row r="8" spans="1:13" ht="20.100000000000001" customHeight="1" x14ac:dyDescent="0.15">
      <c r="B8" s="19" t="s">
        <v>19</v>
      </c>
      <c r="C8" s="39">
        <v>49892</v>
      </c>
      <c r="D8" s="40">
        <f t="shared" si="2"/>
        <v>18707</v>
      </c>
      <c r="E8" s="41">
        <v>9395</v>
      </c>
      <c r="F8" s="41">
        <v>5764</v>
      </c>
      <c r="G8" s="42">
        <v>3548</v>
      </c>
      <c r="H8" s="39">
        <v>14804</v>
      </c>
      <c r="I8" s="43">
        <f t="shared" si="3"/>
        <v>0.37494989176621502</v>
      </c>
      <c r="J8" s="26"/>
      <c r="K8" s="24">
        <f t="shared" si="1"/>
        <v>16381</v>
      </c>
      <c r="L8" s="58">
        <f t="shared" si="4"/>
        <v>0.18830674256393812</v>
      </c>
      <c r="M8" s="58">
        <f t="shared" si="5"/>
        <v>7.1113605387637294E-2</v>
      </c>
    </row>
    <row r="9" spans="1:13" ht="20.100000000000001" customHeight="1" x14ac:dyDescent="0.15">
      <c r="B9" s="19" t="s">
        <v>20</v>
      </c>
      <c r="C9" s="39">
        <v>32177</v>
      </c>
      <c r="D9" s="40">
        <f t="shared" si="2"/>
        <v>10002</v>
      </c>
      <c r="E9" s="41">
        <v>5262</v>
      </c>
      <c r="F9" s="41">
        <v>2985</v>
      </c>
      <c r="G9" s="42">
        <v>1755</v>
      </c>
      <c r="H9" s="39">
        <v>10106</v>
      </c>
      <c r="I9" s="43">
        <f t="shared" si="3"/>
        <v>0.31084314883301739</v>
      </c>
      <c r="J9" s="26"/>
      <c r="K9" s="24">
        <f t="shared" si="1"/>
        <v>12069</v>
      </c>
      <c r="L9" s="58">
        <f t="shared" si="4"/>
        <v>0.1635329583242689</v>
      </c>
      <c r="M9" s="58">
        <f t="shared" si="5"/>
        <v>5.454206420735308E-2</v>
      </c>
    </row>
    <row r="10" spans="1:13" ht="20.100000000000001" customHeight="1" x14ac:dyDescent="0.15">
      <c r="B10" s="19" t="s">
        <v>21</v>
      </c>
      <c r="C10" s="39">
        <v>44527</v>
      </c>
      <c r="D10" s="40">
        <f t="shared" si="2"/>
        <v>14525</v>
      </c>
      <c r="E10" s="41">
        <v>7225</v>
      </c>
      <c r="F10" s="41">
        <v>4491</v>
      </c>
      <c r="G10" s="42">
        <v>2809</v>
      </c>
      <c r="H10" s="39">
        <v>13676</v>
      </c>
      <c r="I10" s="43">
        <f t="shared" si="3"/>
        <v>0.32620657129382175</v>
      </c>
      <c r="J10" s="26"/>
      <c r="K10" s="24">
        <f t="shared" si="1"/>
        <v>16326</v>
      </c>
      <c r="L10" s="58">
        <f t="shared" si="4"/>
        <v>0.16226110000673749</v>
      </c>
      <c r="M10" s="58">
        <f t="shared" si="5"/>
        <v>6.3085319019920497E-2</v>
      </c>
    </row>
    <row r="11" spans="1:13" ht="20.100000000000001" customHeight="1" x14ac:dyDescent="0.15">
      <c r="B11" s="19" t="s">
        <v>22</v>
      </c>
      <c r="C11" s="39">
        <v>97702</v>
      </c>
      <c r="D11" s="40">
        <f t="shared" si="2"/>
        <v>31552</v>
      </c>
      <c r="E11" s="41">
        <v>15416</v>
      </c>
      <c r="F11" s="41">
        <v>10369</v>
      </c>
      <c r="G11" s="42">
        <v>5767</v>
      </c>
      <c r="H11" s="39">
        <v>31440</v>
      </c>
      <c r="I11" s="43">
        <f t="shared" si="3"/>
        <v>0.32294118851200587</v>
      </c>
      <c r="J11" s="26"/>
      <c r="K11" s="24">
        <f t="shared" si="1"/>
        <v>34710</v>
      </c>
      <c r="L11" s="58">
        <f t="shared" si="4"/>
        <v>0.15778592045198667</v>
      </c>
      <c r="M11" s="58">
        <f t="shared" si="5"/>
        <v>5.9026427299338803E-2</v>
      </c>
    </row>
    <row r="12" spans="1:13" ht="20.100000000000001" customHeight="1" x14ac:dyDescent="0.15">
      <c r="B12" s="19" t="s">
        <v>23</v>
      </c>
      <c r="C12" s="39">
        <v>134398</v>
      </c>
      <c r="D12" s="40">
        <f t="shared" si="2"/>
        <v>49387</v>
      </c>
      <c r="E12" s="41">
        <v>24738</v>
      </c>
      <c r="F12" s="41">
        <v>15389</v>
      </c>
      <c r="G12" s="42">
        <v>9260</v>
      </c>
      <c r="H12" s="39">
        <v>39792</v>
      </c>
      <c r="I12" s="43">
        <f t="shared" si="3"/>
        <v>0.36746826589681392</v>
      </c>
      <c r="J12" s="26"/>
      <c r="K12" s="24">
        <f t="shared" si="1"/>
        <v>45219</v>
      </c>
      <c r="L12" s="58">
        <f t="shared" si="4"/>
        <v>0.18406523906605754</v>
      </c>
      <c r="M12" s="58">
        <f t="shared" si="5"/>
        <v>6.8899834818970523E-2</v>
      </c>
    </row>
    <row r="13" spans="1:13" ht="20.100000000000001" customHeight="1" x14ac:dyDescent="0.15">
      <c r="B13" s="19" t="s">
        <v>24</v>
      </c>
      <c r="C13" s="39">
        <v>56861</v>
      </c>
      <c r="D13" s="40">
        <f t="shared" si="2"/>
        <v>20471</v>
      </c>
      <c r="E13" s="41">
        <v>9669</v>
      </c>
      <c r="F13" s="41">
        <v>6891</v>
      </c>
      <c r="G13" s="42">
        <v>3911</v>
      </c>
      <c r="H13" s="39">
        <v>17021</v>
      </c>
      <c r="I13" s="43">
        <f t="shared" si="3"/>
        <v>0.36001829021649284</v>
      </c>
      <c r="J13" s="26"/>
      <c r="K13" s="24">
        <f t="shared" si="1"/>
        <v>19369</v>
      </c>
      <c r="L13" s="58">
        <f t="shared" si="4"/>
        <v>0.17004625314363095</v>
      </c>
      <c r="M13" s="58">
        <f t="shared" si="5"/>
        <v>6.8781766061096358E-2</v>
      </c>
    </row>
    <row r="14" spans="1:13" ht="20.100000000000001" customHeight="1" x14ac:dyDescent="0.15"/>
    <row r="15" spans="1:13" ht="20.100000000000001" customHeight="1" x14ac:dyDescent="0.15"/>
    <row r="16" spans="1:1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21" ht="20.100000000000001" customHeight="1" x14ac:dyDescent="0.15">
      <c r="A1" s="13" t="s">
        <v>42</v>
      </c>
      <c r="B1" s="13"/>
    </row>
    <row r="2" spans="1:21" ht="14.1" customHeight="1" x14ac:dyDescent="0.15">
      <c r="K2" s="44" t="s">
        <v>2</v>
      </c>
    </row>
    <row r="3" spans="1:21" ht="20.100000000000001" customHeight="1" x14ac:dyDescent="0.15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 x14ac:dyDescent="0.15">
      <c r="B4" s="205" t="s">
        <v>66</v>
      </c>
      <c r="C4" s="206"/>
      <c r="D4" s="45">
        <f>SUM(D5:D7)</f>
        <v>7160</v>
      </c>
      <c r="E4" s="46">
        <f t="shared" ref="E4:K4" si="0">SUM(E5:E7)</f>
        <v>5534</v>
      </c>
      <c r="F4" s="46">
        <f t="shared" si="0"/>
        <v>8866</v>
      </c>
      <c r="G4" s="46">
        <f t="shared" si="0"/>
        <v>5428</v>
      </c>
      <c r="H4" s="46">
        <f t="shared" si="0"/>
        <v>4513</v>
      </c>
      <c r="I4" s="46">
        <f t="shared" si="0"/>
        <v>5516</v>
      </c>
      <c r="J4" s="45">
        <f t="shared" si="0"/>
        <v>3016</v>
      </c>
      <c r="K4" s="47">
        <f t="shared" si="0"/>
        <v>40033</v>
      </c>
      <c r="L4" s="55">
        <f>K4/人口統計!D5</f>
        <v>0.18084202918191264</v>
      </c>
      <c r="O4" s="14" t="s">
        <v>188</v>
      </c>
    </row>
    <row r="5" spans="1:21" ht="20.100000000000001" customHeight="1" x14ac:dyDescent="0.15">
      <c r="B5" s="117"/>
      <c r="C5" s="118" t="s">
        <v>15</v>
      </c>
      <c r="D5" s="48">
        <v>961</v>
      </c>
      <c r="E5" s="49">
        <v>857</v>
      </c>
      <c r="F5" s="49">
        <v>849</v>
      </c>
      <c r="G5" s="49">
        <v>685</v>
      </c>
      <c r="H5" s="49">
        <v>519</v>
      </c>
      <c r="I5" s="49">
        <v>552</v>
      </c>
      <c r="J5" s="48">
        <v>340</v>
      </c>
      <c r="K5" s="50">
        <f>SUM(D5:J5)</f>
        <v>4763</v>
      </c>
      <c r="L5" s="56">
        <f>K5/人口統計!D5</f>
        <v>2.1516013913357727E-2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 x14ac:dyDescent="0.15">
      <c r="B6" s="117"/>
      <c r="C6" s="118" t="s">
        <v>144</v>
      </c>
      <c r="D6" s="48">
        <v>2916</v>
      </c>
      <c r="E6" s="49">
        <v>2028</v>
      </c>
      <c r="F6" s="49">
        <v>2954</v>
      </c>
      <c r="G6" s="49">
        <v>1609</v>
      </c>
      <c r="H6" s="49">
        <v>1257</v>
      </c>
      <c r="I6" s="49">
        <v>1364</v>
      </c>
      <c r="J6" s="48">
        <v>796</v>
      </c>
      <c r="K6" s="50">
        <f>SUM(D6:J6)</f>
        <v>12924</v>
      </c>
      <c r="L6" s="56">
        <f>K6/人口統計!D5</f>
        <v>5.8381894565659301E-2</v>
      </c>
      <c r="O6" s="162">
        <f>SUM(D6,D7)</f>
        <v>6199</v>
      </c>
      <c r="P6" s="162">
        <f t="shared" ref="P6:U6" si="1">SUM(E6,E7)</f>
        <v>4677</v>
      </c>
      <c r="Q6" s="162">
        <f t="shared" si="1"/>
        <v>8017</v>
      </c>
      <c r="R6" s="162">
        <f t="shared" si="1"/>
        <v>4743</v>
      </c>
      <c r="S6" s="162">
        <f t="shared" si="1"/>
        <v>3994</v>
      </c>
      <c r="T6" s="162">
        <f t="shared" si="1"/>
        <v>4964</v>
      </c>
      <c r="U6" s="162">
        <f t="shared" si="1"/>
        <v>2676</v>
      </c>
    </row>
    <row r="7" spans="1:21" ht="20.100000000000001" customHeight="1" x14ac:dyDescent="0.15">
      <c r="B7" s="117"/>
      <c r="C7" s="119" t="s">
        <v>143</v>
      </c>
      <c r="D7" s="51">
        <v>3283</v>
      </c>
      <c r="E7" s="52">
        <v>2649</v>
      </c>
      <c r="F7" s="52">
        <v>5063</v>
      </c>
      <c r="G7" s="52">
        <v>3134</v>
      </c>
      <c r="H7" s="52">
        <v>2737</v>
      </c>
      <c r="I7" s="52">
        <v>3600</v>
      </c>
      <c r="J7" s="51">
        <v>1880</v>
      </c>
      <c r="K7" s="53">
        <f>SUM(D7:J7)</f>
        <v>22346</v>
      </c>
      <c r="L7" s="57">
        <f>K7/人口統計!D5</f>
        <v>0.1009441207028956</v>
      </c>
      <c r="O7" s="14">
        <f>O6/($K$6+$K$7)</f>
        <v>0.17575843493053586</v>
      </c>
      <c r="P7" s="14">
        <f t="shared" ref="P7:U7" si="2">P6/($K$6+$K$7)</f>
        <v>0.13260561383612135</v>
      </c>
      <c r="Q7" s="14">
        <f t="shared" si="2"/>
        <v>0.22730365749929118</v>
      </c>
      <c r="R7" s="14">
        <f t="shared" si="2"/>
        <v>0.13447689254323789</v>
      </c>
      <c r="S7" s="14">
        <f t="shared" si="2"/>
        <v>0.11324071448823363</v>
      </c>
      <c r="T7" s="14">
        <f t="shared" si="2"/>
        <v>0.1407428409413099</v>
      </c>
      <c r="U7" s="14">
        <f t="shared" si="2"/>
        <v>7.5871845761270207E-2</v>
      </c>
    </row>
    <row r="8" spans="1:21" ht="20.100000000000001" customHeight="1" thickBot="1" x14ac:dyDescent="0.2">
      <c r="B8" s="205" t="s">
        <v>67</v>
      </c>
      <c r="C8" s="206"/>
      <c r="D8" s="45">
        <v>85</v>
      </c>
      <c r="E8" s="46">
        <v>111</v>
      </c>
      <c r="F8" s="46">
        <v>79</v>
      </c>
      <c r="G8" s="46">
        <v>113</v>
      </c>
      <c r="H8" s="46">
        <v>70</v>
      </c>
      <c r="I8" s="46">
        <v>70</v>
      </c>
      <c r="J8" s="45">
        <v>56</v>
      </c>
      <c r="K8" s="47">
        <f>SUM(D8:J8)</f>
        <v>584</v>
      </c>
      <c r="L8" s="80"/>
    </row>
    <row r="9" spans="1:21" ht="20.100000000000001" customHeight="1" thickTop="1" x14ac:dyDescent="0.15">
      <c r="B9" s="207" t="s">
        <v>34</v>
      </c>
      <c r="C9" s="208"/>
      <c r="D9" s="35">
        <f>D4+D8</f>
        <v>7245</v>
      </c>
      <c r="E9" s="34">
        <f t="shared" ref="E9:K9" si="3">E4+E8</f>
        <v>5645</v>
      </c>
      <c r="F9" s="34">
        <f t="shared" si="3"/>
        <v>8945</v>
      </c>
      <c r="G9" s="34">
        <f t="shared" si="3"/>
        <v>5541</v>
      </c>
      <c r="H9" s="34">
        <f t="shared" si="3"/>
        <v>4583</v>
      </c>
      <c r="I9" s="34">
        <f t="shared" si="3"/>
        <v>5586</v>
      </c>
      <c r="J9" s="35">
        <f t="shared" si="3"/>
        <v>3072</v>
      </c>
      <c r="K9" s="54">
        <f t="shared" si="3"/>
        <v>40617</v>
      </c>
      <c r="L9" s="81"/>
    </row>
    <row r="10" spans="1:21" ht="20.100000000000001" customHeight="1" x14ac:dyDescent="0.15"/>
    <row r="11" spans="1:21" ht="20.100000000000001" customHeight="1" x14ac:dyDescent="0.15"/>
    <row r="12" spans="1:21" ht="20.100000000000001" customHeight="1" x14ac:dyDescent="0.15"/>
    <row r="13" spans="1:21" ht="20.100000000000001" customHeight="1" x14ac:dyDescent="0.15"/>
    <row r="14" spans="1:21" ht="20.100000000000001" customHeight="1" x14ac:dyDescent="0.15"/>
    <row r="15" spans="1:21" ht="20.100000000000001" customHeight="1" x14ac:dyDescent="0.15"/>
    <row r="16" spans="1:21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41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 x14ac:dyDescent="0.15">
      <c r="B24" s="209" t="s">
        <v>17</v>
      </c>
      <c r="C24" s="210"/>
      <c r="D24" s="45">
        <v>1217</v>
      </c>
      <c r="E24" s="46">
        <v>1023</v>
      </c>
      <c r="F24" s="46">
        <v>1382</v>
      </c>
      <c r="G24" s="46">
        <v>890</v>
      </c>
      <c r="H24" s="46">
        <v>704</v>
      </c>
      <c r="I24" s="46">
        <v>898</v>
      </c>
      <c r="J24" s="45">
        <v>549</v>
      </c>
      <c r="K24" s="47">
        <f>SUM(D24:J24)</f>
        <v>6663</v>
      </c>
      <c r="L24" s="55">
        <f>K24/人口統計!D6</f>
        <v>0.14504647669634499</v>
      </c>
    </row>
    <row r="25" spans="1:12" ht="20.100000000000001" customHeight="1" x14ac:dyDescent="0.15">
      <c r="B25" s="213" t="s">
        <v>43</v>
      </c>
      <c r="C25" s="214"/>
      <c r="D25" s="45">
        <v>1124</v>
      </c>
      <c r="E25" s="46">
        <v>1024</v>
      </c>
      <c r="F25" s="46">
        <v>1137</v>
      </c>
      <c r="G25" s="46">
        <v>762</v>
      </c>
      <c r="H25" s="46">
        <v>624</v>
      </c>
      <c r="I25" s="46">
        <v>673</v>
      </c>
      <c r="J25" s="45">
        <v>392</v>
      </c>
      <c r="K25" s="47">
        <f t="shared" ref="K25:K31" si="4">SUM(D25:J25)</f>
        <v>5736</v>
      </c>
      <c r="L25" s="55">
        <f>K25/人口統計!D7</f>
        <v>0.18630030205592907</v>
      </c>
    </row>
    <row r="26" spans="1:12" ht="20.100000000000001" customHeight="1" x14ac:dyDescent="0.15">
      <c r="B26" s="213" t="s">
        <v>44</v>
      </c>
      <c r="C26" s="214"/>
      <c r="D26" s="45">
        <v>791</v>
      </c>
      <c r="E26" s="46">
        <v>433</v>
      </c>
      <c r="F26" s="46">
        <v>869</v>
      </c>
      <c r="G26" s="46">
        <v>474</v>
      </c>
      <c r="H26" s="46">
        <v>426</v>
      </c>
      <c r="I26" s="46">
        <v>516</v>
      </c>
      <c r="J26" s="45">
        <v>308</v>
      </c>
      <c r="K26" s="47">
        <f t="shared" si="4"/>
        <v>3817</v>
      </c>
      <c r="L26" s="55">
        <f>K26/人口統計!D8</f>
        <v>0.20404126797455499</v>
      </c>
    </row>
    <row r="27" spans="1:12" ht="20.100000000000001" customHeight="1" x14ac:dyDescent="0.15">
      <c r="B27" s="213" t="s">
        <v>45</v>
      </c>
      <c r="C27" s="214"/>
      <c r="D27" s="45">
        <v>210</v>
      </c>
      <c r="E27" s="46">
        <v>171</v>
      </c>
      <c r="F27" s="46">
        <v>353</v>
      </c>
      <c r="G27" s="46">
        <v>247</v>
      </c>
      <c r="H27" s="46">
        <v>208</v>
      </c>
      <c r="I27" s="46">
        <v>218</v>
      </c>
      <c r="J27" s="45">
        <v>96</v>
      </c>
      <c r="K27" s="47">
        <f t="shared" si="4"/>
        <v>1503</v>
      </c>
      <c r="L27" s="55">
        <f>K27/人口統計!D9</f>
        <v>0.15026994601079785</v>
      </c>
    </row>
    <row r="28" spans="1:12" ht="20.100000000000001" customHeight="1" x14ac:dyDescent="0.15">
      <c r="B28" s="213" t="s">
        <v>46</v>
      </c>
      <c r="C28" s="214"/>
      <c r="D28" s="45">
        <v>317</v>
      </c>
      <c r="E28" s="46">
        <v>273</v>
      </c>
      <c r="F28" s="46">
        <v>495</v>
      </c>
      <c r="G28" s="46">
        <v>339</v>
      </c>
      <c r="H28" s="46">
        <v>278</v>
      </c>
      <c r="I28" s="46">
        <v>400</v>
      </c>
      <c r="J28" s="45">
        <v>194</v>
      </c>
      <c r="K28" s="47">
        <f t="shared" si="4"/>
        <v>2296</v>
      </c>
      <c r="L28" s="55">
        <f>K28/人口統計!D10</f>
        <v>0.15807228915662649</v>
      </c>
    </row>
    <row r="29" spans="1:12" ht="20.100000000000001" customHeight="1" x14ac:dyDescent="0.15">
      <c r="B29" s="213" t="s">
        <v>47</v>
      </c>
      <c r="C29" s="214"/>
      <c r="D29" s="45">
        <v>753</v>
      </c>
      <c r="E29" s="46">
        <v>741</v>
      </c>
      <c r="F29" s="46">
        <v>1435</v>
      </c>
      <c r="G29" s="46">
        <v>765</v>
      </c>
      <c r="H29" s="46">
        <v>650</v>
      </c>
      <c r="I29" s="46">
        <v>792</v>
      </c>
      <c r="J29" s="45">
        <v>429</v>
      </c>
      <c r="K29" s="47">
        <f t="shared" si="4"/>
        <v>5565</v>
      </c>
      <c r="L29" s="55">
        <f>K29/人口統計!D11</f>
        <v>0.17637550709939148</v>
      </c>
    </row>
    <row r="30" spans="1:12" ht="20.100000000000001" customHeight="1" x14ac:dyDescent="0.15">
      <c r="B30" s="213" t="s">
        <v>48</v>
      </c>
      <c r="C30" s="214"/>
      <c r="D30" s="45">
        <v>2304</v>
      </c>
      <c r="E30" s="46">
        <v>1487</v>
      </c>
      <c r="F30" s="46">
        <v>2301</v>
      </c>
      <c r="G30" s="46">
        <v>1471</v>
      </c>
      <c r="H30" s="46">
        <v>1242</v>
      </c>
      <c r="I30" s="46">
        <v>1451</v>
      </c>
      <c r="J30" s="45">
        <v>712</v>
      </c>
      <c r="K30" s="47">
        <f t="shared" si="4"/>
        <v>10968</v>
      </c>
      <c r="L30" s="55">
        <f>K30/人口統計!D12</f>
        <v>0.22208273432279749</v>
      </c>
    </row>
    <row r="31" spans="1:12" ht="20.100000000000001" customHeight="1" thickBot="1" x14ac:dyDescent="0.2">
      <c r="B31" s="209" t="s">
        <v>24</v>
      </c>
      <c r="C31" s="210"/>
      <c r="D31" s="45">
        <v>444</v>
      </c>
      <c r="E31" s="46">
        <v>382</v>
      </c>
      <c r="F31" s="46">
        <v>894</v>
      </c>
      <c r="G31" s="46">
        <v>480</v>
      </c>
      <c r="H31" s="46">
        <v>381</v>
      </c>
      <c r="I31" s="46">
        <v>568</v>
      </c>
      <c r="J31" s="45">
        <v>336</v>
      </c>
      <c r="K31" s="47">
        <f t="shared" si="4"/>
        <v>3485</v>
      </c>
      <c r="L31" s="59">
        <f>K31/人口統計!D13</f>
        <v>0.17024082848908212</v>
      </c>
    </row>
    <row r="32" spans="1:12" ht="20.100000000000001" customHeight="1" thickTop="1" x14ac:dyDescent="0.15">
      <c r="B32" s="211" t="s">
        <v>49</v>
      </c>
      <c r="C32" s="212"/>
      <c r="D32" s="35">
        <f>SUM(D24:D31)</f>
        <v>7160</v>
      </c>
      <c r="E32" s="34">
        <f t="shared" ref="E32:J32" si="5">SUM(E24:E31)</f>
        <v>5534</v>
      </c>
      <c r="F32" s="34">
        <f t="shared" si="5"/>
        <v>8866</v>
      </c>
      <c r="G32" s="34">
        <f t="shared" si="5"/>
        <v>5428</v>
      </c>
      <c r="H32" s="34">
        <f t="shared" si="5"/>
        <v>4513</v>
      </c>
      <c r="I32" s="34">
        <f t="shared" si="5"/>
        <v>5516</v>
      </c>
      <c r="J32" s="35">
        <f t="shared" si="5"/>
        <v>3016</v>
      </c>
      <c r="K32" s="54">
        <f>SUM(K24:K31)</f>
        <v>40033</v>
      </c>
      <c r="L32" s="60">
        <f>K32/人口統計!D5</f>
        <v>0.18084202918191264</v>
      </c>
    </row>
    <row r="33" spans="1:11" ht="20.100000000000001" customHeight="1" x14ac:dyDescent="0.15">
      <c r="C33" s="14" t="s">
        <v>50</v>
      </c>
    </row>
    <row r="34" spans="1:11" ht="20.100000000000001" customHeight="1" x14ac:dyDescent="0.15"/>
    <row r="35" spans="1:11" ht="20.100000000000001" customHeight="1" x14ac:dyDescent="0.15"/>
    <row r="36" spans="1:11" ht="20.100000000000001" customHeight="1" x14ac:dyDescent="0.15"/>
    <row r="37" spans="1:11" ht="20.100000000000001" customHeight="1" x14ac:dyDescent="0.15"/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>
      <c r="A47" s="13" t="s">
        <v>153</v>
      </c>
    </row>
    <row r="48" spans="1:11" ht="20.100000000000001" customHeight="1" x14ac:dyDescent="0.15">
      <c r="K48" s="44" t="s">
        <v>2</v>
      </c>
    </row>
    <row r="49" spans="2:14" ht="20.100000000000001" customHeight="1" x14ac:dyDescent="0.15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 x14ac:dyDescent="0.15">
      <c r="B50" s="203" t="s">
        <v>154</v>
      </c>
      <c r="C50" s="204"/>
      <c r="D50" s="191">
        <v>261</v>
      </c>
      <c r="E50" s="192">
        <v>224</v>
      </c>
      <c r="F50" s="192">
        <v>309</v>
      </c>
      <c r="G50" s="192">
        <v>210</v>
      </c>
      <c r="H50" s="192">
        <v>154</v>
      </c>
      <c r="I50" s="192">
        <v>215</v>
      </c>
      <c r="J50" s="191">
        <v>132</v>
      </c>
      <c r="K50" s="193">
        <f t="shared" ref="K50:K82" si="6">SUM(D50:J50)</f>
        <v>1505</v>
      </c>
      <c r="L50" s="194">
        <f>K50/N50</f>
        <v>0.14233024399470398</v>
      </c>
      <c r="N50" s="14">
        <v>10574</v>
      </c>
    </row>
    <row r="51" spans="2:14" ht="20.100000000000001" customHeight="1" x14ac:dyDescent="0.15">
      <c r="B51" s="203" t="s">
        <v>155</v>
      </c>
      <c r="C51" s="204"/>
      <c r="D51" s="191">
        <v>225</v>
      </c>
      <c r="E51" s="192">
        <v>163</v>
      </c>
      <c r="F51" s="192">
        <v>271</v>
      </c>
      <c r="G51" s="192">
        <v>143</v>
      </c>
      <c r="H51" s="192">
        <v>133</v>
      </c>
      <c r="I51" s="192">
        <v>166</v>
      </c>
      <c r="J51" s="191">
        <v>86</v>
      </c>
      <c r="K51" s="193">
        <f t="shared" si="6"/>
        <v>1187</v>
      </c>
      <c r="L51" s="194">
        <f t="shared" ref="L51:L82" si="7">K51/N51</f>
        <v>0.15253148290927782</v>
      </c>
      <c r="N51" s="14">
        <v>7782</v>
      </c>
    </row>
    <row r="52" spans="2:14" ht="20.100000000000001" customHeight="1" x14ac:dyDescent="0.15">
      <c r="B52" s="203" t="s">
        <v>156</v>
      </c>
      <c r="C52" s="204"/>
      <c r="D52" s="191">
        <v>335</v>
      </c>
      <c r="E52" s="192">
        <v>291</v>
      </c>
      <c r="F52" s="192">
        <v>310</v>
      </c>
      <c r="G52" s="192">
        <v>232</v>
      </c>
      <c r="H52" s="192">
        <v>183</v>
      </c>
      <c r="I52" s="192">
        <v>216</v>
      </c>
      <c r="J52" s="191">
        <v>127</v>
      </c>
      <c r="K52" s="193">
        <f t="shared" si="6"/>
        <v>1694</v>
      </c>
      <c r="L52" s="194">
        <f t="shared" si="7"/>
        <v>0.1530538489338634</v>
      </c>
      <c r="N52" s="14">
        <v>11068</v>
      </c>
    </row>
    <row r="53" spans="2:14" ht="20.100000000000001" customHeight="1" x14ac:dyDescent="0.15">
      <c r="B53" s="203" t="s">
        <v>157</v>
      </c>
      <c r="C53" s="204"/>
      <c r="D53" s="191">
        <v>199</v>
      </c>
      <c r="E53" s="192">
        <v>156</v>
      </c>
      <c r="F53" s="192">
        <v>229</v>
      </c>
      <c r="G53" s="192">
        <v>154</v>
      </c>
      <c r="H53" s="192">
        <v>113</v>
      </c>
      <c r="I53" s="192">
        <v>152</v>
      </c>
      <c r="J53" s="191">
        <v>105</v>
      </c>
      <c r="K53" s="193">
        <f t="shared" si="6"/>
        <v>1108</v>
      </c>
      <c r="L53" s="194">
        <f t="shared" si="7"/>
        <v>0.14462863855893487</v>
      </c>
      <c r="N53" s="14">
        <v>7661</v>
      </c>
    </row>
    <row r="54" spans="2:14" ht="20.100000000000001" customHeight="1" x14ac:dyDescent="0.15">
      <c r="B54" s="203" t="s">
        <v>158</v>
      </c>
      <c r="C54" s="204"/>
      <c r="D54" s="191">
        <v>157</v>
      </c>
      <c r="E54" s="192">
        <v>161</v>
      </c>
      <c r="F54" s="192">
        <v>193</v>
      </c>
      <c r="G54" s="192">
        <v>126</v>
      </c>
      <c r="H54" s="192">
        <v>94</v>
      </c>
      <c r="I54" s="192">
        <v>123</v>
      </c>
      <c r="J54" s="191">
        <v>88</v>
      </c>
      <c r="K54" s="193">
        <f t="shared" si="6"/>
        <v>942</v>
      </c>
      <c r="L54" s="194">
        <f t="shared" si="7"/>
        <v>0.14822974036191974</v>
      </c>
      <c r="N54" s="14">
        <v>6355</v>
      </c>
    </row>
    <row r="55" spans="2:14" ht="20.100000000000001" customHeight="1" x14ac:dyDescent="0.15">
      <c r="B55" s="203" t="s">
        <v>159</v>
      </c>
      <c r="C55" s="204"/>
      <c r="D55" s="191">
        <v>64</v>
      </c>
      <c r="E55" s="192">
        <v>65</v>
      </c>
      <c r="F55" s="192">
        <v>83</v>
      </c>
      <c r="G55" s="192">
        <v>52</v>
      </c>
      <c r="H55" s="192">
        <v>45</v>
      </c>
      <c r="I55" s="192">
        <v>43</v>
      </c>
      <c r="J55" s="191">
        <v>27</v>
      </c>
      <c r="K55" s="193">
        <f t="shared" si="6"/>
        <v>379</v>
      </c>
      <c r="L55" s="194">
        <f t="shared" si="7"/>
        <v>0.15178213856627953</v>
      </c>
      <c r="N55" s="14">
        <v>2497</v>
      </c>
    </row>
    <row r="56" spans="2:14" ht="20.100000000000001" customHeight="1" x14ac:dyDescent="0.15">
      <c r="B56" s="203" t="s">
        <v>160</v>
      </c>
      <c r="C56" s="204"/>
      <c r="D56" s="191">
        <v>161</v>
      </c>
      <c r="E56" s="192">
        <v>152</v>
      </c>
      <c r="F56" s="192">
        <v>154</v>
      </c>
      <c r="G56" s="192">
        <v>144</v>
      </c>
      <c r="H56" s="192">
        <v>100</v>
      </c>
      <c r="I56" s="192">
        <v>99</v>
      </c>
      <c r="J56" s="191">
        <v>58</v>
      </c>
      <c r="K56" s="193">
        <f t="shared" si="6"/>
        <v>868</v>
      </c>
      <c r="L56" s="194">
        <f t="shared" si="7"/>
        <v>0.1994943691105493</v>
      </c>
      <c r="N56" s="14">
        <v>4351</v>
      </c>
    </row>
    <row r="57" spans="2:14" ht="20.100000000000001" customHeight="1" x14ac:dyDescent="0.15">
      <c r="B57" s="203" t="s">
        <v>161</v>
      </c>
      <c r="C57" s="204"/>
      <c r="D57" s="191">
        <v>389</v>
      </c>
      <c r="E57" s="192">
        <v>396</v>
      </c>
      <c r="F57" s="192">
        <v>398</v>
      </c>
      <c r="G57" s="192">
        <v>239</v>
      </c>
      <c r="H57" s="192">
        <v>165</v>
      </c>
      <c r="I57" s="192">
        <v>217</v>
      </c>
      <c r="J57" s="191">
        <v>117</v>
      </c>
      <c r="K57" s="193">
        <f t="shared" si="6"/>
        <v>1921</v>
      </c>
      <c r="L57" s="194">
        <f t="shared" si="7"/>
        <v>0.20738421677642233</v>
      </c>
      <c r="N57" s="14">
        <v>9263</v>
      </c>
    </row>
    <row r="58" spans="2:14" ht="20.100000000000001" customHeight="1" x14ac:dyDescent="0.15">
      <c r="B58" s="203" t="s">
        <v>162</v>
      </c>
      <c r="C58" s="204"/>
      <c r="D58" s="191">
        <v>388</v>
      </c>
      <c r="E58" s="192">
        <v>330</v>
      </c>
      <c r="F58" s="192">
        <v>410</v>
      </c>
      <c r="G58" s="192">
        <v>254</v>
      </c>
      <c r="H58" s="192">
        <v>226</v>
      </c>
      <c r="I58" s="192">
        <v>242</v>
      </c>
      <c r="J58" s="191">
        <v>143</v>
      </c>
      <c r="K58" s="193">
        <f t="shared" si="6"/>
        <v>1993</v>
      </c>
      <c r="L58" s="194">
        <f t="shared" si="7"/>
        <v>0.18823196071023801</v>
      </c>
      <c r="N58" s="14">
        <v>10588</v>
      </c>
    </row>
    <row r="59" spans="2:14" ht="20.100000000000001" customHeight="1" x14ac:dyDescent="0.15">
      <c r="B59" s="203" t="s">
        <v>163</v>
      </c>
      <c r="C59" s="204"/>
      <c r="D59" s="191">
        <v>201</v>
      </c>
      <c r="E59" s="192">
        <v>171</v>
      </c>
      <c r="F59" s="192">
        <v>182</v>
      </c>
      <c r="G59" s="192">
        <v>147</v>
      </c>
      <c r="H59" s="192">
        <v>141</v>
      </c>
      <c r="I59" s="192">
        <v>123</v>
      </c>
      <c r="J59" s="191">
        <v>85</v>
      </c>
      <c r="K59" s="193">
        <f t="shared" si="6"/>
        <v>1050</v>
      </c>
      <c r="L59" s="194">
        <f t="shared" si="7"/>
        <v>0.1594048884165781</v>
      </c>
      <c r="N59" s="14">
        <v>6587</v>
      </c>
    </row>
    <row r="60" spans="2:14" ht="20.100000000000001" customHeight="1" x14ac:dyDescent="0.15">
      <c r="B60" s="203" t="s">
        <v>164</v>
      </c>
      <c r="C60" s="204"/>
      <c r="D60" s="191">
        <v>399</v>
      </c>
      <c r="E60" s="192">
        <v>249</v>
      </c>
      <c r="F60" s="192">
        <v>478</v>
      </c>
      <c r="G60" s="192">
        <v>265</v>
      </c>
      <c r="H60" s="192">
        <v>211</v>
      </c>
      <c r="I60" s="192">
        <v>297</v>
      </c>
      <c r="J60" s="191">
        <v>179</v>
      </c>
      <c r="K60" s="193">
        <f t="shared" si="6"/>
        <v>2078</v>
      </c>
      <c r="L60" s="194">
        <f t="shared" si="7"/>
        <v>0.21609816971713811</v>
      </c>
      <c r="N60" s="14">
        <v>9616</v>
      </c>
    </row>
    <row r="61" spans="2:14" ht="20.100000000000001" customHeight="1" x14ac:dyDescent="0.15">
      <c r="B61" s="203" t="s">
        <v>165</v>
      </c>
      <c r="C61" s="204"/>
      <c r="D61" s="191">
        <v>118</v>
      </c>
      <c r="E61" s="192">
        <v>78</v>
      </c>
      <c r="F61" s="192">
        <v>144</v>
      </c>
      <c r="G61" s="192">
        <v>82</v>
      </c>
      <c r="H61" s="192">
        <v>93</v>
      </c>
      <c r="I61" s="192">
        <v>93</v>
      </c>
      <c r="J61" s="191">
        <v>52</v>
      </c>
      <c r="K61" s="193">
        <f t="shared" si="6"/>
        <v>660</v>
      </c>
      <c r="L61" s="194">
        <f t="shared" si="7"/>
        <v>0.21526418786692758</v>
      </c>
      <c r="N61" s="14">
        <v>3066</v>
      </c>
    </row>
    <row r="62" spans="2:14" ht="20.100000000000001" customHeight="1" x14ac:dyDescent="0.15">
      <c r="B62" s="203" t="s">
        <v>166</v>
      </c>
      <c r="C62" s="204"/>
      <c r="D62" s="191">
        <v>279</v>
      </c>
      <c r="E62" s="192">
        <v>118</v>
      </c>
      <c r="F62" s="192">
        <v>254</v>
      </c>
      <c r="G62" s="192">
        <v>140</v>
      </c>
      <c r="H62" s="192">
        <v>128</v>
      </c>
      <c r="I62" s="192">
        <v>132</v>
      </c>
      <c r="J62" s="191">
        <v>81</v>
      </c>
      <c r="K62" s="193">
        <f t="shared" si="6"/>
        <v>1132</v>
      </c>
      <c r="L62" s="194">
        <f t="shared" si="7"/>
        <v>0.18788381742738589</v>
      </c>
      <c r="N62" s="14">
        <v>6025</v>
      </c>
    </row>
    <row r="63" spans="2:14" ht="20.100000000000001" customHeight="1" x14ac:dyDescent="0.15">
      <c r="B63" s="203" t="s">
        <v>167</v>
      </c>
      <c r="C63" s="204"/>
      <c r="D63" s="191">
        <v>183</v>
      </c>
      <c r="E63" s="192">
        <v>158</v>
      </c>
      <c r="F63" s="192">
        <v>327</v>
      </c>
      <c r="G63" s="192">
        <v>219</v>
      </c>
      <c r="H63" s="192">
        <v>172</v>
      </c>
      <c r="I63" s="192">
        <v>202</v>
      </c>
      <c r="J63" s="191">
        <v>74</v>
      </c>
      <c r="K63" s="193">
        <f t="shared" si="6"/>
        <v>1335</v>
      </c>
      <c r="L63" s="194">
        <f t="shared" si="7"/>
        <v>0.14678394722374932</v>
      </c>
      <c r="N63" s="14">
        <v>9095</v>
      </c>
    </row>
    <row r="64" spans="2:14" ht="20.100000000000001" customHeight="1" x14ac:dyDescent="0.15">
      <c r="B64" s="203" t="s">
        <v>168</v>
      </c>
      <c r="C64" s="204"/>
      <c r="D64" s="191">
        <v>32</v>
      </c>
      <c r="E64" s="192">
        <v>18</v>
      </c>
      <c r="F64" s="192">
        <v>33</v>
      </c>
      <c r="G64" s="192">
        <v>31</v>
      </c>
      <c r="H64" s="192">
        <v>37</v>
      </c>
      <c r="I64" s="192">
        <v>21</v>
      </c>
      <c r="J64" s="191">
        <v>22</v>
      </c>
      <c r="K64" s="193">
        <f t="shared" si="6"/>
        <v>194</v>
      </c>
      <c r="L64" s="194">
        <f t="shared" si="7"/>
        <v>0.21389195148842338</v>
      </c>
      <c r="N64" s="14">
        <v>907</v>
      </c>
    </row>
    <row r="65" spans="2:14" ht="20.100000000000001" customHeight="1" x14ac:dyDescent="0.15">
      <c r="B65" s="203" t="s">
        <v>169</v>
      </c>
      <c r="C65" s="204"/>
      <c r="D65" s="191">
        <v>216</v>
      </c>
      <c r="E65" s="192">
        <v>191</v>
      </c>
      <c r="F65" s="192">
        <v>342</v>
      </c>
      <c r="G65" s="192">
        <v>237</v>
      </c>
      <c r="H65" s="192">
        <v>199</v>
      </c>
      <c r="I65" s="192">
        <v>289</v>
      </c>
      <c r="J65" s="191">
        <v>137</v>
      </c>
      <c r="K65" s="193">
        <f t="shared" si="6"/>
        <v>1611</v>
      </c>
      <c r="L65" s="194">
        <f t="shared" si="7"/>
        <v>0.16021879661859773</v>
      </c>
      <c r="N65" s="14">
        <v>10055</v>
      </c>
    </row>
    <row r="66" spans="2:14" ht="20.100000000000001" customHeight="1" x14ac:dyDescent="0.15">
      <c r="B66" s="203" t="s">
        <v>170</v>
      </c>
      <c r="C66" s="204"/>
      <c r="D66" s="191">
        <v>113</v>
      </c>
      <c r="E66" s="192">
        <v>86</v>
      </c>
      <c r="F66" s="192">
        <v>154</v>
      </c>
      <c r="G66" s="192">
        <v>108</v>
      </c>
      <c r="H66" s="192">
        <v>82</v>
      </c>
      <c r="I66" s="192">
        <v>114</v>
      </c>
      <c r="J66" s="191">
        <v>59</v>
      </c>
      <c r="K66" s="193">
        <f t="shared" si="6"/>
        <v>716</v>
      </c>
      <c r="L66" s="194">
        <f t="shared" si="7"/>
        <v>0.16017897091722594</v>
      </c>
      <c r="N66" s="14">
        <v>4470</v>
      </c>
    </row>
    <row r="67" spans="2:14" ht="20.100000000000001" customHeight="1" x14ac:dyDescent="0.15">
      <c r="B67" s="203" t="s">
        <v>171</v>
      </c>
      <c r="C67" s="204"/>
      <c r="D67" s="187">
        <v>575</v>
      </c>
      <c r="E67" s="188">
        <v>557</v>
      </c>
      <c r="F67" s="188">
        <v>1041</v>
      </c>
      <c r="G67" s="188">
        <v>558</v>
      </c>
      <c r="H67" s="188">
        <v>464</v>
      </c>
      <c r="I67" s="188">
        <v>596</v>
      </c>
      <c r="J67" s="187">
        <v>304</v>
      </c>
      <c r="K67" s="189">
        <f t="shared" si="6"/>
        <v>4095</v>
      </c>
      <c r="L67" s="195">
        <f t="shared" si="7"/>
        <v>0.18763746334310852</v>
      </c>
      <c r="N67" s="14">
        <v>21824</v>
      </c>
    </row>
    <row r="68" spans="2:14" ht="20.100000000000001" customHeight="1" x14ac:dyDescent="0.15">
      <c r="B68" s="203" t="s">
        <v>172</v>
      </c>
      <c r="C68" s="204"/>
      <c r="D68" s="187">
        <v>89</v>
      </c>
      <c r="E68" s="188">
        <v>100</v>
      </c>
      <c r="F68" s="188">
        <v>158</v>
      </c>
      <c r="G68" s="188">
        <v>92</v>
      </c>
      <c r="H68" s="188">
        <v>88</v>
      </c>
      <c r="I68" s="188">
        <v>84</v>
      </c>
      <c r="J68" s="187">
        <v>59</v>
      </c>
      <c r="K68" s="189">
        <f t="shared" si="6"/>
        <v>670</v>
      </c>
      <c r="L68" s="195">
        <f t="shared" si="7"/>
        <v>0.16539126141693408</v>
      </c>
      <c r="N68" s="14">
        <v>4051</v>
      </c>
    </row>
    <row r="69" spans="2:14" ht="20.100000000000001" customHeight="1" x14ac:dyDescent="0.15">
      <c r="B69" s="203" t="s">
        <v>173</v>
      </c>
      <c r="C69" s="204"/>
      <c r="D69" s="187">
        <v>95</v>
      </c>
      <c r="E69" s="188">
        <v>94</v>
      </c>
      <c r="F69" s="188">
        <v>256</v>
      </c>
      <c r="G69" s="188">
        <v>128</v>
      </c>
      <c r="H69" s="188">
        <v>104</v>
      </c>
      <c r="I69" s="188">
        <v>123</v>
      </c>
      <c r="J69" s="187">
        <v>71</v>
      </c>
      <c r="K69" s="189">
        <f t="shared" si="6"/>
        <v>871</v>
      </c>
      <c r="L69" s="195">
        <f t="shared" si="7"/>
        <v>0.15342610533732606</v>
      </c>
      <c r="N69" s="14">
        <v>5677</v>
      </c>
    </row>
    <row r="70" spans="2:14" ht="20.100000000000001" customHeight="1" x14ac:dyDescent="0.15">
      <c r="B70" s="203" t="s">
        <v>174</v>
      </c>
      <c r="C70" s="204"/>
      <c r="D70" s="187">
        <v>830</v>
      </c>
      <c r="E70" s="188">
        <v>522</v>
      </c>
      <c r="F70" s="188">
        <v>705</v>
      </c>
      <c r="G70" s="188">
        <v>483</v>
      </c>
      <c r="H70" s="188">
        <v>390</v>
      </c>
      <c r="I70" s="188">
        <v>457</v>
      </c>
      <c r="J70" s="187">
        <v>224</v>
      </c>
      <c r="K70" s="189">
        <f t="shared" si="6"/>
        <v>3611</v>
      </c>
      <c r="L70" s="195">
        <f t="shared" si="7"/>
        <v>0.2276366387190317</v>
      </c>
      <c r="N70" s="14">
        <v>15863</v>
      </c>
    </row>
    <row r="71" spans="2:14" ht="20.100000000000001" customHeight="1" x14ac:dyDescent="0.15">
      <c r="B71" s="203" t="s">
        <v>175</v>
      </c>
      <c r="C71" s="204"/>
      <c r="D71" s="187">
        <v>130</v>
      </c>
      <c r="E71" s="188">
        <v>108</v>
      </c>
      <c r="F71" s="188">
        <v>209</v>
      </c>
      <c r="G71" s="188">
        <v>143</v>
      </c>
      <c r="H71" s="188">
        <v>132</v>
      </c>
      <c r="I71" s="188">
        <v>133</v>
      </c>
      <c r="J71" s="187">
        <v>73</v>
      </c>
      <c r="K71" s="189">
        <f t="shared" si="6"/>
        <v>928</v>
      </c>
      <c r="L71" s="195">
        <f t="shared" si="7"/>
        <v>0.20012939400474444</v>
      </c>
      <c r="N71" s="14">
        <v>4637</v>
      </c>
    </row>
    <row r="72" spans="2:14" ht="20.100000000000001" customHeight="1" x14ac:dyDescent="0.15">
      <c r="B72" s="203" t="s">
        <v>176</v>
      </c>
      <c r="C72" s="204"/>
      <c r="D72" s="187">
        <v>211</v>
      </c>
      <c r="E72" s="188">
        <v>122</v>
      </c>
      <c r="F72" s="188">
        <v>229</v>
      </c>
      <c r="G72" s="188">
        <v>106</v>
      </c>
      <c r="H72" s="188">
        <v>107</v>
      </c>
      <c r="I72" s="188">
        <v>128</v>
      </c>
      <c r="J72" s="187">
        <v>72</v>
      </c>
      <c r="K72" s="189">
        <f t="shared" si="6"/>
        <v>975</v>
      </c>
      <c r="L72" s="195">
        <f t="shared" si="7"/>
        <v>0.22098821396192203</v>
      </c>
      <c r="N72" s="14">
        <v>4412</v>
      </c>
    </row>
    <row r="73" spans="2:14" ht="20.100000000000001" customHeight="1" x14ac:dyDescent="0.15">
      <c r="B73" s="203" t="s">
        <v>177</v>
      </c>
      <c r="C73" s="204"/>
      <c r="D73" s="187">
        <v>184</v>
      </c>
      <c r="E73" s="188">
        <v>119</v>
      </c>
      <c r="F73" s="188">
        <v>184</v>
      </c>
      <c r="G73" s="188">
        <v>106</v>
      </c>
      <c r="H73" s="188">
        <v>104</v>
      </c>
      <c r="I73" s="188">
        <v>125</v>
      </c>
      <c r="J73" s="187">
        <v>51</v>
      </c>
      <c r="K73" s="189">
        <f t="shared" si="6"/>
        <v>873</v>
      </c>
      <c r="L73" s="195">
        <f t="shared" si="7"/>
        <v>0.21662531017369727</v>
      </c>
      <c r="N73" s="14">
        <v>4030</v>
      </c>
    </row>
    <row r="74" spans="2:14" ht="20.100000000000001" customHeight="1" x14ac:dyDescent="0.15">
      <c r="B74" s="203" t="s">
        <v>178</v>
      </c>
      <c r="C74" s="204"/>
      <c r="D74" s="187">
        <v>164</v>
      </c>
      <c r="E74" s="188">
        <v>110</v>
      </c>
      <c r="F74" s="188">
        <v>158</v>
      </c>
      <c r="G74" s="188">
        <v>122</v>
      </c>
      <c r="H74" s="188">
        <v>69</v>
      </c>
      <c r="I74" s="188">
        <v>83</v>
      </c>
      <c r="J74" s="187">
        <v>44</v>
      </c>
      <c r="K74" s="189">
        <f t="shared" si="6"/>
        <v>750</v>
      </c>
      <c r="L74" s="196">
        <f t="shared" si="7"/>
        <v>0.22942795962067911</v>
      </c>
      <c r="N74" s="14">
        <v>3269</v>
      </c>
    </row>
    <row r="75" spans="2:14" ht="20.100000000000001" customHeight="1" x14ac:dyDescent="0.15">
      <c r="B75" s="203" t="s">
        <v>179</v>
      </c>
      <c r="C75" s="204"/>
      <c r="D75" s="187">
        <v>335</v>
      </c>
      <c r="E75" s="188">
        <v>222</v>
      </c>
      <c r="F75" s="188">
        <v>287</v>
      </c>
      <c r="G75" s="188">
        <v>197</v>
      </c>
      <c r="H75" s="188">
        <v>184</v>
      </c>
      <c r="I75" s="188">
        <v>209</v>
      </c>
      <c r="J75" s="187">
        <v>96</v>
      </c>
      <c r="K75" s="189">
        <f t="shared" si="6"/>
        <v>1530</v>
      </c>
      <c r="L75" s="197">
        <f t="shared" si="7"/>
        <v>0.2500817260542661</v>
      </c>
      <c r="N75" s="14">
        <v>6118</v>
      </c>
    </row>
    <row r="76" spans="2:14" ht="20.100000000000001" customHeight="1" x14ac:dyDescent="0.15">
      <c r="B76" s="203" t="s">
        <v>180</v>
      </c>
      <c r="C76" s="204"/>
      <c r="D76" s="187">
        <v>100</v>
      </c>
      <c r="E76" s="188">
        <v>68</v>
      </c>
      <c r="F76" s="188">
        <v>84</v>
      </c>
      <c r="G76" s="188">
        <v>56</v>
      </c>
      <c r="H76" s="188">
        <v>50</v>
      </c>
      <c r="I76" s="188">
        <v>70</v>
      </c>
      <c r="J76" s="187">
        <v>32</v>
      </c>
      <c r="K76" s="189">
        <f t="shared" si="6"/>
        <v>460</v>
      </c>
      <c r="L76" s="195">
        <f t="shared" si="7"/>
        <v>0.23220595658758203</v>
      </c>
      <c r="N76" s="14">
        <v>1981</v>
      </c>
    </row>
    <row r="77" spans="2:14" ht="20.100000000000001" customHeight="1" x14ac:dyDescent="0.15">
      <c r="B77" s="203" t="s">
        <v>181</v>
      </c>
      <c r="C77" s="204"/>
      <c r="D77" s="187">
        <v>312</v>
      </c>
      <c r="E77" s="188">
        <v>196</v>
      </c>
      <c r="F77" s="188">
        <v>395</v>
      </c>
      <c r="G77" s="188">
        <v>247</v>
      </c>
      <c r="H77" s="188">
        <v>194</v>
      </c>
      <c r="I77" s="188">
        <v>218</v>
      </c>
      <c r="J77" s="187">
        <v>116</v>
      </c>
      <c r="K77" s="189">
        <f t="shared" si="6"/>
        <v>1678</v>
      </c>
      <c r="L77" s="195">
        <f t="shared" si="7"/>
        <v>0.21367630205017191</v>
      </c>
      <c r="N77" s="14">
        <v>7853</v>
      </c>
    </row>
    <row r="78" spans="2:14" ht="20.100000000000001" customHeight="1" x14ac:dyDescent="0.15">
      <c r="B78" s="203" t="s">
        <v>182</v>
      </c>
      <c r="C78" s="204"/>
      <c r="D78" s="187">
        <v>50</v>
      </c>
      <c r="E78" s="188">
        <v>31</v>
      </c>
      <c r="F78" s="188">
        <v>66</v>
      </c>
      <c r="G78" s="188">
        <v>34</v>
      </c>
      <c r="H78" s="188">
        <v>31</v>
      </c>
      <c r="I78" s="188">
        <v>43</v>
      </c>
      <c r="J78" s="187">
        <v>15</v>
      </c>
      <c r="K78" s="189">
        <f t="shared" si="6"/>
        <v>270</v>
      </c>
      <c r="L78" s="195">
        <f t="shared" si="7"/>
        <v>0.22058823529411764</v>
      </c>
      <c r="N78" s="14">
        <v>1224</v>
      </c>
    </row>
    <row r="79" spans="2:14" ht="20.100000000000001" customHeight="1" x14ac:dyDescent="0.15">
      <c r="B79" s="203" t="s">
        <v>183</v>
      </c>
      <c r="C79" s="204"/>
      <c r="D79" s="187">
        <v>190</v>
      </c>
      <c r="E79" s="188">
        <v>147</v>
      </c>
      <c r="F79" s="188">
        <v>400</v>
      </c>
      <c r="G79" s="188">
        <v>208</v>
      </c>
      <c r="H79" s="188">
        <v>180</v>
      </c>
      <c r="I79" s="188">
        <v>262</v>
      </c>
      <c r="J79" s="187">
        <v>145</v>
      </c>
      <c r="K79" s="189">
        <f t="shared" si="6"/>
        <v>1532</v>
      </c>
      <c r="L79" s="195">
        <f t="shared" si="7"/>
        <v>0.16909492273730684</v>
      </c>
      <c r="N79" s="14">
        <v>9060</v>
      </c>
    </row>
    <row r="80" spans="2:14" ht="20.100000000000001" customHeight="1" x14ac:dyDescent="0.15">
      <c r="B80" s="203" t="s">
        <v>184</v>
      </c>
      <c r="C80" s="204"/>
      <c r="D80" s="45">
        <v>42</v>
      </c>
      <c r="E80" s="46">
        <v>41</v>
      </c>
      <c r="F80" s="46">
        <v>92</v>
      </c>
      <c r="G80" s="46">
        <v>47</v>
      </c>
      <c r="H80" s="46">
        <v>32</v>
      </c>
      <c r="I80" s="46">
        <v>65</v>
      </c>
      <c r="J80" s="45">
        <v>45</v>
      </c>
      <c r="K80" s="47">
        <f t="shared" si="6"/>
        <v>364</v>
      </c>
      <c r="L80" s="195">
        <f t="shared" si="7"/>
        <v>0.17300380228136883</v>
      </c>
      <c r="N80" s="14">
        <v>2104</v>
      </c>
    </row>
    <row r="81" spans="2:14" ht="20.100000000000001" customHeight="1" x14ac:dyDescent="0.15">
      <c r="B81" s="203" t="s">
        <v>185</v>
      </c>
      <c r="C81" s="204"/>
      <c r="D81" s="45">
        <v>34</v>
      </c>
      <c r="E81" s="46">
        <v>46</v>
      </c>
      <c r="F81" s="46">
        <v>128</v>
      </c>
      <c r="G81" s="46">
        <v>69</v>
      </c>
      <c r="H81" s="46">
        <v>42</v>
      </c>
      <c r="I81" s="46">
        <v>79</v>
      </c>
      <c r="J81" s="45">
        <v>47</v>
      </c>
      <c r="K81" s="47">
        <f t="shared" si="6"/>
        <v>445</v>
      </c>
      <c r="L81" s="195">
        <f t="shared" si="7"/>
        <v>0.16493699036323203</v>
      </c>
      <c r="N81" s="14">
        <v>2698</v>
      </c>
    </row>
    <row r="82" spans="2:14" ht="20.100000000000001" customHeight="1" x14ac:dyDescent="0.15">
      <c r="B82" s="203" t="s">
        <v>186</v>
      </c>
      <c r="C82" s="204"/>
      <c r="D82" s="40">
        <v>184</v>
      </c>
      <c r="E82" s="39">
        <v>155</v>
      </c>
      <c r="F82" s="39">
        <v>282</v>
      </c>
      <c r="G82" s="39">
        <v>162</v>
      </c>
      <c r="H82" s="39">
        <v>136</v>
      </c>
      <c r="I82" s="39">
        <v>167</v>
      </c>
      <c r="J82" s="40">
        <v>106</v>
      </c>
      <c r="K82" s="190">
        <f t="shared" si="6"/>
        <v>1192</v>
      </c>
      <c r="L82" s="197">
        <f t="shared" si="7"/>
        <v>0.1803601149947042</v>
      </c>
      <c r="N82" s="14">
        <v>6609</v>
      </c>
    </row>
    <row r="83" spans="2:14" ht="20.100000000000001" customHeight="1" x14ac:dyDescent="0.15"/>
    <row r="84" spans="2:14" ht="20.100000000000001" customHeight="1" x14ac:dyDescent="0.15"/>
    <row r="85" spans="2:14" ht="20.100000000000001" customHeight="1" x14ac:dyDescent="0.15"/>
    <row r="86" spans="2:14" ht="20.100000000000001" customHeight="1" x14ac:dyDescent="0.15"/>
    <row r="87" spans="2:14" ht="20.100000000000001" customHeight="1" x14ac:dyDescent="0.15"/>
    <row r="88" spans="2:14" ht="20.100000000000001" customHeight="1" x14ac:dyDescent="0.15"/>
    <row r="89" spans="2:14" ht="20.100000000000001" customHeight="1" x14ac:dyDescent="0.15"/>
    <row r="90" spans="2:14" ht="20.100000000000001" customHeight="1" x14ac:dyDescent="0.15"/>
    <row r="91" spans="2:14" ht="20.100000000000001" customHeight="1" x14ac:dyDescent="0.15"/>
    <row r="92" spans="2:14" ht="20.100000000000001" customHeight="1" x14ac:dyDescent="0.15"/>
    <row r="93" spans="2:14" ht="20.100000000000001" customHeight="1" x14ac:dyDescent="0.15"/>
    <row r="94" spans="2:14" ht="20.100000000000001" customHeight="1" x14ac:dyDescent="0.15"/>
    <row r="95" spans="2:14" ht="20.100000000000001" customHeight="1" x14ac:dyDescent="0.15"/>
    <row r="96" spans="2:14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52</v>
      </c>
    </row>
    <row r="2" spans="1:19" ht="20.100000000000001" customHeight="1" x14ac:dyDescent="0.15"/>
    <row r="3" spans="1:19" ht="20.100000000000001" customHeight="1" thickBot="1" x14ac:dyDescent="0.2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 x14ac:dyDescent="0.2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19" t="s">
        <v>113</v>
      </c>
      <c r="C5" s="219"/>
      <c r="D5" s="150">
        <v>5752</v>
      </c>
      <c r="E5" s="149">
        <v>318148.61</v>
      </c>
      <c r="F5" s="151">
        <v>1783</v>
      </c>
      <c r="G5" s="152">
        <v>34874.189999999995</v>
      </c>
      <c r="H5" s="150">
        <v>539</v>
      </c>
      <c r="I5" s="149">
        <v>108182.80000000002</v>
      </c>
      <c r="J5" s="151">
        <v>1072</v>
      </c>
      <c r="K5" s="152">
        <v>338845.84</v>
      </c>
      <c r="M5" s="162">
        <f>Q5+Q7</f>
        <v>41408</v>
      </c>
      <c r="N5" s="121" t="s">
        <v>107</v>
      </c>
      <c r="O5" s="122"/>
      <c r="P5" s="134"/>
      <c r="Q5" s="123">
        <v>32879</v>
      </c>
      <c r="R5" s="124">
        <v>2015699.8800000001</v>
      </c>
      <c r="S5" s="124">
        <f>R5/Q5*100</f>
        <v>6130.6605432038696</v>
      </c>
    </row>
    <row r="6" spans="1:19" ht="20.100000000000001" customHeight="1" x14ac:dyDescent="0.15">
      <c r="B6" s="217" t="s">
        <v>114</v>
      </c>
      <c r="C6" s="217"/>
      <c r="D6" s="153">
        <v>4712</v>
      </c>
      <c r="E6" s="154">
        <v>291553.61000000004</v>
      </c>
      <c r="F6" s="155">
        <v>1587</v>
      </c>
      <c r="G6" s="156">
        <v>30977.09</v>
      </c>
      <c r="H6" s="153">
        <v>452</v>
      </c>
      <c r="I6" s="154">
        <v>94010.44</v>
      </c>
      <c r="J6" s="155">
        <v>879</v>
      </c>
      <c r="K6" s="156">
        <v>257084.20000000004</v>
      </c>
      <c r="M6" s="58"/>
      <c r="N6" s="125"/>
      <c r="O6" s="94" t="s">
        <v>104</v>
      </c>
      <c r="P6" s="107"/>
      <c r="Q6" s="98">
        <f>Q5/Q$13</f>
        <v>0.62623088204483557</v>
      </c>
      <c r="R6" s="99">
        <f>R5/R$13</f>
        <v>0.39593499797037396</v>
      </c>
      <c r="S6" s="100" t="s">
        <v>106</v>
      </c>
    </row>
    <row r="7" spans="1:19" ht="20.100000000000001" customHeight="1" x14ac:dyDescent="0.15">
      <c r="B7" s="217" t="s">
        <v>115</v>
      </c>
      <c r="C7" s="217"/>
      <c r="D7" s="153">
        <v>2948</v>
      </c>
      <c r="E7" s="154">
        <v>184222.09</v>
      </c>
      <c r="F7" s="155">
        <v>967</v>
      </c>
      <c r="G7" s="156">
        <v>18980.96</v>
      </c>
      <c r="H7" s="153">
        <v>527</v>
      </c>
      <c r="I7" s="154">
        <v>114032.7</v>
      </c>
      <c r="J7" s="155">
        <v>655</v>
      </c>
      <c r="K7" s="156">
        <v>198118.66</v>
      </c>
      <c r="M7" s="58"/>
      <c r="N7" s="126" t="s">
        <v>108</v>
      </c>
      <c r="O7" s="127"/>
      <c r="P7" s="135"/>
      <c r="Q7" s="128">
        <v>8529</v>
      </c>
      <c r="R7" s="129">
        <v>163466.72999999992</v>
      </c>
      <c r="S7" s="129">
        <f>R7/Q7*100</f>
        <v>1916.599015124867</v>
      </c>
    </row>
    <row r="8" spans="1:19" ht="20.100000000000001" customHeight="1" x14ac:dyDescent="0.15">
      <c r="B8" s="217" t="s">
        <v>116</v>
      </c>
      <c r="C8" s="217"/>
      <c r="D8" s="153">
        <v>1226</v>
      </c>
      <c r="E8" s="154">
        <v>75273.209999999992</v>
      </c>
      <c r="F8" s="155">
        <v>273</v>
      </c>
      <c r="G8" s="156">
        <v>5024.37</v>
      </c>
      <c r="H8" s="153">
        <v>81</v>
      </c>
      <c r="I8" s="154">
        <v>16078.97</v>
      </c>
      <c r="J8" s="155">
        <v>342</v>
      </c>
      <c r="K8" s="156">
        <v>99342.27</v>
      </c>
      <c r="L8" s="89"/>
      <c r="M8" s="88"/>
      <c r="N8" s="130"/>
      <c r="O8" s="94" t="s">
        <v>104</v>
      </c>
      <c r="P8" s="107"/>
      <c r="Q8" s="98">
        <f>Q7/Q$13</f>
        <v>0.16244786012227871</v>
      </c>
      <c r="R8" s="99">
        <f>R7/R$13</f>
        <v>3.2109045623782861E-2</v>
      </c>
      <c r="S8" s="100" t="s">
        <v>105</v>
      </c>
    </row>
    <row r="9" spans="1:19" ht="20.100000000000001" customHeight="1" x14ac:dyDescent="0.15">
      <c r="B9" s="217" t="s">
        <v>117</v>
      </c>
      <c r="C9" s="217"/>
      <c r="D9" s="153">
        <v>1841</v>
      </c>
      <c r="E9" s="154">
        <v>126299.47000000002</v>
      </c>
      <c r="F9" s="155">
        <v>455</v>
      </c>
      <c r="G9" s="156">
        <v>9868.93</v>
      </c>
      <c r="H9" s="153">
        <v>334</v>
      </c>
      <c r="I9" s="154">
        <v>67746.260000000009</v>
      </c>
      <c r="J9" s="155">
        <v>398</v>
      </c>
      <c r="K9" s="156">
        <v>118907.06000000001</v>
      </c>
      <c r="L9" s="89"/>
      <c r="M9" s="88"/>
      <c r="N9" s="126" t="s">
        <v>109</v>
      </c>
      <c r="O9" s="127"/>
      <c r="P9" s="135"/>
      <c r="Q9" s="128">
        <v>4236</v>
      </c>
      <c r="R9" s="129">
        <v>891599.96999999986</v>
      </c>
      <c r="S9" s="129">
        <f>R9/Q9*100</f>
        <v>21048.157932011327</v>
      </c>
    </row>
    <row r="10" spans="1:19" ht="20.100000000000001" customHeight="1" x14ac:dyDescent="0.15">
      <c r="B10" s="217" t="s">
        <v>118</v>
      </c>
      <c r="C10" s="217"/>
      <c r="D10" s="153">
        <v>4255</v>
      </c>
      <c r="E10" s="154">
        <v>277580.82000000007</v>
      </c>
      <c r="F10" s="155">
        <v>725</v>
      </c>
      <c r="G10" s="156">
        <v>14785.250000000002</v>
      </c>
      <c r="H10" s="153">
        <v>573</v>
      </c>
      <c r="I10" s="154">
        <v>130014.42</v>
      </c>
      <c r="J10" s="155">
        <v>987</v>
      </c>
      <c r="K10" s="156">
        <v>299200.08999999997</v>
      </c>
      <c r="L10" s="89"/>
      <c r="M10" s="88"/>
      <c r="N10" s="95"/>
      <c r="O10" s="94" t="s">
        <v>104</v>
      </c>
      <c r="P10" s="107"/>
      <c r="Q10" s="98">
        <f>Q9/Q$13</f>
        <v>8.0681103936917895E-2</v>
      </c>
      <c r="R10" s="99">
        <f>R9/R$13</f>
        <v>0.17513303236012268</v>
      </c>
      <c r="S10" s="100" t="s">
        <v>105</v>
      </c>
    </row>
    <row r="11" spans="1:19" ht="20.100000000000001" customHeight="1" x14ac:dyDescent="0.15">
      <c r="B11" s="217" t="s">
        <v>119</v>
      </c>
      <c r="C11" s="217"/>
      <c r="D11" s="153">
        <v>9190</v>
      </c>
      <c r="E11" s="154">
        <v>554916.5</v>
      </c>
      <c r="F11" s="155">
        <v>2081</v>
      </c>
      <c r="G11" s="156">
        <v>35640.639999999999</v>
      </c>
      <c r="H11" s="153">
        <v>1400</v>
      </c>
      <c r="I11" s="154">
        <v>297430.49</v>
      </c>
      <c r="J11" s="155">
        <v>1722</v>
      </c>
      <c r="K11" s="156">
        <v>474532.5199999999</v>
      </c>
      <c r="L11" s="89"/>
      <c r="M11" s="88"/>
      <c r="N11" s="126" t="s">
        <v>110</v>
      </c>
      <c r="O11" s="127"/>
      <c r="P11" s="135"/>
      <c r="Q11" s="101">
        <v>6859</v>
      </c>
      <c r="R11" s="102">
        <v>2020220.2999999993</v>
      </c>
      <c r="S11" s="102">
        <f>R11/Q11*100</f>
        <v>29453.569033386782</v>
      </c>
    </row>
    <row r="12" spans="1:19" ht="20.100000000000001" customHeight="1" thickBot="1" x14ac:dyDescent="0.2">
      <c r="B12" s="218" t="s">
        <v>120</v>
      </c>
      <c r="C12" s="218"/>
      <c r="D12" s="157">
        <v>2955</v>
      </c>
      <c r="E12" s="158">
        <v>187705.56999999995</v>
      </c>
      <c r="F12" s="159">
        <v>658</v>
      </c>
      <c r="G12" s="160">
        <v>13315.300000000001</v>
      </c>
      <c r="H12" s="157">
        <v>330</v>
      </c>
      <c r="I12" s="158">
        <v>64103.89</v>
      </c>
      <c r="J12" s="159">
        <v>804</v>
      </c>
      <c r="K12" s="160">
        <v>234189.65999999997</v>
      </c>
      <c r="L12" s="89"/>
      <c r="M12" s="88"/>
      <c r="N12" s="125"/>
      <c r="O12" s="84" t="s">
        <v>104</v>
      </c>
      <c r="P12" s="108"/>
      <c r="Q12" s="103">
        <f>Q11/Q$13</f>
        <v>0.13064015389596784</v>
      </c>
      <c r="R12" s="104">
        <f>R11/R$13</f>
        <v>0.39682292404572056</v>
      </c>
      <c r="S12" s="105" t="s">
        <v>105</v>
      </c>
    </row>
    <row r="13" spans="1:19" ht="20.100000000000001" customHeight="1" thickTop="1" x14ac:dyDescent="0.15">
      <c r="B13" s="161" t="s">
        <v>125</v>
      </c>
      <c r="C13" s="161"/>
      <c r="D13" s="150">
        <v>32879</v>
      </c>
      <c r="E13" s="149">
        <v>2015699.8800000001</v>
      </c>
      <c r="F13" s="151">
        <v>8529</v>
      </c>
      <c r="G13" s="152">
        <v>163466.72999999992</v>
      </c>
      <c r="H13" s="150">
        <v>4236</v>
      </c>
      <c r="I13" s="149">
        <v>891599.96999999986</v>
      </c>
      <c r="J13" s="151">
        <v>6859</v>
      </c>
      <c r="K13" s="152">
        <v>2020220.2999999993</v>
      </c>
      <c r="M13" s="58"/>
      <c r="N13" s="131" t="s">
        <v>111</v>
      </c>
      <c r="O13" s="132"/>
      <c r="P13" s="133"/>
      <c r="Q13" s="96">
        <f>Q5+Q7+Q9+Q11</f>
        <v>52503</v>
      </c>
      <c r="R13" s="97">
        <f>R5+R7+R9+R11</f>
        <v>5090986.879999999</v>
      </c>
      <c r="S13" s="97">
        <f>R13/Q13*100</f>
        <v>9696.5637773079616</v>
      </c>
    </row>
    <row r="14" spans="1:19" ht="20.100000000000001" customHeight="1" x14ac:dyDescent="0.15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 x14ac:dyDescent="0.15">
      <c r="M16" s="14" t="s">
        <v>132</v>
      </c>
      <c r="N16" s="58">
        <f>D5/(D5+F5+H5+J5)</f>
        <v>0.62890881259567022</v>
      </c>
      <c r="O16" s="58">
        <f>F5/(D5+F5+H5+J5)</f>
        <v>0.19494861141482617</v>
      </c>
      <c r="P16" s="58">
        <f>H5/(D5+F5+H5+J5)</f>
        <v>5.893286682702821E-2</v>
      </c>
      <c r="Q16" s="58">
        <f>J5/(D5+F5+H5+J5)</f>
        <v>0.1172097091624754</v>
      </c>
    </row>
    <row r="17" spans="13:17" ht="20.100000000000001" customHeight="1" x14ac:dyDescent="0.15">
      <c r="M17" s="14" t="s">
        <v>133</v>
      </c>
      <c r="N17" s="58">
        <f t="shared" ref="N17:N23" si="0">D6/(D6+F6+H6+J6)</f>
        <v>0.61756225425950195</v>
      </c>
      <c r="O17" s="58">
        <f t="shared" ref="O17:O23" si="1">F6/(D6+F6+H6+J6)</f>
        <v>0.20799475753604194</v>
      </c>
      <c r="P17" s="58">
        <f t="shared" ref="P17:P23" si="2">H6/(D6+F6+H6+J6)</f>
        <v>5.9239842726081259E-2</v>
      </c>
      <c r="Q17" s="58">
        <f t="shared" ref="Q17:Q23" si="3">J6/(D6+F6+H6+J6)</f>
        <v>0.11520314547837483</v>
      </c>
    </row>
    <row r="18" spans="13:17" ht="20.100000000000001" customHeight="1" x14ac:dyDescent="0.15">
      <c r="M18" s="14" t="s">
        <v>134</v>
      </c>
      <c r="N18" s="58">
        <f t="shared" si="0"/>
        <v>0.57837943888561905</v>
      </c>
      <c r="O18" s="58">
        <f t="shared" si="1"/>
        <v>0.18971944280949579</v>
      </c>
      <c r="P18" s="58">
        <f t="shared" si="2"/>
        <v>0.1033941534235825</v>
      </c>
      <c r="Q18" s="58">
        <f t="shared" si="3"/>
        <v>0.12850696488130273</v>
      </c>
    </row>
    <row r="19" spans="13:17" ht="20.100000000000001" customHeight="1" x14ac:dyDescent="0.15">
      <c r="M19" s="14" t="s">
        <v>135</v>
      </c>
      <c r="N19" s="58">
        <f t="shared" si="0"/>
        <v>0.63787721123829344</v>
      </c>
      <c r="O19" s="58">
        <f t="shared" si="1"/>
        <v>0.14203954214360043</v>
      </c>
      <c r="P19" s="58">
        <f t="shared" si="2"/>
        <v>4.2143600416233093E-2</v>
      </c>
      <c r="Q19" s="58">
        <f t="shared" si="3"/>
        <v>0.17793964620187305</v>
      </c>
    </row>
    <row r="20" spans="13:17" ht="20.100000000000001" customHeight="1" x14ac:dyDescent="0.15">
      <c r="M20" s="14" t="s">
        <v>136</v>
      </c>
      <c r="N20" s="58">
        <f t="shared" si="0"/>
        <v>0.6079920739762219</v>
      </c>
      <c r="O20" s="58">
        <f t="shared" si="1"/>
        <v>0.15026420079260239</v>
      </c>
      <c r="P20" s="58">
        <f t="shared" si="2"/>
        <v>0.11030383091149273</v>
      </c>
      <c r="Q20" s="58">
        <f t="shared" si="3"/>
        <v>0.13143989431968295</v>
      </c>
    </row>
    <row r="21" spans="13:17" ht="20.100000000000001" customHeight="1" x14ac:dyDescent="0.15">
      <c r="M21" s="14" t="s">
        <v>137</v>
      </c>
      <c r="N21" s="58">
        <f t="shared" si="0"/>
        <v>0.65061162079510704</v>
      </c>
      <c r="O21" s="58">
        <f t="shared" si="1"/>
        <v>0.11085626911314984</v>
      </c>
      <c r="P21" s="58">
        <f t="shared" si="2"/>
        <v>8.7614678899082574E-2</v>
      </c>
      <c r="Q21" s="58">
        <f t="shared" si="3"/>
        <v>0.15091743119266054</v>
      </c>
    </row>
    <row r="22" spans="13:17" ht="20.100000000000001" customHeight="1" x14ac:dyDescent="0.15">
      <c r="M22" s="14" t="s">
        <v>138</v>
      </c>
      <c r="N22" s="58">
        <f t="shared" si="0"/>
        <v>0.63850482873619119</v>
      </c>
      <c r="O22" s="58">
        <f t="shared" si="1"/>
        <v>0.14458417286180783</v>
      </c>
      <c r="P22" s="58">
        <f t="shared" si="2"/>
        <v>9.7269506009865905E-2</v>
      </c>
      <c r="Q22" s="58">
        <f t="shared" si="3"/>
        <v>0.11964149239213506</v>
      </c>
    </row>
    <row r="23" spans="13:17" ht="20.100000000000001" customHeight="1" x14ac:dyDescent="0.15">
      <c r="M23" s="14" t="s">
        <v>139</v>
      </c>
      <c r="N23" s="58">
        <f t="shared" si="0"/>
        <v>0.62249842005477141</v>
      </c>
      <c r="O23" s="58">
        <f t="shared" si="1"/>
        <v>0.13861386138613863</v>
      </c>
      <c r="P23" s="58">
        <f t="shared" si="2"/>
        <v>6.9517590056878034E-2</v>
      </c>
      <c r="Q23" s="58">
        <f t="shared" si="3"/>
        <v>0.16937012850221192</v>
      </c>
    </row>
    <row r="24" spans="13:17" ht="20.100000000000001" customHeight="1" x14ac:dyDescent="0.15">
      <c r="M24" s="14" t="s">
        <v>140</v>
      </c>
      <c r="N24" s="58">
        <f t="shared" ref="N24" si="4">D13/(D13+F13+H13+J13)</f>
        <v>0.62623088204483557</v>
      </c>
      <c r="O24" s="58">
        <f t="shared" ref="O24" si="5">F13/(D13+F13+H13+J13)</f>
        <v>0.16244786012227871</v>
      </c>
      <c r="P24" s="58">
        <f t="shared" ref="P24" si="6">H13/(D13+F13+H13+J13)</f>
        <v>8.0681103936917895E-2</v>
      </c>
      <c r="Q24" s="58">
        <f t="shared" ref="Q24" si="7">J13/(D13+F13+H13+J13)</f>
        <v>0.13064015389596784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 x14ac:dyDescent="0.15">
      <c r="M29" s="14" t="s">
        <v>132</v>
      </c>
      <c r="N29" s="58">
        <f>E5/(E5+G5+I5+K5)</f>
        <v>0.39766019294959337</v>
      </c>
      <c r="O29" s="58">
        <f>G5/(E5+G5+I5+K5)</f>
        <v>4.3589934667200896E-2</v>
      </c>
      <c r="P29" s="58">
        <f>I5/(E5+G5+I5+K5)</f>
        <v>0.13521980536651496</v>
      </c>
      <c r="Q29" s="58">
        <f>K5/(E5+G5+I5+K5)</f>
        <v>0.42353006701669088</v>
      </c>
    </row>
    <row r="30" spans="13:17" ht="20.100000000000001" customHeight="1" x14ac:dyDescent="0.15">
      <c r="M30" s="14" t="s">
        <v>133</v>
      </c>
      <c r="N30" s="58">
        <f t="shared" ref="N30:N37" si="8">E6/(E6+G6+I6+K6)</f>
        <v>0.43281271158831408</v>
      </c>
      <c r="O30" s="58">
        <f t="shared" ref="O30:O37" si="9">G6/(E6+G6+I6+K6)</f>
        <v>4.5985636466704172E-2</v>
      </c>
      <c r="P30" s="58">
        <f t="shared" ref="P30:P37" si="10">I6/(E6+G6+I6+K6)</f>
        <v>0.13955894236401498</v>
      </c>
      <c r="Q30" s="58">
        <f t="shared" ref="Q30:Q37" si="11">K6/(E6+G6+I6+K6)</f>
        <v>0.3816427095809668</v>
      </c>
    </row>
    <row r="31" spans="13:17" ht="20.100000000000001" customHeight="1" x14ac:dyDescent="0.15">
      <c r="M31" s="14" t="s">
        <v>134</v>
      </c>
      <c r="N31" s="58">
        <f t="shared" si="8"/>
        <v>0.35746679649059371</v>
      </c>
      <c r="O31" s="58">
        <f t="shared" si="9"/>
        <v>3.6830886923040006E-2</v>
      </c>
      <c r="P31" s="58">
        <f t="shared" si="10"/>
        <v>0.22127044571133095</v>
      </c>
      <c r="Q31" s="58">
        <f t="shared" si="11"/>
        <v>0.38443187087503528</v>
      </c>
    </row>
    <row r="32" spans="13:17" ht="20.100000000000001" customHeight="1" x14ac:dyDescent="0.15">
      <c r="M32" s="14" t="s">
        <v>135</v>
      </c>
      <c r="N32" s="58">
        <f t="shared" si="8"/>
        <v>0.38459873199726008</v>
      </c>
      <c r="O32" s="58">
        <f t="shared" si="9"/>
        <v>2.5671368752376494E-2</v>
      </c>
      <c r="P32" s="58">
        <f t="shared" si="10"/>
        <v>8.2153417847093083E-2</v>
      </c>
      <c r="Q32" s="58">
        <f t="shared" si="11"/>
        <v>0.50757648140327027</v>
      </c>
    </row>
    <row r="33" spans="13:17" ht="20.100000000000001" customHeight="1" x14ac:dyDescent="0.15">
      <c r="M33" s="14" t="s">
        <v>136</v>
      </c>
      <c r="N33" s="58">
        <f t="shared" si="8"/>
        <v>0.39123597383720032</v>
      </c>
      <c r="O33" s="58">
        <f t="shared" si="9"/>
        <v>3.0570836435664859E-2</v>
      </c>
      <c r="P33" s="58">
        <f t="shared" si="10"/>
        <v>0.2098565734672376</v>
      </c>
      <c r="Q33" s="58">
        <f t="shared" si="11"/>
        <v>0.36833661625989728</v>
      </c>
    </row>
    <row r="34" spans="13:17" ht="20.100000000000001" customHeight="1" x14ac:dyDescent="0.15">
      <c r="M34" s="14" t="s">
        <v>137</v>
      </c>
      <c r="N34" s="58">
        <f t="shared" si="8"/>
        <v>0.38468443815380959</v>
      </c>
      <c r="O34" s="58">
        <f t="shared" si="9"/>
        <v>2.0490088577494698E-2</v>
      </c>
      <c r="P34" s="58">
        <f t="shared" si="10"/>
        <v>0.18018004309373178</v>
      </c>
      <c r="Q34" s="58">
        <f t="shared" si="11"/>
        <v>0.41464543017496386</v>
      </c>
    </row>
    <row r="35" spans="13:17" ht="20.100000000000001" customHeight="1" x14ac:dyDescent="0.15">
      <c r="M35" s="14" t="s">
        <v>138</v>
      </c>
      <c r="N35" s="58">
        <f t="shared" si="8"/>
        <v>0.4072721419936432</v>
      </c>
      <c r="O35" s="58">
        <f t="shared" si="9"/>
        <v>2.6157881041245518E-2</v>
      </c>
      <c r="P35" s="58">
        <f t="shared" si="10"/>
        <v>0.21829437898588142</v>
      </c>
      <c r="Q35" s="58">
        <f t="shared" si="11"/>
        <v>0.34827559797922986</v>
      </c>
    </row>
    <row r="36" spans="13:17" ht="20.100000000000001" customHeight="1" x14ac:dyDescent="0.15">
      <c r="M36" s="14" t="s">
        <v>139</v>
      </c>
      <c r="N36" s="58">
        <f t="shared" si="8"/>
        <v>0.3759265955107004</v>
      </c>
      <c r="O36" s="58">
        <f t="shared" si="9"/>
        <v>2.6667164949892699E-2</v>
      </c>
      <c r="P36" s="58">
        <f t="shared" si="10"/>
        <v>0.12838381475143459</v>
      </c>
      <c r="Q36" s="58">
        <f t="shared" si="11"/>
        <v>0.46902242478797229</v>
      </c>
    </row>
    <row r="37" spans="13:17" ht="20.100000000000001" customHeight="1" x14ac:dyDescent="0.15">
      <c r="M37" s="14" t="s">
        <v>140</v>
      </c>
      <c r="N37" s="58">
        <f t="shared" si="8"/>
        <v>0.39593499797037396</v>
      </c>
      <c r="O37" s="58">
        <f t="shared" si="9"/>
        <v>3.2109045623782861E-2</v>
      </c>
      <c r="P37" s="58">
        <f t="shared" si="10"/>
        <v>0.17513303236012268</v>
      </c>
      <c r="Q37" s="58">
        <f t="shared" si="11"/>
        <v>0.39682292404572056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98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 x14ac:dyDescent="0.2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 x14ac:dyDescent="0.15">
      <c r="B5" s="242" t="s">
        <v>68</v>
      </c>
      <c r="C5" s="243" t="s">
        <v>3</v>
      </c>
      <c r="D5" s="244"/>
      <c r="E5" s="163">
        <v>4970</v>
      </c>
      <c r="F5" s="164">
        <f t="shared" ref="F5:F16" si="0">E5/SUM(E$5:E$16)</f>
        <v>0.15116031509474132</v>
      </c>
      <c r="G5" s="165">
        <v>284208.52999999991</v>
      </c>
      <c r="H5" s="166">
        <f t="shared" ref="H5:H16" si="1">G5/SUM(G$5:G$16)</f>
        <v>0.14099744352815061</v>
      </c>
      <c r="N5" s="24"/>
    </row>
    <row r="6" spans="1:14" s="14" customFormat="1" ht="20.100000000000001" customHeight="1" x14ac:dyDescent="0.15">
      <c r="B6" s="238"/>
      <c r="C6" s="245" t="s">
        <v>8</v>
      </c>
      <c r="D6" s="246"/>
      <c r="E6" s="167">
        <v>252</v>
      </c>
      <c r="F6" s="168">
        <f t="shared" si="0"/>
        <v>7.6644666808601235E-3</v>
      </c>
      <c r="G6" s="169">
        <v>18190.160000000007</v>
      </c>
      <c r="H6" s="170">
        <f t="shared" si="1"/>
        <v>9.0242402554491438E-3</v>
      </c>
      <c r="N6" s="24"/>
    </row>
    <row r="7" spans="1:14" s="14" customFormat="1" ht="20.100000000000001" customHeight="1" x14ac:dyDescent="0.15">
      <c r="B7" s="238"/>
      <c r="C7" s="245" t="s">
        <v>9</v>
      </c>
      <c r="D7" s="246"/>
      <c r="E7" s="167">
        <v>1970</v>
      </c>
      <c r="F7" s="168">
        <f t="shared" si="0"/>
        <v>5.9916664132120809E-2</v>
      </c>
      <c r="G7" s="169">
        <v>93631.510000000024</v>
      </c>
      <c r="H7" s="170">
        <f t="shared" si="1"/>
        <v>4.6451116522366429E-2</v>
      </c>
      <c r="N7" s="24"/>
    </row>
    <row r="8" spans="1:14" s="14" customFormat="1" ht="20.100000000000001" customHeight="1" x14ac:dyDescent="0.15">
      <c r="B8" s="238"/>
      <c r="C8" s="245" t="s">
        <v>10</v>
      </c>
      <c r="D8" s="246"/>
      <c r="E8" s="167">
        <v>386</v>
      </c>
      <c r="F8" s="168">
        <f t="shared" si="0"/>
        <v>1.1740016423857174E-2</v>
      </c>
      <c r="G8" s="169">
        <v>17087.62</v>
      </c>
      <c r="H8" s="170">
        <f t="shared" si="1"/>
        <v>8.4772639863430459E-3</v>
      </c>
      <c r="N8" s="24"/>
    </row>
    <row r="9" spans="1:14" s="14" customFormat="1" ht="20.100000000000001" customHeight="1" x14ac:dyDescent="0.15">
      <c r="B9" s="238"/>
      <c r="C9" s="223" t="s">
        <v>70</v>
      </c>
      <c r="D9" s="224"/>
      <c r="E9" s="167">
        <v>3977</v>
      </c>
      <c r="F9" s="168">
        <f t="shared" si="0"/>
        <v>0.12095866662611393</v>
      </c>
      <c r="G9" s="169">
        <v>51674.94</v>
      </c>
      <c r="H9" s="170">
        <f t="shared" si="1"/>
        <v>2.5636227155006828E-2</v>
      </c>
      <c r="N9" s="24"/>
    </row>
    <row r="10" spans="1:14" s="14" customFormat="1" ht="20.100000000000001" customHeight="1" x14ac:dyDescent="0.15">
      <c r="B10" s="238"/>
      <c r="C10" s="245" t="s">
        <v>54</v>
      </c>
      <c r="D10" s="246"/>
      <c r="E10" s="167">
        <v>6665</v>
      </c>
      <c r="F10" s="168">
        <f t="shared" si="0"/>
        <v>0.20271297788862191</v>
      </c>
      <c r="G10" s="169">
        <v>758255.54999999993</v>
      </c>
      <c r="H10" s="170">
        <f t="shared" si="1"/>
        <v>0.3761748251927266</v>
      </c>
      <c r="N10" s="24"/>
    </row>
    <row r="11" spans="1:14" s="14" customFormat="1" ht="20.100000000000001" customHeight="1" x14ac:dyDescent="0.15">
      <c r="B11" s="238"/>
      <c r="C11" s="245" t="s">
        <v>55</v>
      </c>
      <c r="D11" s="246"/>
      <c r="E11" s="167">
        <v>3273</v>
      </c>
      <c r="F11" s="168">
        <f t="shared" si="0"/>
        <v>9.9546823200218987E-2</v>
      </c>
      <c r="G11" s="169">
        <v>294748.48</v>
      </c>
      <c r="H11" s="170">
        <f t="shared" si="1"/>
        <v>0.14622637175530317</v>
      </c>
      <c r="N11" s="24"/>
    </row>
    <row r="12" spans="1:14" s="14" customFormat="1" ht="20.100000000000001" customHeight="1" x14ac:dyDescent="0.15">
      <c r="B12" s="238"/>
      <c r="C12" s="223" t="s">
        <v>152</v>
      </c>
      <c r="D12" s="224"/>
      <c r="E12" s="167">
        <v>1143</v>
      </c>
      <c r="F12" s="168">
        <f t="shared" si="0"/>
        <v>3.4763831016758416E-2</v>
      </c>
      <c r="G12" s="169">
        <v>140668.46</v>
      </c>
      <c r="H12" s="170">
        <f t="shared" si="1"/>
        <v>6.9786410861918585E-2</v>
      </c>
      <c r="N12" s="24"/>
    </row>
    <row r="13" spans="1:14" s="14" customFormat="1" ht="20.100000000000001" customHeight="1" x14ac:dyDescent="0.15">
      <c r="B13" s="238"/>
      <c r="C13" s="223" t="s">
        <v>150</v>
      </c>
      <c r="D13" s="224"/>
      <c r="E13" s="167">
        <v>237</v>
      </c>
      <c r="F13" s="168">
        <f t="shared" si="0"/>
        <v>7.208248426047021E-3</v>
      </c>
      <c r="G13" s="169">
        <v>19472.609999999997</v>
      </c>
      <c r="H13" s="170">
        <f t="shared" si="1"/>
        <v>9.6604708831951706E-3</v>
      </c>
      <c r="N13" s="24"/>
    </row>
    <row r="14" spans="1:14" s="14" customFormat="1" ht="20.100000000000001" customHeight="1" x14ac:dyDescent="0.15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 x14ac:dyDescent="0.15">
      <c r="B15" s="238"/>
      <c r="C15" s="223" t="s">
        <v>72</v>
      </c>
      <c r="D15" s="224"/>
      <c r="E15" s="167">
        <v>8942</v>
      </c>
      <c r="F15" s="168">
        <f t="shared" si="0"/>
        <v>0.27196690896925091</v>
      </c>
      <c r="G15" s="169">
        <v>116587.8</v>
      </c>
      <c r="H15" s="170">
        <f t="shared" si="1"/>
        <v>5.7839860564956727E-2</v>
      </c>
      <c r="N15" s="24"/>
    </row>
    <row r="16" spans="1:14" s="14" customFormat="1" ht="20.100000000000001" customHeight="1" x14ac:dyDescent="0.15">
      <c r="B16" s="239"/>
      <c r="C16" s="233" t="s">
        <v>71</v>
      </c>
      <c r="D16" s="234"/>
      <c r="E16" s="171">
        <v>1064</v>
      </c>
      <c r="F16" s="172">
        <f t="shared" si="0"/>
        <v>3.236108154140941E-2</v>
      </c>
      <c r="G16" s="173">
        <v>221174.22000000006</v>
      </c>
      <c r="H16" s="174">
        <f t="shared" si="1"/>
        <v>0.10972576929458371</v>
      </c>
      <c r="N16" s="24"/>
    </row>
    <row r="17" spans="2:8" s="14" customFormat="1" ht="20.100000000000001" customHeight="1" x14ac:dyDescent="0.15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38"/>
      <c r="C18" s="223" t="s">
        <v>84</v>
      </c>
      <c r="D18" s="224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 x14ac:dyDescent="0.15">
      <c r="B19" s="238"/>
      <c r="C19" s="223" t="s">
        <v>85</v>
      </c>
      <c r="D19" s="224"/>
      <c r="E19" s="167">
        <v>645</v>
      </c>
      <c r="F19" s="168">
        <f t="shared" si="2"/>
        <v>7.5624340485402744E-2</v>
      </c>
      <c r="G19" s="169">
        <v>21179.749999999996</v>
      </c>
      <c r="H19" s="170">
        <f t="shared" si="3"/>
        <v>0.12956612027413769</v>
      </c>
    </row>
    <row r="20" spans="2:8" s="14" customFormat="1" ht="20.100000000000001" customHeight="1" x14ac:dyDescent="0.15">
      <c r="B20" s="238"/>
      <c r="C20" s="223" t="s">
        <v>86</v>
      </c>
      <c r="D20" s="224"/>
      <c r="E20" s="167">
        <v>130</v>
      </c>
      <c r="F20" s="168">
        <f t="shared" si="2"/>
        <v>1.5242115136592802E-2</v>
      </c>
      <c r="G20" s="169">
        <v>5158.7599999999993</v>
      </c>
      <c r="H20" s="170">
        <f t="shared" si="3"/>
        <v>3.1558470644148802E-2</v>
      </c>
    </row>
    <row r="21" spans="2:8" s="14" customFormat="1" ht="20.100000000000001" customHeight="1" x14ac:dyDescent="0.15">
      <c r="B21" s="238"/>
      <c r="C21" s="223" t="s">
        <v>87</v>
      </c>
      <c r="D21" s="224"/>
      <c r="E21" s="167">
        <v>425</v>
      </c>
      <c r="F21" s="168">
        <f t="shared" si="2"/>
        <v>4.9829991792707237E-2</v>
      </c>
      <c r="G21" s="169">
        <v>4849.6200000000008</v>
      </c>
      <c r="H21" s="170">
        <f t="shared" si="3"/>
        <v>2.9667321295287423E-2</v>
      </c>
    </row>
    <row r="22" spans="2:8" s="14" customFormat="1" ht="20.100000000000001" customHeight="1" x14ac:dyDescent="0.15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38"/>
      <c r="C23" s="223" t="s">
        <v>89</v>
      </c>
      <c r="D23" s="224"/>
      <c r="E23" s="167">
        <v>2427</v>
      </c>
      <c r="F23" s="168">
        <f t="shared" si="2"/>
        <v>0.28455856489623638</v>
      </c>
      <c r="G23" s="169">
        <v>84060.010000000009</v>
      </c>
      <c r="H23" s="170">
        <f t="shared" si="3"/>
        <v>0.51423314089662153</v>
      </c>
    </row>
    <row r="24" spans="2:8" s="14" customFormat="1" ht="20.100000000000001" customHeight="1" x14ac:dyDescent="0.15">
      <c r="B24" s="238"/>
      <c r="C24" s="223" t="s">
        <v>90</v>
      </c>
      <c r="D24" s="224"/>
      <c r="E24" s="167">
        <v>52</v>
      </c>
      <c r="F24" s="168">
        <f t="shared" si="2"/>
        <v>6.0968460546371207E-3</v>
      </c>
      <c r="G24" s="169">
        <v>2154.5499999999997</v>
      </c>
      <c r="H24" s="170">
        <f t="shared" si="3"/>
        <v>1.3180357862422521E-2</v>
      </c>
    </row>
    <row r="25" spans="2:8" s="14" customFormat="1" ht="20.100000000000001" customHeight="1" x14ac:dyDescent="0.15">
      <c r="B25" s="238"/>
      <c r="C25" s="223" t="s">
        <v>145</v>
      </c>
      <c r="D25" s="224"/>
      <c r="E25" s="167">
        <v>15</v>
      </c>
      <c r="F25" s="168">
        <f t="shared" si="2"/>
        <v>1.7587055926837848E-3</v>
      </c>
      <c r="G25" s="169">
        <v>427.57</v>
      </c>
      <c r="H25" s="170">
        <f t="shared" si="3"/>
        <v>2.6156392802376355E-3</v>
      </c>
    </row>
    <row r="26" spans="2:8" s="14" customFormat="1" ht="20.100000000000001" customHeight="1" x14ac:dyDescent="0.15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38"/>
      <c r="C27" s="223" t="s">
        <v>92</v>
      </c>
      <c r="D27" s="224"/>
      <c r="E27" s="167">
        <v>4602</v>
      </c>
      <c r="F27" s="168">
        <f t="shared" si="2"/>
        <v>0.53957087583538521</v>
      </c>
      <c r="G27" s="169">
        <v>26363.22</v>
      </c>
      <c r="H27" s="170">
        <f t="shared" si="3"/>
        <v>0.16127575317619675</v>
      </c>
    </row>
    <row r="28" spans="2:8" s="14" customFormat="1" ht="20.100000000000001" customHeight="1" x14ac:dyDescent="0.15">
      <c r="B28" s="239"/>
      <c r="C28" s="223" t="s">
        <v>91</v>
      </c>
      <c r="D28" s="224"/>
      <c r="E28" s="171">
        <v>233</v>
      </c>
      <c r="F28" s="172">
        <f t="shared" si="2"/>
        <v>2.731856020635479E-2</v>
      </c>
      <c r="G28" s="173">
        <v>19273.25</v>
      </c>
      <c r="H28" s="174">
        <f t="shared" si="3"/>
        <v>0.11790319657094747</v>
      </c>
    </row>
    <row r="29" spans="2:8" s="14" customFormat="1" ht="20.100000000000001" customHeight="1" x14ac:dyDescent="0.15">
      <c r="B29" s="235" t="s">
        <v>82</v>
      </c>
      <c r="C29" s="231" t="s">
        <v>73</v>
      </c>
      <c r="D29" s="232"/>
      <c r="E29" s="175">
        <v>161</v>
      </c>
      <c r="F29" s="176">
        <f t="shared" ref="F29:F40" si="4">E29/SUM(E$29:E$40)</f>
        <v>3.8007554296506138E-2</v>
      </c>
      <c r="G29" s="177">
        <v>26186.48</v>
      </c>
      <c r="H29" s="178">
        <f t="shared" ref="H29:H40" si="5">G29/SUM(G$29:G$40)</f>
        <v>2.9370211845117043E-2</v>
      </c>
    </row>
    <row r="30" spans="2:8" s="14" customFormat="1" ht="20.100000000000001" customHeight="1" x14ac:dyDescent="0.15">
      <c r="B30" s="236"/>
      <c r="C30" s="223" t="s">
        <v>74</v>
      </c>
      <c r="D30" s="224"/>
      <c r="E30" s="167">
        <v>7</v>
      </c>
      <c r="F30" s="168">
        <f t="shared" si="4"/>
        <v>1.6525023607176581E-3</v>
      </c>
      <c r="G30" s="169">
        <v>1234.2199999999998</v>
      </c>
      <c r="H30" s="170">
        <f t="shared" si="5"/>
        <v>1.3842755064247029E-3</v>
      </c>
    </row>
    <row r="31" spans="2:8" s="14" customFormat="1" ht="20.100000000000001" customHeight="1" x14ac:dyDescent="0.15">
      <c r="B31" s="236"/>
      <c r="C31" s="223" t="s">
        <v>75</v>
      </c>
      <c r="D31" s="224"/>
      <c r="E31" s="167">
        <v>135</v>
      </c>
      <c r="F31" s="168">
        <f t="shared" si="4"/>
        <v>3.1869688385269122E-2</v>
      </c>
      <c r="G31" s="169">
        <v>19010.570000000003</v>
      </c>
      <c r="H31" s="170">
        <f t="shared" si="5"/>
        <v>2.132186029571087E-2</v>
      </c>
    </row>
    <row r="32" spans="2:8" s="14" customFormat="1" ht="20.100000000000001" customHeight="1" x14ac:dyDescent="0.15">
      <c r="B32" s="236"/>
      <c r="C32" s="223" t="s">
        <v>76</v>
      </c>
      <c r="D32" s="224"/>
      <c r="E32" s="167">
        <v>6</v>
      </c>
      <c r="F32" s="168">
        <f t="shared" si="4"/>
        <v>1.4164305949008499E-3</v>
      </c>
      <c r="G32" s="169">
        <v>224.05</v>
      </c>
      <c r="H32" s="170">
        <f t="shared" si="5"/>
        <v>2.51289824516257E-4</v>
      </c>
    </row>
    <row r="33" spans="2:8" s="14" customFormat="1" ht="20.100000000000001" customHeight="1" x14ac:dyDescent="0.15">
      <c r="B33" s="236"/>
      <c r="C33" s="223" t="s">
        <v>77</v>
      </c>
      <c r="D33" s="224"/>
      <c r="E33" s="167">
        <v>643</v>
      </c>
      <c r="F33" s="168">
        <f t="shared" si="4"/>
        <v>0.15179414542020775</v>
      </c>
      <c r="G33" s="169">
        <v>138442.27000000005</v>
      </c>
      <c r="H33" s="170">
        <f t="shared" si="5"/>
        <v>0.15527397337171295</v>
      </c>
    </row>
    <row r="34" spans="2:8" s="14" customFormat="1" ht="20.100000000000001" customHeight="1" x14ac:dyDescent="0.15">
      <c r="B34" s="236"/>
      <c r="C34" s="223" t="s">
        <v>78</v>
      </c>
      <c r="D34" s="224"/>
      <c r="E34" s="167">
        <v>115</v>
      </c>
      <c r="F34" s="168">
        <f t="shared" si="4"/>
        <v>2.7148253068932957E-2</v>
      </c>
      <c r="G34" s="169">
        <v>7662.8799999999983</v>
      </c>
      <c r="H34" s="170">
        <f t="shared" si="5"/>
        <v>8.5945269827678427E-3</v>
      </c>
    </row>
    <row r="35" spans="2:8" s="14" customFormat="1" ht="20.100000000000001" customHeight="1" x14ac:dyDescent="0.15">
      <c r="B35" s="236"/>
      <c r="C35" s="223" t="s">
        <v>79</v>
      </c>
      <c r="D35" s="224"/>
      <c r="E35" s="167">
        <v>1886</v>
      </c>
      <c r="F35" s="168">
        <f t="shared" si="4"/>
        <v>0.44523135033050049</v>
      </c>
      <c r="G35" s="169">
        <v>517149.79999999993</v>
      </c>
      <c r="H35" s="170">
        <f t="shared" si="5"/>
        <v>0.58002446994250112</v>
      </c>
    </row>
    <row r="36" spans="2:8" s="14" customFormat="1" ht="20.100000000000001" customHeight="1" x14ac:dyDescent="0.15">
      <c r="B36" s="236"/>
      <c r="C36" s="223" t="s">
        <v>80</v>
      </c>
      <c r="D36" s="224"/>
      <c r="E36" s="167">
        <v>35</v>
      </c>
      <c r="F36" s="168">
        <f t="shared" si="4"/>
        <v>8.2625118035882916E-3</v>
      </c>
      <c r="G36" s="169">
        <v>8317.1</v>
      </c>
      <c r="H36" s="170">
        <f t="shared" si="5"/>
        <v>9.3282865408799882E-3</v>
      </c>
    </row>
    <row r="37" spans="2:8" s="14" customFormat="1" ht="20.100000000000001" customHeight="1" x14ac:dyDescent="0.15">
      <c r="B37" s="236"/>
      <c r="C37" s="223" t="s">
        <v>81</v>
      </c>
      <c r="D37" s="224"/>
      <c r="E37" s="167">
        <v>29</v>
      </c>
      <c r="F37" s="168">
        <f t="shared" si="4"/>
        <v>6.846081208687441E-3</v>
      </c>
      <c r="G37" s="169">
        <v>6193.39</v>
      </c>
      <c r="H37" s="170">
        <f t="shared" si="5"/>
        <v>6.9463775329647003E-3</v>
      </c>
    </row>
    <row r="38" spans="2:8" s="14" customFormat="1" ht="20.100000000000001" customHeight="1" x14ac:dyDescent="0.15">
      <c r="B38" s="236"/>
      <c r="C38" s="223" t="s">
        <v>147</v>
      </c>
      <c r="D38" s="224"/>
      <c r="E38" s="167">
        <v>84</v>
      </c>
      <c r="F38" s="168">
        <f t="shared" si="4"/>
        <v>1.9830028328611898E-2</v>
      </c>
      <c r="G38" s="169">
        <v>24530.83</v>
      </c>
      <c r="H38" s="170">
        <f t="shared" si="5"/>
        <v>2.7513269207489994E-2</v>
      </c>
    </row>
    <row r="39" spans="2:8" s="14" customFormat="1" ht="20.100000000000001" customHeight="1" x14ac:dyDescent="0.15">
      <c r="B39" s="236"/>
      <c r="C39" s="225" t="s">
        <v>93</v>
      </c>
      <c r="D39" s="226"/>
      <c r="E39" s="167">
        <v>46</v>
      </c>
      <c r="F39" s="168">
        <f t="shared" si="4"/>
        <v>1.0859301227573183E-2</v>
      </c>
      <c r="G39" s="169">
        <v>11956.26</v>
      </c>
      <c r="H39" s="184">
        <f t="shared" si="5"/>
        <v>1.3409892779606084E-2</v>
      </c>
    </row>
    <row r="40" spans="2:8" s="14" customFormat="1" ht="20.100000000000001" customHeight="1" x14ac:dyDescent="0.15">
      <c r="B40" s="182"/>
      <c r="C40" s="233" t="s">
        <v>148</v>
      </c>
      <c r="D40" s="234"/>
      <c r="E40" s="167">
        <v>1089</v>
      </c>
      <c r="F40" s="185">
        <f t="shared" si="4"/>
        <v>0.25708215297450426</v>
      </c>
      <c r="G40" s="169">
        <v>130692.12</v>
      </c>
      <c r="H40" s="172">
        <f t="shared" si="5"/>
        <v>0.14658156617030843</v>
      </c>
    </row>
    <row r="41" spans="2:8" s="14" customFormat="1" ht="20.100000000000001" customHeight="1" x14ac:dyDescent="0.15">
      <c r="B41" s="227" t="s">
        <v>94</v>
      </c>
      <c r="C41" s="231" t="s">
        <v>95</v>
      </c>
      <c r="D41" s="232"/>
      <c r="E41" s="175">
        <v>3676</v>
      </c>
      <c r="F41" s="176">
        <f>E41/SUM(E$41:E$44)</f>
        <v>0.53593818340866017</v>
      </c>
      <c r="G41" s="177">
        <v>1021036.13</v>
      </c>
      <c r="H41" s="178">
        <f>G41/SUM(G$41:G$44)</f>
        <v>0.50540831116289642</v>
      </c>
    </row>
    <row r="42" spans="2:8" s="14" customFormat="1" ht="20.100000000000001" customHeight="1" x14ac:dyDescent="0.15">
      <c r="B42" s="228"/>
      <c r="C42" s="223" t="s">
        <v>96</v>
      </c>
      <c r="D42" s="224"/>
      <c r="E42" s="167">
        <v>2695</v>
      </c>
      <c r="F42" s="168">
        <f t="shared" ref="F42:F44" si="6">E42/SUM(E$41:E$44)</f>
        <v>0.39291441901151769</v>
      </c>
      <c r="G42" s="169">
        <v>820807.35000000021</v>
      </c>
      <c r="H42" s="170">
        <f t="shared" ref="H42:H44" si="7">G42/SUM(G$41:G$44)</f>
        <v>0.40629596188098899</v>
      </c>
    </row>
    <row r="43" spans="2:8" s="14" customFormat="1" ht="20.100000000000001" customHeight="1" x14ac:dyDescent="0.15">
      <c r="B43" s="229"/>
      <c r="C43" s="223" t="s">
        <v>149</v>
      </c>
      <c r="D43" s="224"/>
      <c r="E43" s="183">
        <v>363</v>
      </c>
      <c r="F43" s="168">
        <f t="shared" si="6"/>
        <v>5.2923166642367694E-2</v>
      </c>
      <c r="G43" s="169">
        <v>139458.15999999997</v>
      </c>
      <c r="H43" s="170">
        <f t="shared" si="7"/>
        <v>6.9031164571507361E-2</v>
      </c>
    </row>
    <row r="44" spans="2:8" s="14" customFormat="1" ht="20.100000000000001" customHeight="1" x14ac:dyDescent="0.15">
      <c r="B44" s="230"/>
      <c r="C44" s="233" t="s">
        <v>97</v>
      </c>
      <c r="D44" s="234"/>
      <c r="E44" s="171">
        <v>125</v>
      </c>
      <c r="F44" s="172">
        <f t="shared" si="6"/>
        <v>1.8224230937454438E-2</v>
      </c>
      <c r="G44" s="173">
        <v>38918.660000000011</v>
      </c>
      <c r="H44" s="174">
        <f t="shared" si="7"/>
        <v>1.9264562384607269E-2</v>
      </c>
    </row>
    <row r="45" spans="2:8" s="14" customFormat="1" ht="20.100000000000001" customHeight="1" x14ac:dyDescent="0.15">
      <c r="B45" s="220" t="s">
        <v>112</v>
      </c>
      <c r="C45" s="221"/>
      <c r="D45" s="222"/>
      <c r="E45" s="144">
        <f>SUM(E5:E44)</f>
        <v>52503</v>
      </c>
      <c r="F45" s="179">
        <f>E45/E$45</f>
        <v>1</v>
      </c>
      <c r="G45" s="180">
        <f>SUM(G5:G44)</f>
        <v>5090986.88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142</v>
      </c>
    </row>
    <row r="2" spans="1:13" s="14" customFormat="1" ht="20.100000000000001" customHeight="1" x14ac:dyDescent="0.15"/>
    <row r="3" spans="1:13" s="14" customFormat="1" ht="31.5" customHeight="1" x14ac:dyDescent="0.15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 x14ac:dyDescent="0.15">
      <c r="B4" s="257" t="s">
        <v>26</v>
      </c>
      <c r="C4" s="258"/>
      <c r="D4" s="62">
        <v>3254</v>
      </c>
      <c r="E4" s="67">
        <v>60482.049999999996</v>
      </c>
      <c r="F4" s="67">
        <f>E4*1000/D4</f>
        <v>18586.985248924397</v>
      </c>
      <c r="G4" s="67">
        <v>50320</v>
      </c>
      <c r="H4" s="63">
        <f>F4/G4</f>
        <v>0.36937570049531793</v>
      </c>
      <c r="K4" s="14">
        <f>D4*G4</f>
        <v>163741280</v>
      </c>
      <c r="L4" s="14" t="s">
        <v>26</v>
      </c>
      <c r="M4" s="24">
        <f>G4-F4</f>
        <v>31733.014751075603</v>
      </c>
    </row>
    <row r="5" spans="1:13" s="14" customFormat="1" ht="20.100000000000001" customHeight="1" x14ac:dyDescent="0.15">
      <c r="B5" s="253" t="s">
        <v>27</v>
      </c>
      <c r="C5" s="254"/>
      <c r="D5" s="64">
        <v>3443</v>
      </c>
      <c r="E5" s="68">
        <v>103021.43999999999</v>
      </c>
      <c r="F5" s="68">
        <f t="shared" ref="F5:F13" si="0">E5*1000/D5</f>
        <v>29921.998257333715</v>
      </c>
      <c r="G5" s="68">
        <v>105310</v>
      </c>
      <c r="H5" s="65">
        <f t="shared" ref="H5:H10" si="1">F5/G5</f>
        <v>0.28413254446238451</v>
      </c>
      <c r="K5" s="14">
        <f t="shared" ref="K5:K10" si="2">D5*G5</f>
        <v>362582330</v>
      </c>
      <c r="L5" s="14" t="s">
        <v>27</v>
      </c>
      <c r="M5" s="24">
        <f t="shared" ref="M5:M10" si="3">G5-F5</f>
        <v>75388.001742666282</v>
      </c>
    </row>
    <row r="6" spans="1:13" s="14" customFormat="1" ht="20.100000000000001" customHeight="1" x14ac:dyDescent="0.15">
      <c r="B6" s="253" t="s">
        <v>28</v>
      </c>
      <c r="C6" s="254"/>
      <c r="D6" s="64">
        <v>6371</v>
      </c>
      <c r="E6" s="68">
        <v>583476.17999999993</v>
      </c>
      <c r="F6" s="68">
        <f t="shared" si="0"/>
        <v>91583.139224611499</v>
      </c>
      <c r="G6" s="68">
        <v>167650</v>
      </c>
      <c r="H6" s="65">
        <f t="shared" si="1"/>
        <v>0.54627580807999698</v>
      </c>
      <c r="K6" s="14">
        <f t="shared" si="2"/>
        <v>1068098150</v>
      </c>
      <c r="L6" s="14" t="s">
        <v>28</v>
      </c>
      <c r="M6" s="24">
        <f t="shared" si="3"/>
        <v>76066.860775388501</v>
      </c>
    </row>
    <row r="7" spans="1:13" s="14" customFormat="1" ht="20.100000000000001" customHeight="1" x14ac:dyDescent="0.15">
      <c r="B7" s="253" t="s">
        <v>29</v>
      </c>
      <c r="C7" s="254"/>
      <c r="D7" s="64">
        <v>3914</v>
      </c>
      <c r="E7" s="68">
        <v>457505.22999999986</v>
      </c>
      <c r="F7" s="68">
        <f t="shared" si="0"/>
        <v>116889.43025038322</v>
      </c>
      <c r="G7" s="68">
        <v>197050</v>
      </c>
      <c r="H7" s="65">
        <f t="shared" si="1"/>
        <v>0.59319680411257658</v>
      </c>
      <c r="K7" s="14">
        <f t="shared" si="2"/>
        <v>771253700</v>
      </c>
      <c r="L7" s="14" t="s">
        <v>29</v>
      </c>
      <c r="M7" s="24">
        <f t="shared" si="3"/>
        <v>80160.569749616785</v>
      </c>
    </row>
    <row r="8" spans="1:13" s="14" customFormat="1" ht="20.100000000000001" customHeight="1" x14ac:dyDescent="0.15">
      <c r="B8" s="253" t="s">
        <v>30</v>
      </c>
      <c r="C8" s="254"/>
      <c r="D8" s="64">
        <v>2449</v>
      </c>
      <c r="E8" s="68">
        <v>377503.41000000015</v>
      </c>
      <c r="F8" s="68">
        <f t="shared" si="0"/>
        <v>154145.94120049005</v>
      </c>
      <c r="G8" s="68">
        <v>270480</v>
      </c>
      <c r="H8" s="65">
        <f t="shared" si="1"/>
        <v>0.56989774179418096</v>
      </c>
      <c r="K8" s="14">
        <f t="shared" si="2"/>
        <v>662405520</v>
      </c>
      <c r="L8" s="14" t="s">
        <v>30</v>
      </c>
      <c r="M8" s="24">
        <f t="shared" si="3"/>
        <v>116334.05879950995</v>
      </c>
    </row>
    <row r="9" spans="1:13" s="14" customFormat="1" ht="20.100000000000001" customHeight="1" x14ac:dyDescent="0.15">
      <c r="B9" s="253" t="s">
        <v>31</v>
      </c>
      <c r="C9" s="254"/>
      <c r="D9" s="64">
        <v>2197</v>
      </c>
      <c r="E9" s="68">
        <v>402502.18999999989</v>
      </c>
      <c r="F9" s="68">
        <f t="shared" si="0"/>
        <v>183205.36640873912</v>
      </c>
      <c r="G9" s="68">
        <v>309380</v>
      </c>
      <c r="H9" s="65">
        <f t="shared" si="1"/>
        <v>0.59216939171484617</v>
      </c>
      <c r="K9" s="14">
        <f t="shared" si="2"/>
        <v>679707860</v>
      </c>
      <c r="L9" s="14" t="s">
        <v>31</v>
      </c>
      <c r="M9" s="24">
        <f t="shared" si="3"/>
        <v>126174.63359126088</v>
      </c>
    </row>
    <row r="10" spans="1:13" s="14" customFormat="1" ht="20.100000000000001" customHeight="1" x14ac:dyDescent="0.15">
      <c r="B10" s="255" t="s">
        <v>32</v>
      </c>
      <c r="C10" s="256"/>
      <c r="D10" s="72">
        <v>975</v>
      </c>
      <c r="E10" s="73">
        <v>194676.11000000002</v>
      </c>
      <c r="F10" s="73">
        <f t="shared" si="0"/>
        <v>199667.80512820516</v>
      </c>
      <c r="G10" s="73">
        <v>362170</v>
      </c>
      <c r="H10" s="75">
        <f t="shared" si="1"/>
        <v>0.55130962014580209</v>
      </c>
      <c r="K10" s="14">
        <f t="shared" si="2"/>
        <v>353115750</v>
      </c>
      <c r="L10" s="14" t="s">
        <v>32</v>
      </c>
      <c r="M10" s="24">
        <f t="shared" si="3"/>
        <v>162502.19487179484</v>
      </c>
    </row>
    <row r="11" spans="1:13" s="14" customFormat="1" ht="20.100000000000001" customHeight="1" x14ac:dyDescent="0.15">
      <c r="B11" s="257" t="s">
        <v>64</v>
      </c>
      <c r="C11" s="258"/>
      <c r="D11" s="62">
        <f>SUM(D4:D5)</f>
        <v>6697</v>
      </c>
      <c r="E11" s="67">
        <f>SUM(E4:E5)</f>
        <v>163503.49</v>
      </c>
      <c r="F11" s="67">
        <f t="shared" si="0"/>
        <v>24414.437807973718</v>
      </c>
      <c r="G11" s="82"/>
      <c r="H11" s="63">
        <f>SUM(E4:E5)*1000/SUM(K4:K5)</f>
        <v>0.3106520150217088</v>
      </c>
    </row>
    <row r="12" spans="1:13" s="14" customFormat="1" ht="20.100000000000001" customHeight="1" x14ac:dyDescent="0.15">
      <c r="B12" s="255" t="s">
        <v>58</v>
      </c>
      <c r="C12" s="256"/>
      <c r="D12" s="66">
        <f>SUM(D6:D10)</f>
        <v>15906</v>
      </c>
      <c r="E12" s="78">
        <f>SUM(E6:E10)</f>
        <v>2015663.1199999999</v>
      </c>
      <c r="F12" s="69">
        <f t="shared" si="0"/>
        <v>126723.44524078962</v>
      </c>
      <c r="G12" s="83"/>
      <c r="H12" s="70">
        <f>SUM(E6:E10)*1000/SUM(K6:K10)</f>
        <v>0.57026932793600893</v>
      </c>
    </row>
    <row r="13" spans="1:13" s="14" customFormat="1" ht="20.100000000000001" customHeight="1" x14ac:dyDescent="0.15">
      <c r="B13" s="259" t="s">
        <v>65</v>
      </c>
      <c r="C13" s="260"/>
      <c r="D13" s="71">
        <f>SUM(D11:D12)</f>
        <v>22603</v>
      </c>
      <c r="E13" s="79">
        <f>SUM(E11:E12)</f>
        <v>2179166.61</v>
      </c>
      <c r="F13" s="74">
        <f t="shared" si="0"/>
        <v>96410.503472990313</v>
      </c>
      <c r="G13" s="77"/>
      <c r="H13" s="76">
        <f>SUM(E4:E10)*1000/SUM(K4:K10)</f>
        <v>0.53662098227232669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11月状況（表紙）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M-Kitamura</cp:lastModifiedBy>
  <cp:lastPrinted>2022-01-05T06:30:00Z</cp:lastPrinted>
  <dcterms:created xsi:type="dcterms:W3CDTF">2003-07-11T02:30:35Z</dcterms:created>
  <dcterms:modified xsi:type="dcterms:W3CDTF">2022-01-06T01:54:28Z</dcterms:modified>
</cp:coreProperties>
</file>