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21年12月報告書\"/>
    </mc:Choice>
  </mc:AlternateContent>
  <bookViews>
    <workbookView xWindow="-915" yWindow="5130" windowWidth="15480" windowHeight="6480"/>
  </bookViews>
  <sheets>
    <sheet name="12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'12月状況（表紙）'!$A$1:$L$46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52511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<sst xmlns="http://schemas.openxmlformats.org/spreadsheetml/2006/main" count="263" uniqueCount="190">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</sst>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95032544"/>
        <c:axId val="352041112"/>
      </c:barChart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24527</c:v>
                </c:pt>
                <c:pt idx="1">
                  <c:v>14967</c:v>
                </c:pt>
                <c:pt idx="2">
                  <c:v>9369</c:v>
                </c:pt>
                <c:pt idx="3">
                  <c:v>5252</c:v>
                </c:pt>
                <c:pt idx="4">
                  <c:v>7204</c:v>
                </c:pt>
                <c:pt idx="5">
                  <c:v>15398</c:v>
                </c:pt>
                <c:pt idx="6">
                  <c:v>24700</c:v>
                </c:pt>
                <c:pt idx="7">
                  <c:v>9662</c:v>
                </c:pt>
              </c:numCache>
            </c:numRef>
          </c:val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14763</c:v>
                </c:pt>
                <c:pt idx="1">
                  <c:v>10436</c:v>
                </c:pt>
                <c:pt idx="2">
                  <c:v>5775</c:v>
                </c:pt>
                <c:pt idx="3">
                  <c:v>3001</c:v>
                </c:pt>
                <c:pt idx="4">
                  <c:v>4515</c:v>
                </c:pt>
                <c:pt idx="5">
                  <c:v>10402</c:v>
                </c:pt>
                <c:pt idx="6">
                  <c:v>15462</c:v>
                </c:pt>
                <c:pt idx="7">
                  <c:v>6900</c:v>
                </c:pt>
              </c:numCache>
            </c:numRef>
          </c:val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6729</c:v>
                </c:pt>
                <c:pt idx="1">
                  <c:v>5411</c:v>
                </c:pt>
                <c:pt idx="2">
                  <c:v>3554</c:v>
                </c:pt>
                <c:pt idx="3">
                  <c:v>1763</c:v>
                </c:pt>
                <c:pt idx="4">
                  <c:v>2815</c:v>
                </c:pt>
                <c:pt idx="5">
                  <c:v>5769</c:v>
                </c:pt>
                <c:pt idx="6">
                  <c:v>9255</c:v>
                </c:pt>
                <c:pt idx="7">
                  <c:v>3910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5032544"/>
        <c:axId val="35204111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0.24532606899345891</c:v>
                </c:pt>
                <c:pt idx="1">
                  <c:v>0.33409953377425999</c:v>
                </c:pt>
                <c:pt idx="2">
                  <c:v>0.37522074169208541</c:v>
                </c:pt>
                <c:pt idx="3">
                  <c:v>0.31167537963654468</c:v>
                </c:pt>
                <c:pt idx="4">
                  <c:v>0.3263793761649188</c:v>
                </c:pt>
                <c:pt idx="5">
                  <c:v>0.32343629936990931</c:v>
                </c:pt>
                <c:pt idx="6">
                  <c:v>0.36810506007583038</c:v>
                </c:pt>
                <c:pt idx="7">
                  <c:v>0.36014988652956387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043856"/>
        <c:axId val="352045032"/>
      </c:lineChart>
      <c:catAx>
        <c:axId val="295032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52041112"/>
        <c:crosses val="autoZero"/>
        <c:auto val="1"/>
        <c:lblAlgn val="ctr"/>
        <c:lblOffset val="100"/>
        <c:noMultiLvlLbl val="0"/>
      </c:catAx>
      <c:valAx>
        <c:axId val="35204111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95032544"/>
        <c:crosses val="autoZero"/>
        <c:crossBetween val="between"/>
      </c:valAx>
      <c:valAx>
        <c:axId val="35204503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2043856"/>
        <c:crosses val="max"/>
        <c:crossBetween val="between"/>
      </c:valAx>
      <c:catAx>
        <c:axId val="352043856"/>
        <c:scaling>
          <c:orientation val="minMax"/>
        </c:scaling>
        <c:delete val="1"/>
        <c:axPos val="b"/>
        <c:majorTickMark val="out"/>
        <c:minorTickMark val="none"/>
        <c:tickLblPos val="nextTo"/>
        <c:crossAx val="35204503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3676</c:v>
                </c:pt>
                <c:pt idx="1">
                  <c:v>2707</c:v>
                </c:pt>
                <c:pt idx="2">
                  <c:v>363</c:v>
                </c:pt>
                <c:pt idx="3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1054743.1399999999</c:v>
                </c:pt>
                <c:pt idx="1">
                  <c:v>848130.80000000028</c:v>
                </c:pt>
                <c:pt idx="2">
                  <c:v>144404.83000000005</c:v>
                </c:pt>
                <c:pt idx="3">
                  <c:v>40475.370000000003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26528.409999999996</c:v>
                </c:pt>
                <c:pt idx="1">
                  <c:v>1207.5900000000001</c:v>
                </c:pt>
                <c:pt idx="2">
                  <c:v>19514.39</c:v>
                </c:pt>
                <c:pt idx="3">
                  <c:v>246.35</c:v>
                </c:pt>
                <c:pt idx="4">
                  <c:v>135792.38000000003</c:v>
                </c:pt>
                <c:pt idx="5">
                  <c:v>7594.25</c:v>
                </c:pt>
                <c:pt idx="6">
                  <c:v>533584.51000000013</c:v>
                </c:pt>
                <c:pt idx="7">
                  <c:v>8689.0300000000007</c:v>
                </c:pt>
                <c:pt idx="8">
                  <c:v>6345.13</c:v>
                </c:pt>
                <c:pt idx="9">
                  <c:v>25296.219999999998</c:v>
                </c:pt>
                <c:pt idx="10">
                  <c:v>14146.08</c:v>
                </c:pt>
                <c:pt idx="11">
                  <c:v>128651.33999999997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720568"/>
        <c:axId val="3537190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161</c:v>
                </c:pt>
                <c:pt idx="1">
                  <c:v>7</c:v>
                </c:pt>
                <c:pt idx="2">
                  <c:v>135</c:v>
                </c:pt>
                <c:pt idx="3">
                  <c:v>7</c:v>
                </c:pt>
                <c:pt idx="4">
                  <c:v>632</c:v>
                </c:pt>
                <c:pt idx="5">
                  <c:v>110</c:v>
                </c:pt>
                <c:pt idx="6">
                  <c:v>1898</c:v>
                </c:pt>
                <c:pt idx="7">
                  <c:v>36</c:v>
                </c:pt>
                <c:pt idx="8">
                  <c:v>28</c:v>
                </c:pt>
                <c:pt idx="9">
                  <c:v>84</c:v>
                </c:pt>
                <c:pt idx="10">
                  <c:v>51</c:v>
                </c:pt>
                <c:pt idx="11">
                  <c:v>1092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718608"/>
        <c:axId val="353724880"/>
      </c:lineChart>
      <c:catAx>
        <c:axId val="35371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3724880"/>
        <c:crosses val="autoZero"/>
        <c:auto val="1"/>
        <c:lblAlgn val="ctr"/>
        <c:lblOffset val="100"/>
        <c:noMultiLvlLbl val="0"/>
      </c:catAx>
      <c:valAx>
        <c:axId val="35372488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3718608"/>
        <c:crosses val="autoZero"/>
        <c:crossBetween val="between"/>
      </c:valAx>
      <c:valAx>
        <c:axId val="3537190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3720568"/>
        <c:crosses val="max"/>
        <c:crossBetween val="between"/>
      </c:valAx>
      <c:catAx>
        <c:axId val="353720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37190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18728.194103194102</c:v>
                </c:pt>
                <c:pt idx="1">
                  <c:v>29625.72547881601</c:v>
                </c:pt>
                <c:pt idx="2">
                  <c:v>91981.940087829367</c:v>
                </c:pt>
                <c:pt idx="3">
                  <c:v>117585.94888663969</c:v>
                </c:pt>
                <c:pt idx="4">
                  <c:v>154733.3697853382</c:v>
                </c:pt>
                <c:pt idx="5">
                  <c:v>185413.90386343221</c:v>
                </c:pt>
                <c:pt idx="6">
                  <c:v>203156.65981500514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723704"/>
        <c:axId val="353724096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3256</c:v>
                </c:pt>
                <c:pt idx="1">
                  <c:v>3446</c:v>
                </c:pt>
                <c:pt idx="2">
                  <c:v>6376</c:v>
                </c:pt>
                <c:pt idx="3">
                  <c:v>3952</c:v>
                </c:pt>
                <c:pt idx="4">
                  <c:v>2469</c:v>
                </c:pt>
                <c:pt idx="5">
                  <c:v>2226</c:v>
                </c:pt>
                <c:pt idx="6">
                  <c:v>973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722920"/>
        <c:axId val="353723312"/>
      </c:lineChart>
      <c:catAx>
        <c:axId val="353722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3723312"/>
        <c:crosses val="autoZero"/>
        <c:auto val="1"/>
        <c:lblAlgn val="ctr"/>
        <c:lblOffset val="100"/>
        <c:noMultiLvlLbl val="0"/>
      </c:catAx>
      <c:valAx>
        <c:axId val="3537233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3722920"/>
        <c:crosses val="autoZero"/>
        <c:crossBetween val="between"/>
      </c:valAx>
      <c:valAx>
        <c:axId val="35372409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53723704"/>
        <c:crosses val="max"/>
        <c:crossBetween val="between"/>
      </c:valAx>
      <c:catAx>
        <c:axId val="353723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372409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511832"/>
        <c:axId val="3535102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18728.194103194102</c:v>
                </c:pt>
                <c:pt idx="1">
                  <c:v>29625.72547881601</c:v>
                </c:pt>
                <c:pt idx="2">
                  <c:v>91981.940087829367</c:v>
                </c:pt>
                <c:pt idx="3">
                  <c:v>117585.94888663969</c:v>
                </c:pt>
                <c:pt idx="4">
                  <c:v>154733.3697853382</c:v>
                </c:pt>
                <c:pt idx="5">
                  <c:v>185413.90386343221</c:v>
                </c:pt>
                <c:pt idx="6">
                  <c:v>203156.65981500514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509088"/>
        <c:axId val="353515752"/>
      </c:barChart>
      <c:catAx>
        <c:axId val="353511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3510264"/>
        <c:crosses val="autoZero"/>
        <c:auto val="1"/>
        <c:lblAlgn val="ctr"/>
        <c:lblOffset val="100"/>
        <c:noMultiLvlLbl val="0"/>
      </c:catAx>
      <c:valAx>
        <c:axId val="3535102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3511832"/>
        <c:crosses val="autoZero"/>
        <c:crossBetween val="between"/>
      </c:valAx>
      <c:valAx>
        <c:axId val="35351575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53509088"/>
        <c:crosses val="max"/>
        <c:crossBetween val="between"/>
      </c:valAx>
      <c:catAx>
        <c:axId val="353509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351575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7177</c:v>
                </c:pt>
                <c:pt idx="1">
                  <c:v>5492</c:v>
                </c:pt>
                <c:pt idx="2">
                  <c:v>8898</c:v>
                </c:pt>
                <c:pt idx="3">
                  <c:v>5464</c:v>
                </c:pt>
                <c:pt idx="4">
                  <c:v>4530</c:v>
                </c:pt>
                <c:pt idx="5">
                  <c:v>5541</c:v>
                </c:pt>
                <c:pt idx="6">
                  <c:v>3016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965</c:v>
                </c:pt>
                <c:pt idx="1">
                  <c:v>851</c:v>
                </c:pt>
                <c:pt idx="2">
                  <c:v>863</c:v>
                </c:pt>
                <c:pt idx="3">
                  <c:v>685</c:v>
                </c:pt>
                <c:pt idx="4">
                  <c:v>519</c:v>
                </c:pt>
                <c:pt idx="5">
                  <c:v>567</c:v>
                </c:pt>
                <c:pt idx="6">
                  <c:v>340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6212</c:v>
                </c:pt>
                <c:pt idx="1">
                  <c:v>4641</c:v>
                </c:pt>
                <c:pt idx="2">
                  <c:v>8035</c:v>
                </c:pt>
                <c:pt idx="3">
                  <c:v>4779</c:v>
                </c:pt>
                <c:pt idx="4">
                  <c:v>4011</c:v>
                </c:pt>
                <c:pt idx="5">
                  <c:v>4974</c:v>
                </c:pt>
                <c:pt idx="6">
                  <c:v>2676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1214</c:v>
                </c:pt>
                <c:pt idx="1">
                  <c:v>1139</c:v>
                </c:pt>
                <c:pt idx="2">
                  <c:v>794</c:v>
                </c:pt>
                <c:pt idx="3">
                  <c:v>200</c:v>
                </c:pt>
                <c:pt idx="4">
                  <c:v>310</c:v>
                </c:pt>
                <c:pt idx="5">
                  <c:v>756</c:v>
                </c:pt>
                <c:pt idx="6">
                  <c:v>2308</c:v>
                </c:pt>
                <c:pt idx="7">
                  <c:v>456</c:v>
                </c:pt>
              </c:numCache>
            </c:numRef>
          </c:val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1019</c:v>
                </c:pt>
                <c:pt idx="1">
                  <c:v>1011</c:v>
                </c:pt>
                <c:pt idx="2">
                  <c:v>418</c:v>
                </c:pt>
                <c:pt idx="3">
                  <c:v>169</c:v>
                </c:pt>
                <c:pt idx="4">
                  <c:v>268</c:v>
                </c:pt>
                <c:pt idx="5">
                  <c:v>742</c:v>
                </c:pt>
                <c:pt idx="6">
                  <c:v>1489</c:v>
                </c:pt>
                <c:pt idx="7">
                  <c:v>376</c:v>
                </c:pt>
              </c:numCache>
            </c:numRef>
          </c:val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1390</c:v>
                </c:pt>
                <c:pt idx="1">
                  <c:v>1117</c:v>
                </c:pt>
                <c:pt idx="2">
                  <c:v>876</c:v>
                </c:pt>
                <c:pt idx="3">
                  <c:v>350</c:v>
                </c:pt>
                <c:pt idx="4">
                  <c:v>505</c:v>
                </c:pt>
                <c:pt idx="5">
                  <c:v>1446</c:v>
                </c:pt>
                <c:pt idx="6">
                  <c:v>2326</c:v>
                </c:pt>
                <c:pt idx="7">
                  <c:v>888</c:v>
                </c:pt>
              </c:numCache>
            </c:numRef>
          </c:val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892</c:v>
                </c:pt>
                <c:pt idx="1">
                  <c:v>774</c:v>
                </c:pt>
                <c:pt idx="2">
                  <c:v>471</c:v>
                </c:pt>
                <c:pt idx="3">
                  <c:v>250</c:v>
                </c:pt>
                <c:pt idx="4">
                  <c:v>339</c:v>
                </c:pt>
                <c:pt idx="5">
                  <c:v>762</c:v>
                </c:pt>
                <c:pt idx="6">
                  <c:v>1492</c:v>
                </c:pt>
                <c:pt idx="7">
                  <c:v>484</c:v>
                </c:pt>
              </c:numCache>
            </c:numRef>
          </c:val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717</c:v>
                </c:pt>
                <c:pt idx="1">
                  <c:v>628</c:v>
                </c:pt>
                <c:pt idx="2">
                  <c:v>433</c:v>
                </c:pt>
                <c:pt idx="3">
                  <c:v>217</c:v>
                </c:pt>
                <c:pt idx="4">
                  <c:v>276</c:v>
                </c:pt>
                <c:pt idx="5">
                  <c:v>638</c:v>
                </c:pt>
                <c:pt idx="6">
                  <c:v>1232</c:v>
                </c:pt>
                <c:pt idx="7">
                  <c:v>389</c:v>
                </c:pt>
              </c:numCache>
            </c:numRef>
          </c:val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910</c:v>
                </c:pt>
                <c:pt idx="1">
                  <c:v>685</c:v>
                </c:pt>
                <c:pt idx="2">
                  <c:v>520</c:v>
                </c:pt>
                <c:pt idx="3">
                  <c:v>215</c:v>
                </c:pt>
                <c:pt idx="4">
                  <c:v>394</c:v>
                </c:pt>
                <c:pt idx="5">
                  <c:v>792</c:v>
                </c:pt>
                <c:pt idx="6">
                  <c:v>1455</c:v>
                </c:pt>
                <c:pt idx="7">
                  <c:v>570</c:v>
                </c:pt>
              </c:numCache>
            </c:numRef>
          </c:val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536</c:v>
                </c:pt>
                <c:pt idx="1">
                  <c:v>388</c:v>
                </c:pt>
                <c:pt idx="2">
                  <c:v>304</c:v>
                </c:pt>
                <c:pt idx="3">
                  <c:v>96</c:v>
                </c:pt>
                <c:pt idx="4">
                  <c:v>200</c:v>
                </c:pt>
                <c:pt idx="5">
                  <c:v>434</c:v>
                </c:pt>
                <c:pt idx="6">
                  <c:v>718</c:v>
                </c:pt>
                <c:pt idx="7">
                  <c:v>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2041896"/>
        <c:axId val="352039152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0.14511397466263934</c:v>
                </c:pt>
                <c:pt idx="1">
                  <c:v>0.18634386966963068</c:v>
                </c:pt>
                <c:pt idx="2">
                  <c:v>0.20408599850251363</c:v>
                </c:pt>
                <c:pt idx="3">
                  <c:v>0.14946086261980832</c:v>
                </c:pt>
                <c:pt idx="4">
                  <c:v>0.15769918811063713</c:v>
                </c:pt>
                <c:pt idx="5">
                  <c:v>0.17643891159048433</c:v>
                </c:pt>
                <c:pt idx="6">
                  <c:v>0.22300018212356071</c:v>
                </c:pt>
                <c:pt idx="7">
                  <c:v>0.17111176240719031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042680"/>
        <c:axId val="352042288"/>
      </c:lineChart>
      <c:catAx>
        <c:axId val="352041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52039152"/>
        <c:crosses val="autoZero"/>
        <c:auto val="1"/>
        <c:lblAlgn val="ctr"/>
        <c:lblOffset val="100"/>
        <c:noMultiLvlLbl val="0"/>
      </c:catAx>
      <c:valAx>
        <c:axId val="3520391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2041896"/>
        <c:crosses val="autoZero"/>
        <c:crossBetween val="between"/>
      </c:valAx>
      <c:valAx>
        <c:axId val="35204228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2042680"/>
        <c:crosses val="max"/>
        <c:crossBetween val="between"/>
      </c:valAx>
      <c:catAx>
        <c:axId val="352042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20422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0.63081426867613577</c:v>
                </c:pt>
                <c:pt idx="1">
                  <c:v>0.6197678967270831</c:v>
                </c:pt>
                <c:pt idx="2">
                  <c:v>0.57931707317073167</c:v>
                </c:pt>
                <c:pt idx="3">
                  <c:v>0.65241730279898213</c:v>
                </c:pt>
                <c:pt idx="4">
                  <c:v>0.61215106732348112</c:v>
                </c:pt>
                <c:pt idx="5">
                  <c:v>0.65100060642813828</c:v>
                </c:pt>
                <c:pt idx="6">
                  <c:v>0.63818572716554545</c:v>
                </c:pt>
                <c:pt idx="7">
                  <c:v>0.61808829832833256</c:v>
                </c:pt>
                <c:pt idx="8">
                  <c:v>0.62734309782196251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0.19375474357584299</c:v>
                </c:pt>
                <c:pt idx="1">
                  <c:v>0.20732820445951233</c:v>
                </c:pt>
                <c:pt idx="2">
                  <c:v>0.18946341463414634</c:v>
                </c:pt>
                <c:pt idx="3">
                  <c:v>0.13333333333333333</c:v>
                </c:pt>
                <c:pt idx="4">
                  <c:v>0.14876847290640394</c:v>
                </c:pt>
                <c:pt idx="5">
                  <c:v>0.11218920557913888</c:v>
                </c:pt>
                <c:pt idx="6">
                  <c:v>0.14418475622442611</c:v>
                </c:pt>
                <c:pt idx="7">
                  <c:v>0.13844834976425205</c:v>
                </c:pt>
                <c:pt idx="8">
                  <c:v>0.16179707065341126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5.8657703567169032E-2</c:v>
                </c:pt>
                <c:pt idx="1">
                  <c:v>5.7895423132090236E-2</c:v>
                </c:pt>
                <c:pt idx="2">
                  <c:v>0.10360975609756097</c:v>
                </c:pt>
                <c:pt idx="3">
                  <c:v>4.1730279898218828E-2</c:v>
                </c:pt>
                <c:pt idx="4">
                  <c:v>0.10837438423645321</c:v>
                </c:pt>
                <c:pt idx="5">
                  <c:v>8.7477258944815034E-2</c:v>
                </c:pt>
                <c:pt idx="6">
                  <c:v>9.7926347180803106E-2</c:v>
                </c:pt>
                <c:pt idx="7">
                  <c:v>6.9438491213030432E-2</c:v>
                </c:pt>
                <c:pt idx="8">
                  <c:v>8.0462168930712605E-2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0.11677328418085221</c:v>
                </c:pt>
                <c:pt idx="1">
                  <c:v>0.11500847568131438</c:v>
                </c:pt>
                <c:pt idx="2">
                  <c:v>0.12760975609756098</c:v>
                </c:pt>
                <c:pt idx="3">
                  <c:v>0.17251908396946564</c:v>
                </c:pt>
                <c:pt idx="4">
                  <c:v>0.13070607553366173</c:v>
                </c:pt>
                <c:pt idx="5">
                  <c:v>0.14933292904790782</c:v>
                </c:pt>
                <c:pt idx="6">
                  <c:v>0.11970316942922533</c:v>
                </c:pt>
                <c:pt idx="7">
                  <c:v>0.17402486069438491</c:v>
                </c:pt>
                <c:pt idx="8">
                  <c:v>0.13039766259391364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2038368"/>
        <c:axId val="352043072"/>
      </c:barChart>
      <c:catAx>
        <c:axId val="35203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2043072"/>
        <c:crosses val="autoZero"/>
        <c:auto val="1"/>
        <c:lblAlgn val="ctr"/>
        <c:lblOffset val="100"/>
        <c:noMultiLvlLbl val="0"/>
      </c:catAx>
      <c:valAx>
        <c:axId val="35204307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203836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0.39807044984429973</c:v>
                </c:pt>
                <c:pt idx="1">
                  <c:v>0.43147856223105002</c:v>
                </c:pt>
                <c:pt idx="2">
                  <c:v>0.3527888161024218</c:v>
                </c:pt>
                <c:pt idx="3">
                  <c:v>0.39026202730964882</c:v>
                </c:pt>
                <c:pt idx="4">
                  <c:v>0.39275885436495717</c:v>
                </c:pt>
                <c:pt idx="5">
                  <c:v>0.38320487804640052</c:v>
                </c:pt>
                <c:pt idx="6">
                  <c:v>0.4007668773478078</c:v>
                </c:pt>
                <c:pt idx="7">
                  <c:v>0.36649984279194864</c:v>
                </c:pt>
                <c:pt idx="8">
                  <c:v>0.39284203901540021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4.2829153676454422E-2</c:v>
                </c:pt>
                <c:pt idx="1">
                  <c:v>4.4861109676281465E-2</c:v>
                </c:pt>
                <c:pt idx="2">
                  <c:v>3.5192476970172498E-2</c:v>
                </c:pt>
                <c:pt idx="3">
                  <c:v>2.5076784444962454E-2</c:v>
                </c:pt>
                <c:pt idx="4">
                  <c:v>2.976795829155594E-2</c:v>
                </c:pt>
                <c:pt idx="5">
                  <c:v>2.0362974302021598E-2</c:v>
                </c:pt>
                <c:pt idx="6">
                  <c:v>2.5552501933369724E-2</c:v>
                </c:pt>
                <c:pt idx="7">
                  <c:v>2.5664574678878421E-2</c:v>
                </c:pt>
                <c:pt idx="8">
                  <c:v>3.1354494561980126E-2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0.13676088573811124</c:v>
                </c:pt>
                <c:pt idx="1">
                  <c:v>0.13767800167981845</c:v>
                </c:pt>
                <c:pt idx="2">
                  <c:v>0.22051087018796653</c:v>
                </c:pt>
                <c:pt idx="3">
                  <c:v>7.4739714064166185E-2</c:v>
                </c:pt>
                <c:pt idx="4">
                  <c:v>0.20780550460278074</c:v>
                </c:pt>
                <c:pt idx="5">
                  <c:v>0.18026195532454664</c:v>
                </c:pt>
                <c:pt idx="6">
                  <c:v>0.21952192899455047</c:v>
                </c:pt>
                <c:pt idx="7">
                  <c:v>0.12404196963387205</c:v>
                </c:pt>
                <c:pt idx="8">
                  <c:v>0.17446935084670495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0.42233951074113452</c:v>
                </c:pt>
                <c:pt idx="1">
                  <c:v>0.38598232641285019</c:v>
                </c:pt>
                <c:pt idx="2">
                  <c:v>0.39150783673943901</c:v>
                </c:pt>
                <c:pt idx="3">
                  <c:v>0.50992147418122258</c:v>
                </c:pt>
                <c:pt idx="4">
                  <c:v>0.36966768274070622</c:v>
                </c:pt>
                <c:pt idx="5">
                  <c:v>0.41617019232703123</c:v>
                </c:pt>
                <c:pt idx="6">
                  <c:v>0.35415869172427195</c:v>
                </c:pt>
                <c:pt idx="7">
                  <c:v>0.48379361289530087</c:v>
                </c:pt>
                <c:pt idx="8">
                  <c:v>0.4013341155759147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2043464"/>
        <c:axId val="352039936"/>
      </c:barChart>
      <c:catAx>
        <c:axId val="352043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2039936"/>
        <c:crosses val="autoZero"/>
        <c:auto val="1"/>
        <c:lblAlgn val="ctr"/>
        <c:lblOffset val="100"/>
        <c:noMultiLvlLbl val="0"/>
      </c:catAx>
      <c:valAx>
        <c:axId val="35203993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204346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288654.66999999993</c:v>
                </c:pt>
                <c:pt idx="1">
                  <c:v>18755.900000000001</c:v>
                </c:pt>
                <c:pt idx="2">
                  <c:v>94978.15</c:v>
                </c:pt>
                <c:pt idx="3">
                  <c:v>16862.34</c:v>
                </c:pt>
                <c:pt idx="4">
                  <c:v>53360.110000000015</c:v>
                </c:pt>
                <c:pt idx="5">
                  <c:v>767196.91999999981</c:v>
                </c:pt>
                <c:pt idx="6">
                  <c:v>294054.43999999994</c:v>
                </c:pt>
                <c:pt idx="7">
                  <c:v>142903.53999999998</c:v>
                </c:pt>
                <c:pt idx="8">
                  <c:v>20790.039999999997</c:v>
                </c:pt>
                <c:pt idx="9">
                  <c:v>19.600000000000001</c:v>
                </c:pt>
                <c:pt idx="10">
                  <c:v>117258.34999999999</c:v>
                </c:pt>
                <c:pt idx="11">
                  <c:v>228744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722528"/>
        <c:axId val="35372174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4988</c:v>
                </c:pt>
                <c:pt idx="1">
                  <c:v>253</c:v>
                </c:pt>
                <c:pt idx="2">
                  <c:v>1989</c:v>
                </c:pt>
                <c:pt idx="3">
                  <c:v>381</c:v>
                </c:pt>
                <c:pt idx="4">
                  <c:v>4003</c:v>
                </c:pt>
                <c:pt idx="5">
                  <c:v>6720</c:v>
                </c:pt>
                <c:pt idx="6">
                  <c:v>3270</c:v>
                </c:pt>
                <c:pt idx="7">
                  <c:v>1156</c:v>
                </c:pt>
                <c:pt idx="8">
                  <c:v>254</c:v>
                </c:pt>
                <c:pt idx="9">
                  <c:v>1</c:v>
                </c:pt>
                <c:pt idx="10">
                  <c:v>8981</c:v>
                </c:pt>
                <c:pt idx="11">
                  <c:v>1070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040328"/>
        <c:axId val="352040720"/>
      </c:lineChart>
      <c:catAx>
        <c:axId val="352040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2040720"/>
        <c:crosses val="autoZero"/>
        <c:auto val="1"/>
        <c:lblAlgn val="ctr"/>
        <c:lblOffset val="100"/>
        <c:noMultiLvlLbl val="0"/>
      </c:catAx>
      <c:valAx>
        <c:axId val="352040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2040328"/>
        <c:crosses val="autoZero"/>
        <c:crossBetween val="between"/>
      </c:valAx>
      <c:valAx>
        <c:axId val="35372174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3722528"/>
        <c:crosses val="max"/>
        <c:crossBetween val="between"/>
      </c:valAx>
      <c:catAx>
        <c:axId val="353722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37217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11.29</c:v>
                </c:pt>
                <c:pt idx="2">
                  <c:v>20186.070000000003</c:v>
                </c:pt>
                <c:pt idx="3">
                  <c:v>5326.9499999999989</c:v>
                </c:pt>
                <c:pt idx="4">
                  <c:v>4911.32</c:v>
                </c:pt>
                <c:pt idx="5">
                  <c:v>0</c:v>
                </c:pt>
                <c:pt idx="6">
                  <c:v>84152.33</c:v>
                </c:pt>
                <c:pt idx="7">
                  <c:v>2473.9299999999994</c:v>
                </c:pt>
                <c:pt idx="8">
                  <c:v>439.43999999999994</c:v>
                </c:pt>
                <c:pt idx="9">
                  <c:v>0</c:v>
                </c:pt>
                <c:pt idx="10">
                  <c:v>26379.319999999996</c:v>
                </c:pt>
                <c:pt idx="11">
                  <c:v>19226.530000000002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720176"/>
        <c:axId val="35371978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636</c:v>
                </c:pt>
                <c:pt idx="3">
                  <c:v>135</c:v>
                </c:pt>
                <c:pt idx="4">
                  <c:v>418</c:v>
                </c:pt>
                <c:pt idx="5">
                  <c:v>0</c:v>
                </c:pt>
                <c:pt idx="6">
                  <c:v>2427</c:v>
                </c:pt>
                <c:pt idx="7">
                  <c:v>59</c:v>
                </c:pt>
                <c:pt idx="8">
                  <c:v>12</c:v>
                </c:pt>
                <c:pt idx="9">
                  <c:v>0</c:v>
                </c:pt>
                <c:pt idx="10">
                  <c:v>4613</c:v>
                </c:pt>
                <c:pt idx="11">
                  <c:v>227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725664"/>
        <c:axId val="353718216"/>
      </c:lineChart>
      <c:catAx>
        <c:axId val="35372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3718216"/>
        <c:crosses val="autoZero"/>
        <c:auto val="1"/>
        <c:lblAlgn val="ctr"/>
        <c:lblOffset val="100"/>
        <c:noMultiLvlLbl val="0"/>
      </c:catAx>
      <c:valAx>
        <c:axId val="3537182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3725664"/>
        <c:crosses val="autoZero"/>
        <c:crossBetween val="between"/>
      </c:valAx>
      <c:valAx>
        <c:axId val="35371978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3720176"/>
        <c:crosses val="max"/>
        <c:crossBetween val="between"/>
      </c:valAx>
      <c:catAx>
        <c:axId val="35372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3719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37.2%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28.1%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54.9%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59.7%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56.1%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8"/>
  <sheetViews>
    <sheetView tabSelected="1" view="pageBreakPreview" zoomScale="75" zoomScaleNormal="75" zoomScaleSheetLayoutView="75" workbookViewId="0">
      <selection activeCell="B35" sqref="B35"/>
    </sheetView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36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40</v>
      </c>
    </row>
    <row r="40" spans="2:11" ht="24.95" customHeight="1" x14ac:dyDescent="0.15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 x14ac:dyDescent="0.15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5" customHeight="1" x14ac:dyDescent="0.15"/>
    <row r="48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M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1.625" style="14" customWidth="1"/>
    <col min="4" max="4" width="10.625" style="14" customWidth="1"/>
    <col min="5" max="7" width="10.125" style="14" customWidth="1"/>
    <col min="8" max="8" width="11.625" style="14" customWidth="1"/>
    <col min="9" max="9" width="10.125" style="14" customWidth="1"/>
    <col min="10" max="10" width="2.625" style="14" customWidth="1"/>
    <col min="11" max="13" width="0" style="14" hidden="1" customWidth="1"/>
    <col min="14" max="16384" width="9" style="14"/>
  </cols>
  <sheetData>
    <row r="1" spans="1:13" ht="20.100000000000001" customHeight="1" x14ac:dyDescent="0.15">
      <c r="A1" s="13" t="s">
        <v>11</v>
      </c>
    </row>
    <row r="2" spans="1:13" ht="14.1" customHeight="1" x14ac:dyDescent="0.15">
      <c r="H2" s="25" t="s">
        <v>35</v>
      </c>
      <c r="I2" s="25"/>
    </row>
    <row r="3" spans="1:13" ht="20.100000000000001" customHeight="1" x14ac:dyDescent="0.15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 x14ac:dyDescent="0.2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 x14ac:dyDescent="0.2">
      <c r="B5" s="17" t="s">
        <v>16</v>
      </c>
      <c r="C5" s="29">
        <f>SUM(C6:C13)</f>
        <v>695007</v>
      </c>
      <c r="D5" s="30">
        <f>SUM(E5:G5)</f>
        <v>221539</v>
      </c>
      <c r="E5" s="31">
        <f>SUM(E6:E13)</f>
        <v>111079</v>
      </c>
      <c r="F5" s="31">
        <f>SUM(F6:F13)</f>
        <v>71254</v>
      </c>
      <c r="G5" s="32">
        <f t="shared" ref="G5:H5" si="0">SUM(G6:G13)</f>
        <v>39206</v>
      </c>
      <c r="H5" s="29">
        <f t="shared" si="0"/>
        <v>217331</v>
      </c>
      <c r="I5" s="33">
        <f>D5/C5</f>
        <v>0.31875794056750506</v>
      </c>
      <c r="J5" s="26"/>
      <c r="K5" s="24">
        <f t="shared" ref="K5:K13" si="1">C5-D5-H5</f>
        <v>256137</v>
      </c>
      <c r="L5" s="58">
        <f>E5/C5</f>
        <v>0.15982428953952982</v>
      </c>
      <c r="M5" s="58">
        <f>G5/C5</f>
        <v>5.6410942623599476E-2</v>
      </c>
    </row>
    <row r="6" spans="1:13" ht="20.100000000000001" customHeight="1" thickTop="1" x14ac:dyDescent="0.15">
      <c r="B6" s="18" t="s">
        <v>17</v>
      </c>
      <c r="C6" s="34">
        <v>187583</v>
      </c>
      <c r="D6" s="35">
        <f t="shared" ref="D6:D13" si="2">SUM(E6:G6)</f>
        <v>46019</v>
      </c>
      <c r="E6" s="36">
        <v>24527</v>
      </c>
      <c r="F6" s="36">
        <v>14763</v>
      </c>
      <c r="G6" s="37">
        <v>6729</v>
      </c>
      <c r="H6" s="34">
        <v>62041</v>
      </c>
      <c r="I6" s="38">
        <f t="shared" ref="I6:I13" si="3">D6/C6</f>
        <v>0.24532606899345891</v>
      </c>
      <c r="J6" s="26"/>
      <c r="K6" s="24">
        <f t="shared" si="1"/>
        <v>79523</v>
      </c>
      <c r="L6" s="58">
        <f t="shared" ref="L6:L13" si="4">E6/C6</f>
        <v>0.1307527867663914</v>
      </c>
      <c r="M6" s="58">
        <f t="shared" ref="M6:M13" si="5">G6/C6</f>
        <v>3.5872120607944216E-2</v>
      </c>
    </row>
    <row r="7" spans="1:13" ht="20.100000000000001" customHeight="1" x14ac:dyDescent="0.15">
      <c r="B7" s="19" t="s">
        <v>18</v>
      </c>
      <c r="C7" s="39">
        <v>92230</v>
      </c>
      <c r="D7" s="40">
        <f t="shared" si="2"/>
        <v>30814</v>
      </c>
      <c r="E7" s="41">
        <v>14967</v>
      </c>
      <c r="F7" s="41">
        <v>10436</v>
      </c>
      <c r="G7" s="42">
        <v>5411</v>
      </c>
      <c r="H7" s="39">
        <v>28618</v>
      </c>
      <c r="I7" s="43">
        <f t="shared" si="3"/>
        <v>0.33409953377425999</v>
      </c>
      <c r="J7" s="26"/>
      <c r="K7" s="24">
        <f t="shared" si="1"/>
        <v>32798</v>
      </c>
      <c r="L7" s="58">
        <f t="shared" si="4"/>
        <v>0.16227908489645451</v>
      </c>
      <c r="M7" s="58">
        <f t="shared" si="5"/>
        <v>5.8668546026238749E-2</v>
      </c>
    </row>
    <row r="8" spans="1:13" ht="20.100000000000001" customHeight="1" x14ac:dyDescent="0.15">
      <c r="B8" s="19" t="s">
        <v>19</v>
      </c>
      <c r="C8" s="39">
        <v>49832</v>
      </c>
      <c r="D8" s="40">
        <f t="shared" si="2"/>
        <v>18698</v>
      </c>
      <c r="E8" s="41">
        <v>9369</v>
      </c>
      <c r="F8" s="41">
        <v>5775</v>
      </c>
      <c r="G8" s="42">
        <v>3554</v>
      </c>
      <c r="H8" s="39">
        <v>14808</v>
      </c>
      <c r="I8" s="43">
        <f t="shared" si="3"/>
        <v>0.37522074169208541</v>
      </c>
      <c r="J8" s="26"/>
      <c r="K8" s="24">
        <f t="shared" si="1"/>
        <v>16326</v>
      </c>
      <c r="L8" s="58">
        <f t="shared" si="4"/>
        <v>0.18801171937710709</v>
      </c>
      <c r="M8" s="58">
        <f t="shared" si="5"/>
        <v>7.131963397013967E-2</v>
      </c>
    </row>
    <row r="9" spans="1:13" ht="20.100000000000001" customHeight="1" x14ac:dyDescent="0.15">
      <c r="B9" s="19" t="s">
        <v>20</v>
      </c>
      <c r="C9" s="39">
        <v>32136</v>
      </c>
      <c r="D9" s="40">
        <f t="shared" si="2"/>
        <v>10016</v>
      </c>
      <c r="E9" s="41">
        <v>5252</v>
      </c>
      <c r="F9" s="41">
        <v>3001</v>
      </c>
      <c r="G9" s="42">
        <v>1763</v>
      </c>
      <c r="H9" s="39">
        <v>10086</v>
      </c>
      <c r="I9" s="43">
        <f t="shared" si="3"/>
        <v>0.31167537963654468</v>
      </c>
      <c r="J9" s="26"/>
      <c r="K9" s="24">
        <f t="shared" si="1"/>
        <v>12034</v>
      </c>
      <c r="L9" s="58">
        <f t="shared" si="4"/>
        <v>0.16343042071197411</v>
      </c>
      <c r="M9" s="58">
        <f t="shared" si="5"/>
        <v>5.4860592481951707E-2</v>
      </c>
    </row>
    <row r="10" spans="1:13" ht="20.100000000000001" customHeight="1" x14ac:dyDescent="0.15">
      <c r="B10" s="19" t="s">
        <v>21</v>
      </c>
      <c r="C10" s="39">
        <v>44531</v>
      </c>
      <c r="D10" s="40">
        <f t="shared" si="2"/>
        <v>14534</v>
      </c>
      <c r="E10" s="41">
        <v>7204</v>
      </c>
      <c r="F10" s="41">
        <v>4515</v>
      </c>
      <c r="G10" s="42">
        <v>2815</v>
      </c>
      <c r="H10" s="39">
        <v>13659</v>
      </c>
      <c r="I10" s="43">
        <f t="shared" si="3"/>
        <v>0.3263793761649188</v>
      </c>
      <c r="J10" s="26"/>
      <c r="K10" s="24">
        <f t="shared" si="1"/>
        <v>16338</v>
      </c>
      <c r="L10" s="58">
        <f t="shared" si="4"/>
        <v>0.1617749432979273</v>
      </c>
      <c r="M10" s="58">
        <f t="shared" si="5"/>
        <v>6.3214389975522672E-2</v>
      </c>
    </row>
    <row r="11" spans="1:13" ht="20.100000000000001" customHeight="1" x14ac:dyDescent="0.15">
      <c r="B11" s="19" t="s">
        <v>22</v>
      </c>
      <c r="C11" s="39">
        <v>97605</v>
      </c>
      <c r="D11" s="40">
        <f t="shared" si="2"/>
        <v>31569</v>
      </c>
      <c r="E11" s="41">
        <v>15398</v>
      </c>
      <c r="F11" s="41">
        <v>10402</v>
      </c>
      <c r="G11" s="42">
        <v>5769</v>
      </c>
      <c r="H11" s="39">
        <v>31392</v>
      </c>
      <c r="I11" s="43">
        <f t="shared" si="3"/>
        <v>0.32343629936990931</v>
      </c>
      <c r="J11" s="26"/>
      <c r="K11" s="24">
        <f t="shared" si="1"/>
        <v>34644</v>
      </c>
      <c r="L11" s="58">
        <f t="shared" si="4"/>
        <v>0.1577583115619077</v>
      </c>
      <c r="M11" s="58">
        <f t="shared" si="5"/>
        <v>5.9105578607653295E-2</v>
      </c>
    </row>
    <row r="12" spans="1:13" ht="20.100000000000001" customHeight="1" x14ac:dyDescent="0.15">
      <c r="B12" s="19" t="s">
        <v>23</v>
      </c>
      <c r="C12" s="39">
        <v>134247</v>
      </c>
      <c r="D12" s="40">
        <f t="shared" si="2"/>
        <v>49417</v>
      </c>
      <c r="E12" s="41">
        <v>24700</v>
      </c>
      <c r="F12" s="41">
        <v>15462</v>
      </c>
      <c r="G12" s="42">
        <v>9255</v>
      </c>
      <c r="H12" s="39">
        <v>39705</v>
      </c>
      <c r="I12" s="43">
        <f t="shared" si="3"/>
        <v>0.36810506007583038</v>
      </c>
      <c r="J12" s="26"/>
      <c r="K12" s="24">
        <f t="shared" si="1"/>
        <v>45125</v>
      </c>
      <c r="L12" s="58">
        <f t="shared" si="4"/>
        <v>0.18398921391167028</v>
      </c>
      <c r="M12" s="58">
        <f t="shared" si="5"/>
        <v>6.8940088046660256E-2</v>
      </c>
    </row>
    <row r="13" spans="1:13" ht="20.100000000000001" customHeight="1" x14ac:dyDescent="0.15">
      <c r="B13" s="19" t="s">
        <v>24</v>
      </c>
      <c r="C13" s="39">
        <v>56843</v>
      </c>
      <c r="D13" s="40">
        <f t="shared" si="2"/>
        <v>20472</v>
      </c>
      <c r="E13" s="41">
        <v>9662</v>
      </c>
      <c r="F13" s="41">
        <v>6900</v>
      </c>
      <c r="G13" s="42">
        <v>3910</v>
      </c>
      <c r="H13" s="39">
        <v>17022</v>
      </c>
      <c r="I13" s="43">
        <f t="shared" si="3"/>
        <v>0.36014988652956387</v>
      </c>
      <c r="J13" s="26"/>
      <c r="K13" s="24">
        <f t="shared" si="1"/>
        <v>19349</v>
      </c>
      <c r="L13" s="58">
        <f t="shared" si="4"/>
        <v>0.16997695406646376</v>
      </c>
      <c r="M13" s="58">
        <f t="shared" si="5"/>
        <v>6.8785954295163876E-2</v>
      </c>
    </row>
    <row r="14" spans="1:13" ht="20.100000000000001" customHeight="1" x14ac:dyDescent="0.15"/>
    <row r="15" spans="1:13" ht="20.100000000000001" customHeight="1" x14ac:dyDescent="0.15"/>
    <row r="16" spans="1:13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21" ht="20.100000000000001" customHeight="1" x14ac:dyDescent="0.15">
      <c r="A1" s="13" t="s">
        <v>42</v>
      </c>
      <c r="B1" s="13"/>
    </row>
    <row r="2" spans="1:21" ht="14.1" customHeight="1" x14ac:dyDescent="0.15">
      <c r="K2" s="44" t="s">
        <v>2</v>
      </c>
    </row>
    <row r="3" spans="1:21" ht="20.100000000000001" customHeight="1" x14ac:dyDescent="0.15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 x14ac:dyDescent="0.15">
      <c r="B4" s="205" t="s">
        <v>66</v>
      </c>
      <c r="C4" s="206"/>
      <c r="D4" s="45">
        <f>SUM(D5:D7)</f>
        <v>7177</v>
      </c>
      <c r="E4" s="46">
        <f t="shared" ref="E4:K4" si="0">SUM(E5:E7)</f>
        <v>5492</v>
      </c>
      <c r="F4" s="46">
        <f t="shared" si="0"/>
        <v>8898</v>
      </c>
      <c r="G4" s="46">
        <f t="shared" si="0"/>
        <v>5464</v>
      </c>
      <c r="H4" s="46">
        <f t="shared" si="0"/>
        <v>4530</v>
      </c>
      <c r="I4" s="46">
        <f t="shared" si="0"/>
        <v>5541</v>
      </c>
      <c r="J4" s="45">
        <f t="shared" si="0"/>
        <v>3016</v>
      </c>
      <c r="K4" s="47">
        <f t="shared" si="0"/>
        <v>40118</v>
      </c>
      <c r="L4" s="55">
        <f>K4/人口統計!D5</f>
        <v>0.18108775430059718</v>
      </c>
      <c r="O4" s="14" t="s">
        <v>188</v>
      </c>
    </row>
    <row r="5" spans="1:21" ht="20.100000000000001" customHeight="1" x14ac:dyDescent="0.15">
      <c r="B5" s="117"/>
      <c r="C5" s="118" t="s">
        <v>15</v>
      </c>
      <c r="D5" s="48">
        <v>965</v>
      </c>
      <c r="E5" s="49">
        <v>851</v>
      </c>
      <c r="F5" s="49">
        <v>863</v>
      </c>
      <c r="G5" s="49">
        <v>685</v>
      </c>
      <c r="H5" s="49">
        <v>519</v>
      </c>
      <c r="I5" s="49">
        <v>567</v>
      </c>
      <c r="J5" s="48">
        <v>340</v>
      </c>
      <c r="K5" s="50">
        <f>SUM(D5:J5)</f>
        <v>4790</v>
      </c>
      <c r="L5" s="56">
        <f>K5/人口統計!D5</f>
        <v>2.1621475225581048E-2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 x14ac:dyDescent="0.15">
      <c r="B6" s="117"/>
      <c r="C6" s="118" t="s">
        <v>144</v>
      </c>
      <c r="D6" s="48">
        <v>2930</v>
      </c>
      <c r="E6" s="49">
        <v>2016</v>
      </c>
      <c r="F6" s="49">
        <v>2976</v>
      </c>
      <c r="G6" s="49">
        <v>1624</v>
      </c>
      <c r="H6" s="49">
        <v>1249</v>
      </c>
      <c r="I6" s="49">
        <v>1366</v>
      </c>
      <c r="J6" s="48">
        <v>815</v>
      </c>
      <c r="K6" s="50">
        <f>SUM(D6:J6)</f>
        <v>12976</v>
      </c>
      <c r="L6" s="56">
        <f>K6/人口統計!D5</f>
        <v>5.8572079859528121E-2</v>
      </c>
      <c r="O6" s="162">
        <f>SUM(D6,D7)</f>
        <v>6212</v>
      </c>
      <c r="P6" s="162">
        <f t="shared" ref="P6:U6" si="1">SUM(E6,E7)</f>
        <v>4641</v>
      </c>
      <c r="Q6" s="162">
        <f t="shared" si="1"/>
        <v>8035</v>
      </c>
      <c r="R6" s="162">
        <f t="shared" si="1"/>
        <v>4779</v>
      </c>
      <c r="S6" s="162">
        <f t="shared" si="1"/>
        <v>4011</v>
      </c>
      <c r="T6" s="162">
        <f t="shared" si="1"/>
        <v>4974</v>
      </c>
      <c r="U6" s="162">
        <f t="shared" si="1"/>
        <v>2676</v>
      </c>
    </row>
    <row r="7" spans="1:21" ht="20.100000000000001" customHeight="1" x14ac:dyDescent="0.15">
      <c r="B7" s="117"/>
      <c r="C7" s="119" t="s">
        <v>143</v>
      </c>
      <c r="D7" s="51">
        <v>3282</v>
      </c>
      <c r="E7" s="52">
        <v>2625</v>
      </c>
      <c r="F7" s="52">
        <v>5059</v>
      </c>
      <c r="G7" s="52">
        <v>3155</v>
      </c>
      <c r="H7" s="52">
        <v>2762</v>
      </c>
      <c r="I7" s="52">
        <v>3608</v>
      </c>
      <c r="J7" s="51">
        <v>1861</v>
      </c>
      <c r="K7" s="53">
        <f>SUM(D7:J7)</f>
        <v>22352</v>
      </c>
      <c r="L7" s="57">
        <f>K7/人口統計!D5</f>
        <v>0.10089419921548802</v>
      </c>
      <c r="O7" s="14">
        <f>O6/($K$6+$K$7)</f>
        <v>0.17583786231884058</v>
      </c>
      <c r="P7" s="14">
        <f t="shared" ref="P7:U7" si="2">P6/($K$6+$K$7)</f>
        <v>0.13136888586956522</v>
      </c>
      <c r="Q7" s="14">
        <f t="shared" si="2"/>
        <v>0.22743999094202899</v>
      </c>
      <c r="R7" s="14">
        <f t="shared" si="2"/>
        <v>0.13527513586956522</v>
      </c>
      <c r="S7" s="14">
        <f t="shared" si="2"/>
        <v>0.11353600543478261</v>
      </c>
      <c r="T7" s="14">
        <f t="shared" si="2"/>
        <v>0.14079483695652173</v>
      </c>
      <c r="U7" s="14">
        <f t="shared" si="2"/>
        <v>7.5747282608695649E-2</v>
      </c>
    </row>
    <row r="8" spans="1:21" ht="20.100000000000001" customHeight="1" thickBot="1" x14ac:dyDescent="0.2">
      <c r="B8" s="205" t="s">
        <v>67</v>
      </c>
      <c r="C8" s="206"/>
      <c r="D8" s="45">
        <v>90</v>
      </c>
      <c r="E8" s="46">
        <v>110</v>
      </c>
      <c r="F8" s="46">
        <v>73</v>
      </c>
      <c r="G8" s="46">
        <v>113</v>
      </c>
      <c r="H8" s="46">
        <v>75</v>
      </c>
      <c r="I8" s="46">
        <v>68</v>
      </c>
      <c r="J8" s="45">
        <v>54</v>
      </c>
      <c r="K8" s="47">
        <f>SUM(D8:J8)</f>
        <v>583</v>
      </c>
      <c r="L8" s="80"/>
    </row>
    <row r="9" spans="1:21" ht="20.100000000000001" customHeight="1" thickTop="1" x14ac:dyDescent="0.15">
      <c r="B9" s="207" t="s">
        <v>34</v>
      </c>
      <c r="C9" s="208"/>
      <c r="D9" s="35">
        <f>D4+D8</f>
        <v>7267</v>
      </c>
      <c r="E9" s="34">
        <f t="shared" ref="E9:K9" si="3">E4+E8</f>
        <v>5602</v>
      </c>
      <c r="F9" s="34">
        <f t="shared" si="3"/>
        <v>8971</v>
      </c>
      <c r="G9" s="34">
        <f t="shared" si="3"/>
        <v>5577</v>
      </c>
      <c r="H9" s="34">
        <f t="shared" si="3"/>
        <v>4605</v>
      </c>
      <c r="I9" s="34">
        <f t="shared" si="3"/>
        <v>5609</v>
      </c>
      <c r="J9" s="35">
        <f t="shared" si="3"/>
        <v>3070</v>
      </c>
      <c r="K9" s="54">
        <f t="shared" si="3"/>
        <v>40701</v>
      </c>
      <c r="L9" s="81"/>
    </row>
    <row r="10" spans="1:21" ht="20.100000000000001" customHeight="1" x14ac:dyDescent="0.15"/>
    <row r="11" spans="1:21" ht="20.100000000000001" customHeight="1" x14ac:dyDescent="0.15"/>
    <row r="12" spans="1:21" ht="20.100000000000001" customHeight="1" x14ac:dyDescent="0.15"/>
    <row r="13" spans="1:21" ht="20.100000000000001" customHeight="1" x14ac:dyDescent="0.15"/>
    <row r="14" spans="1:21" ht="20.100000000000001" customHeight="1" x14ac:dyDescent="0.15"/>
    <row r="15" spans="1:21" ht="20.100000000000001" customHeight="1" x14ac:dyDescent="0.15"/>
    <row r="16" spans="1:21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41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 x14ac:dyDescent="0.15">
      <c r="B24" s="209" t="s">
        <v>17</v>
      </c>
      <c r="C24" s="210"/>
      <c r="D24" s="45">
        <v>1214</v>
      </c>
      <c r="E24" s="46">
        <v>1019</v>
      </c>
      <c r="F24" s="46">
        <v>1390</v>
      </c>
      <c r="G24" s="46">
        <v>892</v>
      </c>
      <c r="H24" s="46">
        <v>717</v>
      </c>
      <c r="I24" s="46">
        <v>910</v>
      </c>
      <c r="J24" s="45">
        <v>536</v>
      </c>
      <c r="K24" s="47">
        <f>SUM(D24:J24)</f>
        <v>6678</v>
      </c>
      <c r="L24" s="55">
        <f>K24/人口統計!D6</f>
        <v>0.14511397466263934</v>
      </c>
    </row>
    <row r="25" spans="1:12" ht="20.100000000000001" customHeight="1" x14ac:dyDescent="0.15">
      <c r="B25" s="213" t="s">
        <v>43</v>
      </c>
      <c r="C25" s="214"/>
      <c r="D25" s="45">
        <v>1139</v>
      </c>
      <c r="E25" s="46">
        <v>1011</v>
      </c>
      <c r="F25" s="46">
        <v>1117</v>
      </c>
      <c r="G25" s="46">
        <v>774</v>
      </c>
      <c r="H25" s="46">
        <v>628</v>
      </c>
      <c r="I25" s="46">
        <v>685</v>
      </c>
      <c r="J25" s="45">
        <v>388</v>
      </c>
      <c r="K25" s="47">
        <f t="shared" ref="K25:K31" si="4">SUM(D25:J25)</f>
        <v>5742</v>
      </c>
      <c r="L25" s="55">
        <f>K25/人口統計!D7</f>
        <v>0.18634386966963068</v>
      </c>
    </row>
    <row r="26" spans="1:12" ht="20.100000000000001" customHeight="1" x14ac:dyDescent="0.15">
      <c r="B26" s="213" t="s">
        <v>44</v>
      </c>
      <c r="C26" s="214"/>
      <c r="D26" s="45">
        <v>794</v>
      </c>
      <c r="E26" s="46">
        <v>418</v>
      </c>
      <c r="F26" s="46">
        <v>876</v>
      </c>
      <c r="G26" s="46">
        <v>471</v>
      </c>
      <c r="H26" s="46">
        <v>433</v>
      </c>
      <c r="I26" s="46">
        <v>520</v>
      </c>
      <c r="J26" s="45">
        <v>304</v>
      </c>
      <c r="K26" s="47">
        <f t="shared" si="4"/>
        <v>3816</v>
      </c>
      <c r="L26" s="55">
        <f>K26/人口統計!D8</f>
        <v>0.20408599850251363</v>
      </c>
    </row>
    <row r="27" spans="1:12" ht="20.100000000000001" customHeight="1" x14ac:dyDescent="0.15">
      <c r="B27" s="213" t="s">
        <v>45</v>
      </c>
      <c r="C27" s="214"/>
      <c r="D27" s="45">
        <v>200</v>
      </c>
      <c r="E27" s="46">
        <v>169</v>
      </c>
      <c r="F27" s="46">
        <v>350</v>
      </c>
      <c r="G27" s="46">
        <v>250</v>
      </c>
      <c r="H27" s="46">
        <v>217</v>
      </c>
      <c r="I27" s="46">
        <v>215</v>
      </c>
      <c r="J27" s="45">
        <v>96</v>
      </c>
      <c r="K27" s="47">
        <f t="shared" si="4"/>
        <v>1497</v>
      </c>
      <c r="L27" s="55">
        <f>K27/人口統計!D9</f>
        <v>0.14946086261980832</v>
      </c>
    </row>
    <row r="28" spans="1:12" ht="20.100000000000001" customHeight="1" x14ac:dyDescent="0.15">
      <c r="B28" s="213" t="s">
        <v>46</v>
      </c>
      <c r="C28" s="214"/>
      <c r="D28" s="45">
        <v>310</v>
      </c>
      <c r="E28" s="46">
        <v>268</v>
      </c>
      <c r="F28" s="46">
        <v>505</v>
      </c>
      <c r="G28" s="46">
        <v>339</v>
      </c>
      <c r="H28" s="46">
        <v>276</v>
      </c>
      <c r="I28" s="46">
        <v>394</v>
      </c>
      <c r="J28" s="45">
        <v>200</v>
      </c>
      <c r="K28" s="47">
        <f t="shared" si="4"/>
        <v>2292</v>
      </c>
      <c r="L28" s="55">
        <f>K28/人口統計!D10</f>
        <v>0.15769918811063713</v>
      </c>
    </row>
    <row r="29" spans="1:12" ht="20.100000000000001" customHeight="1" x14ac:dyDescent="0.15">
      <c r="B29" s="213" t="s">
        <v>47</v>
      </c>
      <c r="C29" s="214"/>
      <c r="D29" s="45">
        <v>756</v>
      </c>
      <c r="E29" s="46">
        <v>742</v>
      </c>
      <c r="F29" s="46">
        <v>1446</v>
      </c>
      <c r="G29" s="46">
        <v>762</v>
      </c>
      <c r="H29" s="46">
        <v>638</v>
      </c>
      <c r="I29" s="46">
        <v>792</v>
      </c>
      <c r="J29" s="45">
        <v>434</v>
      </c>
      <c r="K29" s="47">
        <f t="shared" si="4"/>
        <v>5570</v>
      </c>
      <c r="L29" s="55">
        <f>K29/人口統計!D11</f>
        <v>0.17643891159048433</v>
      </c>
    </row>
    <row r="30" spans="1:12" ht="20.100000000000001" customHeight="1" x14ac:dyDescent="0.15">
      <c r="B30" s="213" t="s">
        <v>48</v>
      </c>
      <c r="C30" s="214"/>
      <c r="D30" s="45">
        <v>2308</v>
      </c>
      <c r="E30" s="46">
        <v>1489</v>
      </c>
      <c r="F30" s="46">
        <v>2326</v>
      </c>
      <c r="G30" s="46">
        <v>1492</v>
      </c>
      <c r="H30" s="46">
        <v>1232</v>
      </c>
      <c r="I30" s="46">
        <v>1455</v>
      </c>
      <c r="J30" s="45">
        <v>718</v>
      </c>
      <c r="K30" s="47">
        <f t="shared" si="4"/>
        <v>11020</v>
      </c>
      <c r="L30" s="55">
        <f>K30/人口統計!D12</f>
        <v>0.22300018212356071</v>
      </c>
    </row>
    <row r="31" spans="1:12" ht="20.100000000000001" customHeight="1" thickBot="1" x14ac:dyDescent="0.2">
      <c r="B31" s="209" t="s">
        <v>24</v>
      </c>
      <c r="C31" s="210"/>
      <c r="D31" s="45">
        <v>456</v>
      </c>
      <c r="E31" s="46">
        <v>376</v>
      </c>
      <c r="F31" s="46">
        <v>888</v>
      </c>
      <c r="G31" s="46">
        <v>484</v>
      </c>
      <c r="H31" s="46">
        <v>389</v>
      </c>
      <c r="I31" s="46">
        <v>570</v>
      </c>
      <c r="J31" s="45">
        <v>340</v>
      </c>
      <c r="K31" s="47">
        <f t="shared" si="4"/>
        <v>3503</v>
      </c>
      <c r="L31" s="59">
        <f>K31/人口統計!D13</f>
        <v>0.17111176240719031</v>
      </c>
    </row>
    <row r="32" spans="1:12" ht="20.100000000000001" customHeight="1" thickTop="1" x14ac:dyDescent="0.15">
      <c r="B32" s="211" t="s">
        <v>49</v>
      </c>
      <c r="C32" s="212"/>
      <c r="D32" s="35">
        <f>SUM(D24:D31)</f>
        <v>7177</v>
      </c>
      <c r="E32" s="34">
        <f t="shared" ref="E32:J32" si="5">SUM(E24:E31)</f>
        <v>5492</v>
      </c>
      <c r="F32" s="34">
        <f t="shared" si="5"/>
        <v>8898</v>
      </c>
      <c r="G32" s="34">
        <f t="shared" si="5"/>
        <v>5464</v>
      </c>
      <c r="H32" s="34">
        <f t="shared" si="5"/>
        <v>4530</v>
      </c>
      <c r="I32" s="34">
        <f t="shared" si="5"/>
        <v>5541</v>
      </c>
      <c r="J32" s="35">
        <f t="shared" si="5"/>
        <v>3016</v>
      </c>
      <c r="K32" s="54">
        <f>SUM(K24:K31)</f>
        <v>40118</v>
      </c>
      <c r="L32" s="60">
        <f>K32/人口統計!D5</f>
        <v>0.18108775430059718</v>
      </c>
    </row>
    <row r="33" spans="1:11" ht="20.100000000000001" customHeight="1" x14ac:dyDescent="0.15">
      <c r="C33" s="14" t="s">
        <v>50</v>
      </c>
    </row>
    <row r="34" spans="1:11" ht="20.100000000000001" customHeight="1" x14ac:dyDescent="0.15"/>
    <row r="35" spans="1:11" ht="20.100000000000001" customHeight="1" x14ac:dyDescent="0.15"/>
    <row r="36" spans="1:11" ht="20.100000000000001" customHeight="1" x14ac:dyDescent="0.15"/>
    <row r="37" spans="1:11" ht="20.100000000000001" customHeight="1" x14ac:dyDescent="0.15"/>
    <row r="38" spans="1:11" ht="20.100000000000001" customHeight="1" x14ac:dyDescent="0.15"/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  <row r="46" spans="1:11" ht="20.100000000000001" customHeight="1" x14ac:dyDescent="0.15"/>
    <row r="47" spans="1:11" ht="20.100000000000001" customHeight="1" x14ac:dyDescent="0.15">
      <c r="A47" s="13" t="s">
        <v>153</v>
      </c>
    </row>
    <row r="48" spans="1:11" ht="20.100000000000001" customHeight="1" x14ac:dyDescent="0.15">
      <c r="K48" s="44" t="s">
        <v>2</v>
      </c>
    </row>
    <row r="49" spans="2:14" ht="20.100000000000001" customHeight="1" x14ac:dyDescent="0.15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 x14ac:dyDescent="0.15">
      <c r="B50" s="203" t="s">
        <v>154</v>
      </c>
      <c r="C50" s="204"/>
      <c r="D50" s="191">
        <v>262</v>
      </c>
      <c r="E50" s="192">
        <v>218</v>
      </c>
      <c r="F50" s="192">
        <v>317</v>
      </c>
      <c r="G50" s="192">
        <v>204</v>
      </c>
      <c r="H50" s="192">
        <v>157</v>
      </c>
      <c r="I50" s="192">
        <v>219</v>
      </c>
      <c r="J50" s="191">
        <v>126</v>
      </c>
      <c r="K50" s="193">
        <f t="shared" ref="K50:K82" si="6">SUM(D50:J50)</f>
        <v>1503</v>
      </c>
      <c r="L50" s="194">
        <f>K50/N50</f>
        <v>0.14189954682779457</v>
      </c>
      <c r="N50" s="14">
        <v>10592</v>
      </c>
    </row>
    <row r="51" spans="2:14" ht="20.100000000000001" customHeight="1" x14ac:dyDescent="0.15">
      <c r="B51" s="203" t="s">
        <v>155</v>
      </c>
      <c r="C51" s="204"/>
      <c r="D51" s="191">
        <v>222</v>
      </c>
      <c r="E51" s="192">
        <v>165</v>
      </c>
      <c r="F51" s="192">
        <v>274</v>
      </c>
      <c r="G51" s="192">
        <v>141</v>
      </c>
      <c r="H51" s="192">
        <v>135</v>
      </c>
      <c r="I51" s="192">
        <v>170</v>
      </c>
      <c r="J51" s="191">
        <v>86</v>
      </c>
      <c r="K51" s="193">
        <f t="shared" si="6"/>
        <v>1193</v>
      </c>
      <c r="L51" s="194">
        <f t="shared" ref="L51:L82" si="7">K51/N51</f>
        <v>0.1530075670129537</v>
      </c>
      <c r="N51" s="14">
        <v>7797</v>
      </c>
    </row>
    <row r="52" spans="2:14" ht="20.100000000000001" customHeight="1" x14ac:dyDescent="0.15">
      <c r="B52" s="203" t="s">
        <v>156</v>
      </c>
      <c r="C52" s="204"/>
      <c r="D52" s="191">
        <v>332</v>
      </c>
      <c r="E52" s="192">
        <v>291</v>
      </c>
      <c r="F52" s="192">
        <v>304</v>
      </c>
      <c r="G52" s="192">
        <v>239</v>
      </c>
      <c r="H52" s="192">
        <v>189</v>
      </c>
      <c r="I52" s="192">
        <v>223</v>
      </c>
      <c r="J52" s="191">
        <v>124</v>
      </c>
      <c r="K52" s="193">
        <f t="shared" si="6"/>
        <v>1702</v>
      </c>
      <c r="L52" s="194">
        <f t="shared" si="7"/>
        <v>0.15354082092918359</v>
      </c>
      <c r="N52" s="14">
        <v>11085</v>
      </c>
    </row>
    <row r="53" spans="2:14" ht="20.100000000000001" customHeight="1" x14ac:dyDescent="0.15">
      <c r="B53" s="203" t="s">
        <v>157</v>
      </c>
      <c r="C53" s="204"/>
      <c r="D53" s="191">
        <v>198</v>
      </c>
      <c r="E53" s="192">
        <v>151</v>
      </c>
      <c r="F53" s="192">
        <v>225</v>
      </c>
      <c r="G53" s="192">
        <v>154</v>
      </c>
      <c r="H53" s="192">
        <v>113</v>
      </c>
      <c r="I53" s="192">
        <v>153</v>
      </c>
      <c r="J53" s="191">
        <v>106</v>
      </c>
      <c r="K53" s="193">
        <f t="shared" si="6"/>
        <v>1100</v>
      </c>
      <c r="L53" s="194">
        <f t="shared" si="7"/>
        <v>0.14328513742347271</v>
      </c>
      <c r="N53" s="14">
        <v>7677</v>
      </c>
    </row>
    <row r="54" spans="2:14" ht="20.100000000000001" customHeight="1" x14ac:dyDescent="0.15">
      <c r="B54" s="203" t="s">
        <v>158</v>
      </c>
      <c r="C54" s="204"/>
      <c r="D54" s="191">
        <v>160</v>
      </c>
      <c r="E54" s="192">
        <v>164</v>
      </c>
      <c r="F54" s="192">
        <v>196</v>
      </c>
      <c r="G54" s="192">
        <v>131</v>
      </c>
      <c r="H54" s="192">
        <v>95</v>
      </c>
      <c r="I54" s="192">
        <v>119</v>
      </c>
      <c r="J54" s="191">
        <v>85</v>
      </c>
      <c r="K54" s="193">
        <f t="shared" si="6"/>
        <v>950</v>
      </c>
      <c r="L54" s="194">
        <f t="shared" si="7"/>
        <v>0.14901960784313725</v>
      </c>
      <c r="N54" s="14">
        <v>6375</v>
      </c>
    </row>
    <row r="55" spans="2:14" ht="20.100000000000001" customHeight="1" x14ac:dyDescent="0.15">
      <c r="B55" s="203" t="s">
        <v>159</v>
      </c>
      <c r="C55" s="204"/>
      <c r="D55" s="191">
        <v>64</v>
      </c>
      <c r="E55" s="192">
        <v>67</v>
      </c>
      <c r="F55" s="192">
        <v>85</v>
      </c>
      <c r="G55" s="192">
        <v>51</v>
      </c>
      <c r="H55" s="192">
        <v>47</v>
      </c>
      <c r="I55" s="192">
        <v>43</v>
      </c>
      <c r="J55" s="191">
        <v>24</v>
      </c>
      <c r="K55" s="193">
        <f t="shared" si="6"/>
        <v>381</v>
      </c>
      <c r="L55" s="194">
        <f t="shared" si="7"/>
        <v>0.15282791817087846</v>
      </c>
      <c r="N55" s="14">
        <v>2493</v>
      </c>
    </row>
    <row r="56" spans="2:14" ht="20.100000000000001" customHeight="1" x14ac:dyDescent="0.15">
      <c r="B56" s="203" t="s">
        <v>160</v>
      </c>
      <c r="C56" s="204"/>
      <c r="D56" s="191">
        <v>166</v>
      </c>
      <c r="E56" s="192">
        <v>149</v>
      </c>
      <c r="F56" s="192">
        <v>156</v>
      </c>
      <c r="G56" s="192">
        <v>143</v>
      </c>
      <c r="H56" s="192">
        <v>102</v>
      </c>
      <c r="I56" s="192">
        <v>97</v>
      </c>
      <c r="J56" s="191">
        <v>55</v>
      </c>
      <c r="K56" s="193">
        <f t="shared" si="6"/>
        <v>868</v>
      </c>
      <c r="L56" s="194">
        <f t="shared" si="7"/>
        <v>0.19899128839981658</v>
      </c>
      <c r="N56" s="14">
        <v>4362</v>
      </c>
    </row>
    <row r="57" spans="2:14" ht="20.100000000000001" customHeight="1" x14ac:dyDescent="0.15">
      <c r="B57" s="203" t="s">
        <v>161</v>
      </c>
      <c r="C57" s="204"/>
      <c r="D57" s="191">
        <v>397</v>
      </c>
      <c r="E57" s="192">
        <v>387</v>
      </c>
      <c r="F57" s="192">
        <v>392</v>
      </c>
      <c r="G57" s="192">
        <v>250</v>
      </c>
      <c r="H57" s="192">
        <v>169</v>
      </c>
      <c r="I57" s="192">
        <v>222</v>
      </c>
      <c r="J57" s="191">
        <v>116</v>
      </c>
      <c r="K57" s="193">
        <f t="shared" si="6"/>
        <v>1933</v>
      </c>
      <c r="L57" s="194">
        <f t="shared" si="7"/>
        <v>0.20865716753022454</v>
      </c>
      <c r="N57" s="14">
        <v>9264</v>
      </c>
    </row>
    <row r="58" spans="2:14" ht="20.100000000000001" customHeight="1" x14ac:dyDescent="0.15">
      <c r="B58" s="203" t="s">
        <v>162</v>
      </c>
      <c r="C58" s="204"/>
      <c r="D58" s="191">
        <v>389</v>
      </c>
      <c r="E58" s="192">
        <v>333</v>
      </c>
      <c r="F58" s="192">
        <v>395</v>
      </c>
      <c r="G58" s="192">
        <v>259</v>
      </c>
      <c r="H58" s="192">
        <v>225</v>
      </c>
      <c r="I58" s="192">
        <v>248</v>
      </c>
      <c r="J58" s="191">
        <v>143</v>
      </c>
      <c r="K58" s="193">
        <f t="shared" si="6"/>
        <v>1992</v>
      </c>
      <c r="L58" s="194">
        <f t="shared" si="7"/>
        <v>0.18808422245302617</v>
      </c>
      <c r="N58" s="14">
        <v>10591</v>
      </c>
    </row>
    <row r="59" spans="2:14" ht="20.100000000000001" customHeight="1" x14ac:dyDescent="0.15">
      <c r="B59" s="203" t="s">
        <v>163</v>
      </c>
      <c r="C59" s="204"/>
      <c r="D59" s="191">
        <v>205</v>
      </c>
      <c r="E59" s="192">
        <v>166</v>
      </c>
      <c r="F59" s="192">
        <v>180</v>
      </c>
      <c r="G59" s="192">
        <v>144</v>
      </c>
      <c r="H59" s="192">
        <v>141</v>
      </c>
      <c r="I59" s="192">
        <v>126</v>
      </c>
      <c r="J59" s="191">
        <v>85</v>
      </c>
      <c r="K59" s="193">
        <f t="shared" si="6"/>
        <v>1047</v>
      </c>
      <c r="L59" s="194">
        <f t="shared" si="7"/>
        <v>0.15870850386539337</v>
      </c>
      <c r="N59" s="14">
        <v>6597</v>
      </c>
    </row>
    <row r="60" spans="2:14" ht="20.100000000000001" customHeight="1" x14ac:dyDescent="0.15">
      <c r="B60" s="203" t="s">
        <v>164</v>
      </c>
      <c r="C60" s="204"/>
      <c r="D60" s="191">
        <v>401</v>
      </c>
      <c r="E60" s="192">
        <v>236</v>
      </c>
      <c r="F60" s="192">
        <v>476</v>
      </c>
      <c r="G60" s="192">
        <v>271</v>
      </c>
      <c r="H60" s="192">
        <v>216</v>
      </c>
      <c r="I60" s="192">
        <v>297</v>
      </c>
      <c r="J60" s="191">
        <v>175</v>
      </c>
      <c r="K60" s="193">
        <f t="shared" si="6"/>
        <v>2072</v>
      </c>
      <c r="L60" s="194">
        <f t="shared" si="7"/>
        <v>0.21558630735615442</v>
      </c>
      <c r="N60" s="14">
        <v>9611</v>
      </c>
    </row>
    <row r="61" spans="2:14" ht="20.100000000000001" customHeight="1" x14ac:dyDescent="0.15">
      <c r="B61" s="203" t="s">
        <v>165</v>
      </c>
      <c r="C61" s="204"/>
      <c r="D61" s="191">
        <v>117</v>
      </c>
      <c r="E61" s="192">
        <v>76</v>
      </c>
      <c r="F61" s="192">
        <v>147</v>
      </c>
      <c r="G61" s="192">
        <v>78</v>
      </c>
      <c r="H61" s="192">
        <v>98</v>
      </c>
      <c r="I61" s="192">
        <v>97</v>
      </c>
      <c r="J61" s="191">
        <v>51</v>
      </c>
      <c r="K61" s="193">
        <f t="shared" si="6"/>
        <v>664</v>
      </c>
      <c r="L61" s="194">
        <f t="shared" si="7"/>
        <v>0.21713538260300849</v>
      </c>
      <c r="N61" s="14">
        <v>3058</v>
      </c>
    </row>
    <row r="62" spans="2:14" ht="20.100000000000001" customHeight="1" x14ac:dyDescent="0.15">
      <c r="B62" s="203" t="s">
        <v>166</v>
      </c>
      <c r="C62" s="204"/>
      <c r="D62" s="191">
        <v>282</v>
      </c>
      <c r="E62" s="192">
        <v>117</v>
      </c>
      <c r="F62" s="192">
        <v>261</v>
      </c>
      <c r="G62" s="192">
        <v>134</v>
      </c>
      <c r="H62" s="192">
        <v>127</v>
      </c>
      <c r="I62" s="192">
        <v>131</v>
      </c>
      <c r="J62" s="191">
        <v>82</v>
      </c>
      <c r="K62" s="193">
        <f t="shared" si="6"/>
        <v>1134</v>
      </c>
      <c r="L62" s="194">
        <f t="shared" si="7"/>
        <v>0.188090894012274</v>
      </c>
      <c r="N62" s="14">
        <v>6029</v>
      </c>
    </row>
    <row r="63" spans="2:14" ht="20.100000000000001" customHeight="1" x14ac:dyDescent="0.15">
      <c r="B63" s="203" t="s">
        <v>167</v>
      </c>
      <c r="C63" s="204"/>
      <c r="D63" s="191">
        <v>176</v>
      </c>
      <c r="E63" s="192">
        <v>155</v>
      </c>
      <c r="F63" s="192">
        <v>324</v>
      </c>
      <c r="G63" s="192">
        <v>221</v>
      </c>
      <c r="H63" s="192">
        <v>181</v>
      </c>
      <c r="I63" s="192">
        <v>198</v>
      </c>
      <c r="J63" s="191">
        <v>72</v>
      </c>
      <c r="K63" s="193">
        <f t="shared" si="6"/>
        <v>1327</v>
      </c>
      <c r="L63" s="194">
        <f t="shared" si="7"/>
        <v>0.14564811765997146</v>
      </c>
      <c r="N63" s="14">
        <v>9111</v>
      </c>
    </row>
    <row r="64" spans="2:14" ht="20.100000000000001" customHeight="1" x14ac:dyDescent="0.15">
      <c r="B64" s="203" t="s">
        <v>168</v>
      </c>
      <c r="C64" s="204"/>
      <c r="D64" s="191">
        <v>30</v>
      </c>
      <c r="E64" s="192">
        <v>19</v>
      </c>
      <c r="F64" s="192">
        <v>33</v>
      </c>
      <c r="G64" s="192">
        <v>31</v>
      </c>
      <c r="H64" s="192">
        <v>37</v>
      </c>
      <c r="I64" s="192">
        <v>21</v>
      </c>
      <c r="J64" s="191">
        <v>24</v>
      </c>
      <c r="K64" s="193">
        <f t="shared" si="6"/>
        <v>195</v>
      </c>
      <c r="L64" s="194">
        <f t="shared" si="7"/>
        <v>0.21546961325966851</v>
      </c>
      <c r="N64" s="14">
        <v>905</v>
      </c>
    </row>
    <row r="65" spans="2:14" ht="20.100000000000001" customHeight="1" x14ac:dyDescent="0.15">
      <c r="B65" s="203" t="s">
        <v>169</v>
      </c>
      <c r="C65" s="204"/>
      <c r="D65" s="191">
        <v>209</v>
      </c>
      <c r="E65" s="192">
        <v>185</v>
      </c>
      <c r="F65" s="192">
        <v>356</v>
      </c>
      <c r="G65" s="192">
        <v>234</v>
      </c>
      <c r="H65" s="192">
        <v>197</v>
      </c>
      <c r="I65" s="192">
        <v>285</v>
      </c>
      <c r="J65" s="191">
        <v>142</v>
      </c>
      <c r="K65" s="193">
        <f t="shared" si="6"/>
        <v>1608</v>
      </c>
      <c r="L65" s="194">
        <f t="shared" si="7"/>
        <v>0.15985684461676111</v>
      </c>
      <c r="N65" s="14">
        <v>10059</v>
      </c>
    </row>
    <row r="66" spans="2:14" ht="20.100000000000001" customHeight="1" x14ac:dyDescent="0.15">
      <c r="B66" s="203" t="s">
        <v>170</v>
      </c>
      <c r="C66" s="204"/>
      <c r="D66" s="191">
        <v>113</v>
      </c>
      <c r="E66" s="192">
        <v>87</v>
      </c>
      <c r="F66" s="192">
        <v>151</v>
      </c>
      <c r="G66" s="192">
        <v>110</v>
      </c>
      <c r="H66" s="192">
        <v>82</v>
      </c>
      <c r="I66" s="192">
        <v>112</v>
      </c>
      <c r="J66" s="191">
        <v>60</v>
      </c>
      <c r="K66" s="193">
        <f t="shared" si="6"/>
        <v>715</v>
      </c>
      <c r="L66" s="194">
        <f t="shared" si="7"/>
        <v>0.15977653631284916</v>
      </c>
      <c r="N66" s="14">
        <v>4475</v>
      </c>
    </row>
    <row r="67" spans="2:14" ht="20.100000000000001" customHeight="1" x14ac:dyDescent="0.15">
      <c r="B67" s="203" t="s">
        <v>171</v>
      </c>
      <c r="C67" s="204"/>
      <c r="D67" s="187">
        <v>575</v>
      </c>
      <c r="E67" s="188">
        <v>564</v>
      </c>
      <c r="F67" s="188">
        <v>1042</v>
      </c>
      <c r="G67" s="188">
        <v>563</v>
      </c>
      <c r="H67" s="188">
        <v>458</v>
      </c>
      <c r="I67" s="188">
        <v>597</v>
      </c>
      <c r="J67" s="187">
        <v>305</v>
      </c>
      <c r="K67" s="189">
        <f t="shared" si="6"/>
        <v>4104</v>
      </c>
      <c r="L67" s="195">
        <f t="shared" si="7"/>
        <v>0.18794651034988094</v>
      </c>
      <c r="N67" s="14">
        <v>21836</v>
      </c>
    </row>
    <row r="68" spans="2:14" ht="20.100000000000001" customHeight="1" x14ac:dyDescent="0.15">
      <c r="B68" s="203" t="s">
        <v>172</v>
      </c>
      <c r="C68" s="204"/>
      <c r="D68" s="187">
        <v>89</v>
      </c>
      <c r="E68" s="188">
        <v>95</v>
      </c>
      <c r="F68" s="188">
        <v>164</v>
      </c>
      <c r="G68" s="188">
        <v>90</v>
      </c>
      <c r="H68" s="188">
        <v>88</v>
      </c>
      <c r="I68" s="188">
        <v>84</v>
      </c>
      <c r="J68" s="187">
        <v>60</v>
      </c>
      <c r="K68" s="189">
        <f t="shared" si="6"/>
        <v>670</v>
      </c>
      <c r="L68" s="195">
        <f t="shared" si="7"/>
        <v>0.16502463054187191</v>
      </c>
      <c r="N68" s="14">
        <v>4060</v>
      </c>
    </row>
    <row r="69" spans="2:14" ht="20.100000000000001" customHeight="1" x14ac:dyDescent="0.15">
      <c r="B69" s="203" t="s">
        <v>173</v>
      </c>
      <c r="C69" s="204"/>
      <c r="D69" s="187">
        <v>98</v>
      </c>
      <c r="E69" s="188">
        <v>94</v>
      </c>
      <c r="F69" s="188">
        <v>257</v>
      </c>
      <c r="G69" s="188">
        <v>123</v>
      </c>
      <c r="H69" s="188">
        <v>98</v>
      </c>
      <c r="I69" s="188">
        <v>123</v>
      </c>
      <c r="J69" s="187">
        <v>73</v>
      </c>
      <c r="K69" s="189">
        <f t="shared" si="6"/>
        <v>866</v>
      </c>
      <c r="L69" s="195">
        <f t="shared" si="7"/>
        <v>0.15265291732769257</v>
      </c>
      <c r="N69" s="14">
        <v>5673</v>
      </c>
    </row>
    <row r="70" spans="2:14" ht="20.100000000000001" customHeight="1" x14ac:dyDescent="0.15">
      <c r="B70" s="203" t="s">
        <v>174</v>
      </c>
      <c r="C70" s="204"/>
      <c r="D70" s="187">
        <v>826</v>
      </c>
      <c r="E70" s="188">
        <v>527</v>
      </c>
      <c r="F70" s="188">
        <v>714</v>
      </c>
      <c r="G70" s="188">
        <v>495</v>
      </c>
      <c r="H70" s="188">
        <v>383</v>
      </c>
      <c r="I70" s="188">
        <v>451</v>
      </c>
      <c r="J70" s="187">
        <v>229</v>
      </c>
      <c r="K70" s="189">
        <f t="shared" si="6"/>
        <v>3625</v>
      </c>
      <c r="L70" s="195">
        <f t="shared" si="7"/>
        <v>0.22853360232001008</v>
      </c>
      <c r="N70" s="14">
        <v>15862</v>
      </c>
    </row>
    <row r="71" spans="2:14" ht="20.100000000000001" customHeight="1" x14ac:dyDescent="0.15">
      <c r="B71" s="203" t="s">
        <v>175</v>
      </c>
      <c r="C71" s="204"/>
      <c r="D71" s="187">
        <v>132</v>
      </c>
      <c r="E71" s="188">
        <v>111</v>
      </c>
      <c r="F71" s="188">
        <v>218</v>
      </c>
      <c r="G71" s="188">
        <v>144</v>
      </c>
      <c r="H71" s="188">
        <v>129</v>
      </c>
      <c r="I71" s="188">
        <v>133</v>
      </c>
      <c r="J71" s="187">
        <v>78</v>
      </c>
      <c r="K71" s="189">
        <f t="shared" si="6"/>
        <v>945</v>
      </c>
      <c r="L71" s="195">
        <f t="shared" si="7"/>
        <v>0.20348837209302326</v>
      </c>
      <c r="N71" s="14">
        <v>4644</v>
      </c>
    </row>
    <row r="72" spans="2:14" ht="20.100000000000001" customHeight="1" x14ac:dyDescent="0.15">
      <c r="B72" s="203" t="s">
        <v>176</v>
      </c>
      <c r="C72" s="204"/>
      <c r="D72" s="187">
        <v>217</v>
      </c>
      <c r="E72" s="188">
        <v>119</v>
      </c>
      <c r="F72" s="188">
        <v>232</v>
      </c>
      <c r="G72" s="188">
        <v>111</v>
      </c>
      <c r="H72" s="188">
        <v>104</v>
      </c>
      <c r="I72" s="188">
        <v>130</v>
      </c>
      <c r="J72" s="187">
        <v>69</v>
      </c>
      <c r="K72" s="189">
        <f t="shared" si="6"/>
        <v>982</v>
      </c>
      <c r="L72" s="195">
        <f t="shared" si="7"/>
        <v>0.22237318840579709</v>
      </c>
      <c r="N72" s="14">
        <v>4416</v>
      </c>
    </row>
    <row r="73" spans="2:14" ht="20.100000000000001" customHeight="1" x14ac:dyDescent="0.15">
      <c r="B73" s="203" t="s">
        <v>177</v>
      </c>
      <c r="C73" s="204"/>
      <c r="D73" s="187">
        <v>186</v>
      </c>
      <c r="E73" s="188">
        <v>117</v>
      </c>
      <c r="F73" s="188">
        <v>183</v>
      </c>
      <c r="G73" s="188">
        <v>111</v>
      </c>
      <c r="H73" s="188">
        <v>102</v>
      </c>
      <c r="I73" s="188">
        <v>125</v>
      </c>
      <c r="J73" s="187">
        <v>51</v>
      </c>
      <c r="K73" s="189">
        <f t="shared" si="6"/>
        <v>875</v>
      </c>
      <c r="L73" s="195">
        <f t="shared" si="7"/>
        <v>0.21744532803180913</v>
      </c>
      <c r="N73" s="14">
        <v>4024</v>
      </c>
    </row>
    <row r="74" spans="2:14" ht="20.100000000000001" customHeight="1" x14ac:dyDescent="0.15">
      <c r="B74" s="203" t="s">
        <v>178</v>
      </c>
      <c r="C74" s="204"/>
      <c r="D74" s="187">
        <v>158</v>
      </c>
      <c r="E74" s="188">
        <v>110</v>
      </c>
      <c r="F74" s="188">
        <v>159</v>
      </c>
      <c r="G74" s="188">
        <v>118</v>
      </c>
      <c r="H74" s="188">
        <v>71</v>
      </c>
      <c r="I74" s="188">
        <v>87</v>
      </c>
      <c r="J74" s="187">
        <v>44</v>
      </c>
      <c r="K74" s="189">
        <f t="shared" si="6"/>
        <v>747</v>
      </c>
      <c r="L74" s="196">
        <f t="shared" si="7"/>
        <v>0.22830073349633251</v>
      </c>
      <c r="N74" s="14">
        <v>3272</v>
      </c>
    </row>
    <row r="75" spans="2:14" ht="20.100000000000001" customHeight="1" x14ac:dyDescent="0.15">
      <c r="B75" s="203" t="s">
        <v>179</v>
      </c>
      <c r="C75" s="204"/>
      <c r="D75" s="187">
        <v>335</v>
      </c>
      <c r="E75" s="188">
        <v>221</v>
      </c>
      <c r="F75" s="188">
        <v>285</v>
      </c>
      <c r="G75" s="188">
        <v>201</v>
      </c>
      <c r="H75" s="188">
        <v>189</v>
      </c>
      <c r="I75" s="188">
        <v>211</v>
      </c>
      <c r="J75" s="187">
        <v>95</v>
      </c>
      <c r="K75" s="189">
        <f t="shared" si="6"/>
        <v>1537</v>
      </c>
      <c r="L75" s="197">
        <f t="shared" si="7"/>
        <v>0.25097975179621163</v>
      </c>
      <c r="N75" s="14">
        <v>6124</v>
      </c>
    </row>
    <row r="76" spans="2:14" ht="20.100000000000001" customHeight="1" x14ac:dyDescent="0.15">
      <c r="B76" s="203" t="s">
        <v>180</v>
      </c>
      <c r="C76" s="204"/>
      <c r="D76" s="187">
        <v>101</v>
      </c>
      <c r="E76" s="188">
        <v>68</v>
      </c>
      <c r="F76" s="188">
        <v>84</v>
      </c>
      <c r="G76" s="188">
        <v>59</v>
      </c>
      <c r="H76" s="188">
        <v>50</v>
      </c>
      <c r="I76" s="188">
        <v>71</v>
      </c>
      <c r="J76" s="187">
        <v>32</v>
      </c>
      <c r="K76" s="189">
        <f t="shared" si="6"/>
        <v>465</v>
      </c>
      <c r="L76" s="195">
        <f t="shared" si="7"/>
        <v>0.234375</v>
      </c>
      <c r="N76" s="14">
        <v>1984</v>
      </c>
    </row>
    <row r="77" spans="2:14" ht="20.100000000000001" customHeight="1" x14ac:dyDescent="0.15">
      <c r="B77" s="203" t="s">
        <v>181</v>
      </c>
      <c r="C77" s="204"/>
      <c r="D77" s="187">
        <v>315</v>
      </c>
      <c r="E77" s="188">
        <v>195</v>
      </c>
      <c r="F77" s="188">
        <v>398</v>
      </c>
      <c r="G77" s="188">
        <v>244</v>
      </c>
      <c r="H77" s="188">
        <v>193</v>
      </c>
      <c r="I77" s="188">
        <v>218</v>
      </c>
      <c r="J77" s="187">
        <v>116</v>
      </c>
      <c r="K77" s="189">
        <f t="shared" si="6"/>
        <v>1679</v>
      </c>
      <c r="L77" s="195">
        <f t="shared" si="7"/>
        <v>0.21339603457041179</v>
      </c>
      <c r="N77" s="14">
        <v>7868</v>
      </c>
    </row>
    <row r="78" spans="2:14" ht="20.100000000000001" customHeight="1" x14ac:dyDescent="0.15">
      <c r="B78" s="203" t="s">
        <v>182</v>
      </c>
      <c r="C78" s="204"/>
      <c r="D78" s="187">
        <v>50</v>
      </c>
      <c r="E78" s="188">
        <v>32</v>
      </c>
      <c r="F78" s="188">
        <v>67</v>
      </c>
      <c r="G78" s="188">
        <v>32</v>
      </c>
      <c r="H78" s="188">
        <v>31</v>
      </c>
      <c r="I78" s="188">
        <v>43</v>
      </c>
      <c r="J78" s="187">
        <v>15</v>
      </c>
      <c r="K78" s="189">
        <f t="shared" si="6"/>
        <v>270</v>
      </c>
      <c r="L78" s="195">
        <f t="shared" si="7"/>
        <v>0.22076860179885527</v>
      </c>
      <c r="N78" s="14">
        <v>1223</v>
      </c>
    </row>
    <row r="79" spans="2:14" ht="20.100000000000001" customHeight="1" x14ac:dyDescent="0.15">
      <c r="B79" s="203" t="s">
        <v>183</v>
      </c>
      <c r="C79" s="204"/>
      <c r="D79" s="187">
        <v>191</v>
      </c>
      <c r="E79" s="188">
        <v>142</v>
      </c>
      <c r="F79" s="188">
        <v>401</v>
      </c>
      <c r="G79" s="188">
        <v>213</v>
      </c>
      <c r="H79" s="188">
        <v>182</v>
      </c>
      <c r="I79" s="188">
        <v>264</v>
      </c>
      <c r="J79" s="187">
        <v>148</v>
      </c>
      <c r="K79" s="189">
        <f t="shared" si="6"/>
        <v>1541</v>
      </c>
      <c r="L79" s="195">
        <f t="shared" si="7"/>
        <v>0.17012585559726209</v>
      </c>
      <c r="N79" s="14">
        <v>9058</v>
      </c>
    </row>
    <row r="80" spans="2:14" ht="20.100000000000001" customHeight="1" x14ac:dyDescent="0.15">
      <c r="B80" s="203" t="s">
        <v>184</v>
      </c>
      <c r="C80" s="204"/>
      <c r="D80" s="45">
        <v>43</v>
      </c>
      <c r="E80" s="46">
        <v>41</v>
      </c>
      <c r="F80" s="46">
        <v>86</v>
      </c>
      <c r="G80" s="46">
        <v>48</v>
      </c>
      <c r="H80" s="46">
        <v>34</v>
      </c>
      <c r="I80" s="46">
        <v>67</v>
      </c>
      <c r="J80" s="45">
        <v>45</v>
      </c>
      <c r="K80" s="47">
        <f t="shared" si="6"/>
        <v>364</v>
      </c>
      <c r="L80" s="195">
        <f t="shared" si="7"/>
        <v>0.17275747508305647</v>
      </c>
      <c r="N80" s="14">
        <v>2107</v>
      </c>
    </row>
    <row r="81" spans="2:14" ht="20.100000000000001" customHeight="1" x14ac:dyDescent="0.15">
      <c r="B81" s="203" t="s">
        <v>185</v>
      </c>
      <c r="C81" s="204"/>
      <c r="D81" s="45">
        <v>36</v>
      </c>
      <c r="E81" s="46">
        <v>46</v>
      </c>
      <c r="F81" s="46">
        <v>127</v>
      </c>
      <c r="G81" s="46">
        <v>63</v>
      </c>
      <c r="H81" s="46">
        <v>44</v>
      </c>
      <c r="I81" s="46">
        <v>79</v>
      </c>
      <c r="J81" s="45">
        <v>45</v>
      </c>
      <c r="K81" s="47">
        <f t="shared" si="6"/>
        <v>440</v>
      </c>
      <c r="L81" s="195">
        <f t="shared" si="7"/>
        <v>0.16290262865605332</v>
      </c>
      <c r="N81" s="14">
        <v>2701</v>
      </c>
    </row>
    <row r="82" spans="2:14" ht="20.100000000000001" customHeight="1" x14ac:dyDescent="0.15">
      <c r="B82" s="203" t="s">
        <v>186</v>
      </c>
      <c r="C82" s="204"/>
      <c r="D82" s="40">
        <v>192</v>
      </c>
      <c r="E82" s="39">
        <v>154</v>
      </c>
      <c r="F82" s="39">
        <v>282</v>
      </c>
      <c r="G82" s="39">
        <v>167</v>
      </c>
      <c r="H82" s="39">
        <v>138</v>
      </c>
      <c r="I82" s="39">
        <v>165</v>
      </c>
      <c r="J82" s="40">
        <v>109</v>
      </c>
      <c r="K82" s="190">
        <f t="shared" si="6"/>
        <v>1207</v>
      </c>
      <c r="L82" s="197">
        <f t="shared" si="7"/>
        <v>0.18271268543748106</v>
      </c>
      <c r="N82" s="14">
        <v>6606</v>
      </c>
    </row>
    <row r="83" spans="2:14" ht="20.100000000000001" customHeight="1" x14ac:dyDescent="0.15"/>
    <row r="84" spans="2:14" ht="20.100000000000001" customHeight="1" x14ac:dyDescent="0.15"/>
    <row r="85" spans="2:14" ht="20.100000000000001" customHeight="1" x14ac:dyDescent="0.15"/>
    <row r="86" spans="2:14" ht="20.100000000000001" customHeight="1" x14ac:dyDescent="0.15"/>
    <row r="87" spans="2:14" ht="20.100000000000001" customHeight="1" x14ac:dyDescent="0.15"/>
    <row r="88" spans="2:14" ht="20.100000000000001" customHeight="1" x14ac:dyDescent="0.15"/>
    <row r="89" spans="2:14" ht="20.100000000000001" customHeight="1" x14ac:dyDescent="0.15"/>
    <row r="90" spans="2:14" ht="20.100000000000001" customHeight="1" x14ac:dyDescent="0.15"/>
    <row r="91" spans="2:14" ht="20.100000000000001" customHeight="1" x14ac:dyDescent="0.15"/>
    <row r="92" spans="2:14" ht="20.100000000000001" customHeight="1" x14ac:dyDescent="0.15"/>
    <row r="93" spans="2:14" ht="20.100000000000001" customHeight="1" x14ac:dyDescent="0.15"/>
    <row r="94" spans="2:14" ht="20.100000000000001" customHeight="1" x14ac:dyDescent="0.15"/>
    <row r="95" spans="2:14" ht="20.100000000000001" customHeight="1" x14ac:dyDescent="0.15"/>
    <row r="96" spans="2:14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52</v>
      </c>
    </row>
    <row r="2" spans="1:19" ht="20.100000000000001" customHeight="1" x14ac:dyDescent="0.15"/>
    <row r="3" spans="1:19" ht="20.100000000000001" customHeight="1" thickBot="1" x14ac:dyDescent="0.2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 x14ac:dyDescent="0.2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19" t="s">
        <v>113</v>
      </c>
      <c r="C5" s="219"/>
      <c r="D5" s="150">
        <v>5818</v>
      </c>
      <c r="E5" s="149">
        <v>327519.19</v>
      </c>
      <c r="F5" s="151">
        <v>1787</v>
      </c>
      <c r="G5" s="152">
        <v>35238.410000000011</v>
      </c>
      <c r="H5" s="150">
        <v>541</v>
      </c>
      <c r="I5" s="149">
        <v>112522.33</v>
      </c>
      <c r="J5" s="151">
        <v>1077</v>
      </c>
      <c r="K5" s="152">
        <v>347486.97</v>
      </c>
      <c r="M5" s="162">
        <f>Q5+Q7</f>
        <v>41594</v>
      </c>
      <c r="N5" s="121" t="s">
        <v>107</v>
      </c>
      <c r="O5" s="122"/>
      <c r="P5" s="134"/>
      <c r="Q5" s="123">
        <v>33066</v>
      </c>
      <c r="R5" s="124">
        <v>2043578.0600000003</v>
      </c>
      <c r="S5" s="124">
        <f>R5/Q5*100</f>
        <v>6180.3001875037817</v>
      </c>
    </row>
    <row r="6" spans="1:19" ht="20.100000000000001" customHeight="1" x14ac:dyDescent="0.15">
      <c r="B6" s="217" t="s">
        <v>114</v>
      </c>
      <c r="C6" s="217"/>
      <c r="D6" s="153">
        <v>4753</v>
      </c>
      <c r="E6" s="154">
        <v>299046.96999999997</v>
      </c>
      <c r="F6" s="155">
        <v>1590</v>
      </c>
      <c r="G6" s="156">
        <v>31092.109999999997</v>
      </c>
      <c r="H6" s="153">
        <v>444</v>
      </c>
      <c r="I6" s="154">
        <v>95421.170000000027</v>
      </c>
      <c r="J6" s="155">
        <v>882</v>
      </c>
      <c r="K6" s="156">
        <v>267514.67</v>
      </c>
      <c r="M6" s="58"/>
      <c r="N6" s="125"/>
      <c r="O6" s="94" t="s">
        <v>104</v>
      </c>
      <c r="P6" s="107"/>
      <c r="Q6" s="98">
        <f>Q5/Q$13</f>
        <v>0.62734309782196251</v>
      </c>
      <c r="R6" s="99">
        <f>R5/R$13</f>
        <v>0.39284203901540021</v>
      </c>
      <c r="S6" s="100" t="s">
        <v>106</v>
      </c>
    </row>
    <row r="7" spans="1:19" ht="20.100000000000001" customHeight="1" x14ac:dyDescent="0.15">
      <c r="B7" s="217" t="s">
        <v>115</v>
      </c>
      <c r="C7" s="217"/>
      <c r="D7" s="153">
        <v>2969</v>
      </c>
      <c r="E7" s="154">
        <v>185775.8</v>
      </c>
      <c r="F7" s="155">
        <v>971</v>
      </c>
      <c r="G7" s="156">
        <v>18532.080000000005</v>
      </c>
      <c r="H7" s="153">
        <v>531</v>
      </c>
      <c r="I7" s="154">
        <v>116119.28</v>
      </c>
      <c r="J7" s="155">
        <v>654</v>
      </c>
      <c r="K7" s="156">
        <v>206164.93</v>
      </c>
      <c r="M7" s="58"/>
      <c r="N7" s="126" t="s">
        <v>108</v>
      </c>
      <c r="O7" s="127"/>
      <c r="P7" s="135"/>
      <c r="Q7" s="128">
        <v>8528</v>
      </c>
      <c r="R7" s="129">
        <v>163107.18</v>
      </c>
      <c r="S7" s="129">
        <f>R7/Q7*100</f>
        <v>1912.6076454033771</v>
      </c>
    </row>
    <row r="8" spans="1:19" ht="20.100000000000001" customHeight="1" x14ac:dyDescent="0.15">
      <c r="B8" s="217" t="s">
        <v>116</v>
      </c>
      <c r="C8" s="217"/>
      <c r="D8" s="153">
        <v>1282</v>
      </c>
      <c r="E8" s="154">
        <v>77934.799999999988</v>
      </c>
      <c r="F8" s="155">
        <v>262</v>
      </c>
      <c r="G8" s="156">
        <v>5007.8</v>
      </c>
      <c r="H8" s="153">
        <v>82</v>
      </c>
      <c r="I8" s="154">
        <v>14925.419999999998</v>
      </c>
      <c r="J8" s="155">
        <v>339</v>
      </c>
      <c r="K8" s="156">
        <v>101830.62999999999</v>
      </c>
      <c r="L8" s="89"/>
      <c r="M8" s="88"/>
      <c r="N8" s="130"/>
      <c r="O8" s="94" t="s">
        <v>104</v>
      </c>
      <c r="P8" s="107"/>
      <c r="Q8" s="98">
        <f>Q7/Q$13</f>
        <v>0.16179707065341126</v>
      </c>
      <c r="R8" s="99">
        <f>R7/R$13</f>
        <v>3.1354494561980126E-2</v>
      </c>
      <c r="S8" s="100" t="s">
        <v>105</v>
      </c>
    </row>
    <row r="9" spans="1:19" ht="20.100000000000001" customHeight="1" x14ac:dyDescent="0.15">
      <c r="B9" s="217" t="s">
        <v>117</v>
      </c>
      <c r="C9" s="217"/>
      <c r="D9" s="153">
        <v>1864</v>
      </c>
      <c r="E9" s="154">
        <v>128221.01000000002</v>
      </c>
      <c r="F9" s="155">
        <v>453</v>
      </c>
      <c r="G9" s="156">
        <v>9718.1200000000008</v>
      </c>
      <c r="H9" s="153">
        <v>330</v>
      </c>
      <c r="I9" s="154">
        <v>67840.689999999988</v>
      </c>
      <c r="J9" s="155">
        <v>398</v>
      </c>
      <c r="K9" s="156">
        <v>120682.61</v>
      </c>
      <c r="L9" s="89"/>
      <c r="M9" s="88"/>
      <c r="N9" s="126" t="s">
        <v>109</v>
      </c>
      <c r="O9" s="127"/>
      <c r="P9" s="135"/>
      <c r="Q9" s="128">
        <v>4241</v>
      </c>
      <c r="R9" s="129">
        <v>907595.68000000017</v>
      </c>
      <c r="S9" s="129">
        <f>R9/Q9*100</f>
        <v>21400.511200188637</v>
      </c>
    </row>
    <row r="10" spans="1:19" ht="20.100000000000001" customHeight="1" x14ac:dyDescent="0.15">
      <c r="B10" s="217" t="s">
        <v>118</v>
      </c>
      <c r="C10" s="217"/>
      <c r="D10" s="153">
        <v>4294</v>
      </c>
      <c r="E10" s="154">
        <v>282747.52000000002</v>
      </c>
      <c r="F10" s="155">
        <v>740</v>
      </c>
      <c r="G10" s="156">
        <v>15024.809999999998</v>
      </c>
      <c r="H10" s="153">
        <v>577</v>
      </c>
      <c r="I10" s="154">
        <v>133006.18999999997</v>
      </c>
      <c r="J10" s="155">
        <v>985</v>
      </c>
      <c r="K10" s="156">
        <v>307070.95999999996</v>
      </c>
      <c r="L10" s="89"/>
      <c r="M10" s="88"/>
      <c r="N10" s="95"/>
      <c r="O10" s="94" t="s">
        <v>104</v>
      </c>
      <c r="P10" s="107"/>
      <c r="Q10" s="98">
        <f>Q9/Q$13</f>
        <v>8.0462168930712605E-2</v>
      </c>
      <c r="R10" s="99">
        <f>R9/R$13</f>
        <v>0.17446935084670495</v>
      </c>
      <c r="S10" s="100" t="s">
        <v>105</v>
      </c>
    </row>
    <row r="11" spans="1:19" ht="20.100000000000001" customHeight="1" x14ac:dyDescent="0.15">
      <c r="B11" s="217" t="s">
        <v>119</v>
      </c>
      <c r="C11" s="217"/>
      <c r="D11" s="153">
        <v>9202</v>
      </c>
      <c r="E11" s="154">
        <v>556690.99</v>
      </c>
      <c r="F11" s="155">
        <v>2079</v>
      </c>
      <c r="G11" s="156">
        <v>35494.07</v>
      </c>
      <c r="H11" s="153">
        <v>1412</v>
      </c>
      <c r="I11" s="154">
        <v>304930.09000000003</v>
      </c>
      <c r="J11" s="155">
        <v>1726</v>
      </c>
      <c r="K11" s="156">
        <v>491949.22000000009</v>
      </c>
      <c r="L11" s="89"/>
      <c r="M11" s="88"/>
      <c r="N11" s="126" t="s">
        <v>110</v>
      </c>
      <c r="O11" s="127"/>
      <c r="P11" s="135"/>
      <c r="Q11" s="101">
        <v>6873</v>
      </c>
      <c r="R11" s="102">
        <v>2087754.1400000011</v>
      </c>
      <c r="S11" s="102">
        <f>R11/Q11*100</f>
        <v>30376.169649352556</v>
      </c>
    </row>
    <row r="12" spans="1:19" ht="20.100000000000001" customHeight="1" thickBot="1" x14ac:dyDescent="0.2">
      <c r="B12" s="218" t="s">
        <v>120</v>
      </c>
      <c r="C12" s="218"/>
      <c r="D12" s="157">
        <v>2884</v>
      </c>
      <c r="E12" s="158">
        <v>185641.78</v>
      </c>
      <c r="F12" s="159">
        <v>646</v>
      </c>
      <c r="G12" s="160">
        <v>12999.78</v>
      </c>
      <c r="H12" s="157">
        <v>324</v>
      </c>
      <c r="I12" s="158">
        <v>62830.51</v>
      </c>
      <c r="J12" s="159">
        <v>812</v>
      </c>
      <c r="K12" s="160">
        <v>245054.15000000002</v>
      </c>
      <c r="L12" s="89"/>
      <c r="M12" s="88"/>
      <c r="N12" s="125"/>
      <c r="O12" s="84" t="s">
        <v>104</v>
      </c>
      <c r="P12" s="108"/>
      <c r="Q12" s="103">
        <f>Q11/Q$13</f>
        <v>0.13039766259391364</v>
      </c>
      <c r="R12" s="104">
        <f>R11/R$13</f>
        <v>0.4013341155759147</v>
      </c>
      <c r="S12" s="105" t="s">
        <v>105</v>
      </c>
    </row>
    <row r="13" spans="1:19" ht="20.100000000000001" customHeight="1" thickTop="1" x14ac:dyDescent="0.15">
      <c r="B13" s="161" t="s">
        <v>125</v>
      </c>
      <c r="C13" s="161"/>
      <c r="D13" s="150">
        <v>33066</v>
      </c>
      <c r="E13" s="149">
        <v>2043578.0600000003</v>
      </c>
      <c r="F13" s="151">
        <v>8528</v>
      </c>
      <c r="G13" s="152">
        <v>163107.18</v>
      </c>
      <c r="H13" s="150">
        <v>4241</v>
      </c>
      <c r="I13" s="149">
        <v>907595.68000000017</v>
      </c>
      <c r="J13" s="151">
        <v>6873</v>
      </c>
      <c r="K13" s="152">
        <v>2087754.1400000011</v>
      </c>
      <c r="M13" s="58"/>
      <c r="N13" s="131" t="s">
        <v>111</v>
      </c>
      <c r="O13" s="132"/>
      <c r="P13" s="133"/>
      <c r="Q13" s="96">
        <f>Q5+Q7+Q9+Q11</f>
        <v>52708</v>
      </c>
      <c r="R13" s="97">
        <f>R5+R7+R9+R11</f>
        <v>5202035.0600000015</v>
      </c>
      <c r="S13" s="97">
        <f>R13/Q13*100</f>
        <v>9869.536047658803</v>
      </c>
    </row>
    <row r="14" spans="1:19" ht="20.100000000000001" customHeight="1" x14ac:dyDescent="0.15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 x14ac:dyDescent="0.15">
      <c r="M16" s="14" t="s">
        <v>132</v>
      </c>
      <c r="N16" s="58">
        <f>D5/(D5+F5+H5+J5)</f>
        <v>0.63081426867613577</v>
      </c>
      <c r="O16" s="58">
        <f>F5/(D5+F5+H5+J5)</f>
        <v>0.19375474357584299</v>
      </c>
      <c r="P16" s="58">
        <f>H5/(D5+F5+H5+J5)</f>
        <v>5.8657703567169032E-2</v>
      </c>
      <c r="Q16" s="58">
        <f>J5/(D5+F5+H5+J5)</f>
        <v>0.11677328418085221</v>
      </c>
    </row>
    <row r="17" spans="13:17" ht="20.100000000000001" customHeight="1" x14ac:dyDescent="0.15">
      <c r="M17" s="14" t="s">
        <v>133</v>
      </c>
      <c r="N17" s="58">
        <f t="shared" ref="N17:N23" si="0">D6/(D6+F6+H6+J6)</f>
        <v>0.6197678967270831</v>
      </c>
      <c r="O17" s="58">
        <f t="shared" ref="O17:O23" si="1">F6/(D6+F6+H6+J6)</f>
        <v>0.20732820445951233</v>
      </c>
      <c r="P17" s="58">
        <f t="shared" ref="P17:P23" si="2">H6/(D6+F6+H6+J6)</f>
        <v>5.7895423132090236E-2</v>
      </c>
      <c r="Q17" s="58">
        <f t="shared" ref="Q17:Q23" si="3">J6/(D6+F6+H6+J6)</f>
        <v>0.11500847568131438</v>
      </c>
    </row>
    <row r="18" spans="13:17" ht="20.100000000000001" customHeight="1" x14ac:dyDescent="0.15">
      <c r="M18" s="14" t="s">
        <v>134</v>
      </c>
      <c r="N18" s="58">
        <f t="shared" si="0"/>
        <v>0.57931707317073167</v>
      </c>
      <c r="O18" s="58">
        <f t="shared" si="1"/>
        <v>0.18946341463414634</v>
      </c>
      <c r="P18" s="58">
        <f t="shared" si="2"/>
        <v>0.10360975609756097</v>
      </c>
      <c r="Q18" s="58">
        <f t="shared" si="3"/>
        <v>0.12760975609756098</v>
      </c>
    </row>
    <row r="19" spans="13:17" ht="20.100000000000001" customHeight="1" x14ac:dyDescent="0.15">
      <c r="M19" s="14" t="s">
        <v>135</v>
      </c>
      <c r="N19" s="58">
        <f t="shared" si="0"/>
        <v>0.65241730279898213</v>
      </c>
      <c r="O19" s="58">
        <f t="shared" si="1"/>
        <v>0.13333333333333333</v>
      </c>
      <c r="P19" s="58">
        <f t="shared" si="2"/>
        <v>4.1730279898218828E-2</v>
      </c>
      <c r="Q19" s="58">
        <f t="shared" si="3"/>
        <v>0.17251908396946564</v>
      </c>
    </row>
    <row r="20" spans="13:17" ht="20.100000000000001" customHeight="1" x14ac:dyDescent="0.15">
      <c r="M20" s="14" t="s">
        <v>136</v>
      </c>
      <c r="N20" s="58">
        <f t="shared" si="0"/>
        <v>0.61215106732348112</v>
      </c>
      <c r="O20" s="58">
        <f t="shared" si="1"/>
        <v>0.14876847290640394</v>
      </c>
      <c r="P20" s="58">
        <f t="shared" si="2"/>
        <v>0.10837438423645321</v>
      </c>
      <c r="Q20" s="58">
        <f t="shared" si="3"/>
        <v>0.13070607553366173</v>
      </c>
    </row>
    <row r="21" spans="13:17" ht="20.100000000000001" customHeight="1" x14ac:dyDescent="0.15">
      <c r="M21" s="14" t="s">
        <v>137</v>
      </c>
      <c r="N21" s="58">
        <f t="shared" si="0"/>
        <v>0.65100060642813828</v>
      </c>
      <c r="O21" s="58">
        <f t="shared" si="1"/>
        <v>0.11218920557913888</v>
      </c>
      <c r="P21" s="58">
        <f t="shared" si="2"/>
        <v>8.7477258944815034E-2</v>
      </c>
      <c r="Q21" s="58">
        <f t="shared" si="3"/>
        <v>0.14933292904790782</v>
      </c>
    </row>
    <row r="22" spans="13:17" ht="20.100000000000001" customHeight="1" x14ac:dyDescent="0.15">
      <c r="M22" s="14" t="s">
        <v>138</v>
      </c>
      <c r="N22" s="58">
        <f t="shared" si="0"/>
        <v>0.63818572716554545</v>
      </c>
      <c r="O22" s="58">
        <f t="shared" si="1"/>
        <v>0.14418475622442611</v>
      </c>
      <c r="P22" s="58">
        <f t="shared" si="2"/>
        <v>9.7926347180803106E-2</v>
      </c>
      <c r="Q22" s="58">
        <f t="shared" si="3"/>
        <v>0.11970316942922533</v>
      </c>
    </row>
    <row r="23" spans="13:17" ht="20.100000000000001" customHeight="1" x14ac:dyDescent="0.15">
      <c r="M23" s="14" t="s">
        <v>139</v>
      </c>
      <c r="N23" s="58">
        <f t="shared" si="0"/>
        <v>0.61808829832833256</v>
      </c>
      <c r="O23" s="58">
        <f t="shared" si="1"/>
        <v>0.13844834976425205</v>
      </c>
      <c r="P23" s="58">
        <f t="shared" si="2"/>
        <v>6.9438491213030432E-2</v>
      </c>
      <c r="Q23" s="58">
        <f t="shared" si="3"/>
        <v>0.17402486069438491</v>
      </c>
    </row>
    <row r="24" spans="13:17" ht="20.100000000000001" customHeight="1" x14ac:dyDescent="0.15">
      <c r="M24" s="14" t="s">
        <v>140</v>
      </c>
      <c r="N24" s="58">
        <f t="shared" ref="N24" si="4">D13/(D13+F13+H13+J13)</f>
        <v>0.62734309782196251</v>
      </c>
      <c r="O24" s="58">
        <f t="shared" ref="O24" si="5">F13/(D13+F13+H13+J13)</f>
        <v>0.16179707065341126</v>
      </c>
      <c r="P24" s="58">
        <f t="shared" ref="P24" si="6">H13/(D13+F13+H13+J13)</f>
        <v>8.0462168930712605E-2</v>
      </c>
      <c r="Q24" s="58">
        <f t="shared" ref="Q24" si="7">J13/(D13+F13+H13+J13)</f>
        <v>0.13039766259391364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 x14ac:dyDescent="0.15">
      <c r="M29" s="14" t="s">
        <v>132</v>
      </c>
      <c r="N29" s="58">
        <f>E5/(E5+G5+I5+K5)</f>
        <v>0.39807044984429973</v>
      </c>
      <c r="O29" s="58">
        <f>G5/(E5+G5+I5+K5)</f>
        <v>4.2829153676454422E-2</v>
      </c>
      <c r="P29" s="58">
        <f>I5/(E5+G5+I5+K5)</f>
        <v>0.13676088573811124</v>
      </c>
      <c r="Q29" s="58">
        <f>K5/(E5+G5+I5+K5)</f>
        <v>0.42233951074113452</v>
      </c>
    </row>
    <row r="30" spans="13:17" ht="20.100000000000001" customHeight="1" x14ac:dyDescent="0.15">
      <c r="M30" s="14" t="s">
        <v>133</v>
      </c>
      <c r="N30" s="58">
        <f t="shared" ref="N30:N37" si="8">E6/(E6+G6+I6+K6)</f>
        <v>0.43147856223105002</v>
      </c>
      <c r="O30" s="58">
        <f t="shared" ref="O30:O37" si="9">G6/(E6+G6+I6+K6)</f>
        <v>4.4861109676281465E-2</v>
      </c>
      <c r="P30" s="58">
        <f t="shared" ref="P30:P37" si="10">I6/(E6+G6+I6+K6)</f>
        <v>0.13767800167981845</v>
      </c>
      <c r="Q30" s="58">
        <f t="shared" ref="Q30:Q37" si="11">K6/(E6+G6+I6+K6)</f>
        <v>0.38598232641285019</v>
      </c>
    </row>
    <row r="31" spans="13:17" ht="20.100000000000001" customHeight="1" x14ac:dyDescent="0.15">
      <c r="M31" s="14" t="s">
        <v>134</v>
      </c>
      <c r="N31" s="58">
        <f t="shared" si="8"/>
        <v>0.3527888161024218</v>
      </c>
      <c r="O31" s="58">
        <f t="shared" si="9"/>
        <v>3.5192476970172498E-2</v>
      </c>
      <c r="P31" s="58">
        <f t="shared" si="10"/>
        <v>0.22051087018796653</v>
      </c>
      <c r="Q31" s="58">
        <f t="shared" si="11"/>
        <v>0.39150783673943901</v>
      </c>
    </row>
    <row r="32" spans="13:17" ht="20.100000000000001" customHeight="1" x14ac:dyDescent="0.15">
      <c r="M32" s="14" t="s">
        <v>135</v>
      </c>
      <c r="N32" s="58">
        <f t="shared" si="8"/>
        <v>0.39026202730964882</v>
      </c>
      <c r="O32" s="58">
        <f t="shared" si="9"/>
        <v>2.5076784444962454E-2</v>
      </c>
      <c r="P32" s="58">
        <f t="shared" si="10"/>
        <v>7.4739714064166185E-2</v>
      </c>
      <c r="Q32" s="58">
        <f t="shared" si="11"/>
        <v>0.50992147418122258</v>
      </c>
    </row>
    <row r="33" spans="13:17" ht="20.100000000000001" customHeight="1" x14ac:dyDescent="0.15">
      <c r="M33" s="14" t="s">
        <v>136</v>
      </c>
      <c r="N33" s="58">
        <f t="shared" si="8"/>
        <v>0.39275885436495717</v>
      </c>
      <c r="O33" s="58">
        <f t="shared" si="9"/>
        <v>2.976795829155594E-2</v>
      </c>
      <c r="P33" s="58">
        <f t="shared" si="10"/>
        <v>0.20780550460278074</v>
      </c>
      <c r="Q33" s="58">
        <f t="shared" si="11"/>
        <v>0.36966768274070622</v>
      </c>
    </row>
    <row r="34" spans="13:17" ht="20.100000000000001" customHeight="1" x14ac:dyDescent="0.15">
      <c r="M34" s="14" t="s">
        <v>137</v>
      </c>
      <c r="N34" s="58">
        <f t="shared" si="8"/>
        <v>0.38320487804640052</v>
      </c>
      <c r="O34" s="58">
        <f t="shared" si="9"/>
        <v>2.0362974302021598E-2</v>
      </c>
      <c r="P34" s="58">
        <f t="shared" si="10"/>
        <v>0.18026195532454664</v>
      </c>
      <c r="Q34" s="58">
        <f t="shared" si="11"/>
        <v>0.41617019232703123</v>
      </c>
    </row>
    <row r="35" spans="13:17" ht="20.100000000000001" customHeight="1" x14ac:dyDescent="0.15">
      <c r="M35" s="14" t="s">
        <v>138</v>
      </c>
      <c r="N35" s="58">
        <f t="shared" si="8"/>
        <v>0.4007668773478078</v>
      </c>
      <c r="O35" s="58">
        <f t="shared" si="9"/>
        <v>2.5552501933369724E-2</v>
      </c>
      <c r="P35" s="58">
        <f t="shared" si="10"/>
        <v>0.21952192899455047</v>
      </c>
      <c r="Q35" s="58">
        <f t="shared" si="11"/>
        <v>0.35415869172427195</v>
      </c>
    </row>
    <row r="36" spans="13:17" ht="20.100000000000001" customHeight="1" x14ac:dyDescent="0.15">
      <c r="M36" s="14" t="s">
        <v>139</v>
      </c>
      <c r="N36" s="58">
        <f t="shared" si="8"/>
        <v>0.36649984279194864</v>
      </c>
      <c r="O36" s="58">
        <f t="shared" si="9"/>
        <v>2.5664574678878421E-2</v>
      </c>
      <c r="P36" s="58">
        <f t="shared" si="10"/>
        <v>0.12404196963387205</v>
      </c>
      <c r="Q36" s="58">
        <f t="shared" si="11"/>
        <v>0.48379361289530087</v>
      </c>
    </row>
    <row r="37" spans="13:17" ht="20.100000000000001" customHeight="1" x14ac:dyDescent="0.15">
      <c r="M37" s="14" t="s">
        <v>140</v>
      </c>
      <c r="N37" s="58">
        <f t="shared" si="8"/>
        <v>0.39284203901540021</v>
      </c>
      <c r="O37" s="58">
        <f t="shared" si="9"/>
        <v>3.1354494561980126E-2</v>
      </c>
      <c r="P37" s="58">
        <f t="shared" si="10"/>
        <v>0.17446935084670495</v>
      </c>
      <c r="Q37" s="58">
        <f t="shared" si="11"/>
        <v>0.4013341155759147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98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 x14ac:dyDescent="0.2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 x14ac:dyDescent="0.15">
      <c r="B5" s="242" t="s">
        <v>68</v>
      </c>
      <c r="C5" s="243" t="s">
        <v>3</v>
      </c>
      <c r="D5" s="244"/>
      <c r="E5" s="163">
        <v>4988</v>
      </c>
      <c r="F5" s="164">
        <f t="shared" ref="F5:F16" si="0">E5/SUM(E$5:E$16)</f>
        <v>0.15084981552047419</v>
      </c>
      <c r="G5" s="165">
        <v>288654.66999999993</v>
      </c>
      <c r="H5" s="166">
        <f t="shared" ref="H5:H16" si="1">G5/SUM(G$5:G$16)</f>
        <v>0.14124964230629874</v>
      </c>
      <c r="N5" s="24"/>
    </row>
    <row r="6" spans="1:14" s="14" customFormat="1" ht="20.100000000000001" customHeight="1" x14ac:dyDescent="0.15">
      <c r="B6" s="238"/>
      <c r="C6" s="245" t="s">
        <v>8</v>
      </c>
      <c r="D6" s="246"/>
      <c r="E6" s="167">
        <v>253</v>
      </c>
      <c r="F6" s="168">
        <f t="shared" si="0"/>
        <v>7.6513639387890886E-3</v>
      </c>
      <c r="G6" s="169">
        <v>18755.900000000001</v>
      </c>
      <c r="H6" s="170">
        <f t="shared" si="1"/>
        <v>9.1779709163642125E-3</v>
      </c>
      <c r="N6" s="24"/>
    </row>
    <row r="7" spans="1:14" s="14" customFormat="1" ht="20.100000000000001" customHeight="1" x14ac:dyDescent="0.15">
      <c r="B7" s="238"/>
      <c r="C7" s="245" t="s">
        <v>9</v>
      </c>
      <c r="D7" s="246"/>
      <c r="E7" s="167">
        <v>1989</v>
      </c>
      <c r="F7" s="168">
        <f t="shared" si="0"/>
        <v>6.0152422427871527E-2</v>
      </c>
      <c r="G7" s="169">
        <v>94978.15</v>
      </c>
      <c r="H7" s="170">
        <f t="shared" si="1"/>
        <v>4.6476399340478335E-2</v>
      </c>
      <c r="N7" s="24"/>
    </row>
    <row r="8" spans="1:14" s="14" customFormat="1" ht="20.100000000000001" customHeight="1" x14ac:dyDescent="0.15">
      <c r="B8" s="238"/>
      <c r="C8" s="245" t="s">
        <v>10</v>
      </c>
      <c r="D8" s="246"/>
      <c r="E8" s="167">
        <v>381</v>
      </c>
      <c r="F8" s="168">
        <f t="shared" si="0"/>
        <v>1.152240972600254E-2</v>
      </c>
      <c r="G8" s="169">
        <v>16862.34</v>
      </c>
      <c r="H8" s="170">
        <f t="shared" si="1"/>
        <v>8.2513804243915211E-3</v>
      </c>
      <c r="N8" s="24"/>
    </row>
    <row r="9" spans="1:14" s="14" customFormat="1" ht="20.100000000000001" customHeight="1" x14ac:dyDescent="0.15">
      <c r="B9" s="238"/>
      <c r="C9" s="223" t="s">
        <v>70</v>
      </c>
      <c r="D9" s="224"/>
      <c r="E9" s="167">
        <v>4003</v>
      </c>
      <c r="F9" s="168">
        <f t="shared" si="0"/>
        <v>0.12106090848605819</v>
      </c>
      <c r="G9" s="169">
        <v>53360.110000000015</v>
      </c>
      <c r="H9" s="170">
        <f t="shared" si="1"/>
        <v>2.6111119043820626E-2</v>
      </c>
      <c r="N9" s="24"/>
    </row>
    <row r="10" spans="1:14" s="14" customFormat="1" ht="20.100000000000001" customHeight="1" x14ac:dyDescent="0.15">
      <c r="B10" s="238"/>
      <c r="C10" s="245" t="s">
        <v>54</v>
      </c>
      <c r="D10" s="246"/>
      <c r="E10" s="167">
        <v>6720</v>
      </c>
      <c r="F10" s="168">
        <f t="shared" si="0"/>
        <v>0.20322990382870623</v>
      </c>
      <c r="G10" s="169">
        <v>767196.91999999981</v>
      </c>
      <c r="H10" s="170">
        <f t="shared" si="1"/>
        <v>0.37541845599966944</v>
      </c>
      <c r="N10" s="24"/>
    </row>
    <row r="11" spans="1:14" s="14" customFormat="1" ht="20.100000000000001" customHeight="1" x14ac:dyDescent="0.15">
      <c r="B11" s="238"/>
      <c r="C11" s="245" t="s">
        <v>55</v>
      </c>
      <c r="D11" s="246"/>
      <c r="E11" s="167">
        <v>3270</v>
      </c>
      <c r="F11" s="168">
        <f t="shared" si="0"/>
        <v>9.8893122845218659E-2</v>
      </c>
      <c r="G11" s="169">
        <v>294054.43999999994</v>
      </c>
      <c r="H11" s="170">
        <f t="shared" si="1"/>
        <v>0.14389195389972034</v>
      </c>
      <c r="N11" s="24"/>
    </row>
    <row r="12" spans="1:14" s="14" customFormat="1" ht="20.100000000000001" customHeight="1" x14ac:dyDescent="0.15">
      <c r="B12" s="238"/>
      <c r="C12" s="223" t="s">
        <v>152</v>
      </c>
      <c r="D12" s="224"/>
      <c r="E12" s="167">
        <v>1156</v>
      </c>
      <c r="F12" s="168">
        <f t="shared" si="0"/>
        <v>3.4960382265771486E-2</v>
      </c>
      <c r="G12" s="169">
        <v>142903.53999999998</v>
      </c>
      <c r="H12" s="170">
        <f t="shared" si="1"/>
        <v>6.9928104434630683E-2</v>
      </c>
      <c r="N12" s="24"/>
    </row>
    <row r="13" spans="1:14" s="14" customFormat="1" ht="20.100000000000001" customHeight="1" x14ac:dyDescent="0.15">
      <c r="B13" s="238"/>
      <c r="C13" s="223" t="s">
        <v>150</v>
      </c>
      <c r="D13" s="224"/>
      <c r="E13" s="167">
        <v>254</v>
      </c>
      <c r="F13" s="168">
        <f t="shared" si="0"/>
        <v>7.6816064840016934E-3</v>
      </c>
      <c r="G13" s="169">
        <v>20790.039999999997</v>
      </c>
      <c r="H13" s="170">
        <f t="shared" si="1"/>
        <v>1.0173352516810636E-2</v>
      </c>
      <c r="N13" s="24"/>
    </row>
    <row r="14" spans="1:14" s="14" customFormat="1" ht="20.100000000000001" customHeight="1" x14ac:dyDescent="0.15">
      <c r="B14" s="238"/>
      <c r="C14" s="223" t="s">
        <v>151</v>
      </c>
      <c r="D14" s="224"/>
      <c r="E14" s="167">
        <v>1</v>
      </c>
      <c r="F14" s="168">
        <f t="shared" si="0"/>
        <v>3.0242545212605094E-5</v>
      </c>
      <c r="G14" s="169">
        <v>19.600000000000001</v>
      </c>
      <c r="H14" s="170">
        <f t="shared" si="1"/>
        <v>9.5910209566450329E-6</v>
      </c>
      <c r="N14" s="24"/>
    </row>
    <row r="15" spans="1:14" s="14" customFormat="1" ht="20.100000000000001" customHeight="1" x14ac:dyDescent="0.15">
      <c r="B15" s="238"/>
      <c r="C15" s="223" t="s">
        <v>72</v>
      </c>
      <c r="D15" s="224"/>
      <c r="E15" s="167">
        <v>8981</v>
      </c>
      <c r="F15" s="168">
        <f t="shared" si="0"/>
        <v>0.27160829855440632</v>
      </c>
      <c r="G15" s="169">
        <v>117258.34999999999</v>
      </c>
      <c r="H15" s="170">
        <f t="shared" si="1"/>
        <v>5.7378943479164182E-2</v>
      </c>
      <c r="N15" s="24"/>
    </row>
    <row r="16" spans="1:14" s="14" customFormat="1" ht="20.100000000000001" customHeight="1" x14ac:dyDescent="0.15">
      <c r="B16" s="239"/>
      <c r="C16" s="233" t="s">
        <v>71</v>
      </c>
      <c r="D16" s="234"/>
      <c r="E16" s="171">
        <v>1070</v>
      </c>
      <c r="F16" s="172">
        <f t="shared" si="0"/>
        <v>3.2359523377487452E-2</v>
      </c>
      <c r="G16" s="173">
        <v>228744</v>
      </c>
      <c r="H16" s="174">
        <f t="shared" si="1"/>
        <v>0.11193308661769445</v>
      </c>
      <c r="N16" s="24"/>
    </row>
    <row r="17" spans="2:8" s="14" customFormat="1" ht="20.100000000000001" customHeight="1" x14ac:dyDescent="0.15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38"/>
      <c r="C18" s="223" t="s">
        <v>84</v>
      </c>
      <c r="D18" s="224"/>
      <c r="E18" s="167">
        <v>1</v>
      </c>
      <c r="F18" s="168">
        <f t="shared" si="2"/>
        <v>1.1726078799249531E-4</v>
      </c>
      <c r="G18" s="169">
        <v>11.29</v>
      </c>
      <c r="H18" s="170">
        <f t="shared" si="3"/>
        <v>6.9218289470763942E-5</v>
      </c>
    </row>
    <row r="19" spans="2:8" s="14" customFormat="1" ht="20.100000000000001" customHeight="1" x14ac:dyDescent="0.15">
      <c r="B19" s="238"/>
      <c r="C19" s="223" t="s">
        <v>85</v>
      </c>
      <c r="D19" s="224"/>
      <c r="E19" s="167">
        <v>636</v>
      </c>
      <c r="F19" s="168">
        <f t="shared" si="2"/>
        <v>7.4577861163227011E-2</v>
      </c>
      <c r="G19" s="169">
        <v>20186.070000000003</v>
      </c>
      <c r="H19" s="170">
        <f t="shared" si="3"/>
        <v>0.12375954265164786</v>
      </c>
    </row>
    <row r="20" spans="2:8" s="14" customFormat="1" ht="20.100000000000001" customHeight="1" x14ac:dyDescent="0.15">
      <c r="B20" s="238"/>
      <c r="C20" s="223" t="s">
        <v>86</v>
      </c>
      <c r="D20" s="224"/>
      <c r="E20" s="167">
        <v>135</v>
      </c>
      <c r="F20" s="168">
        <f t="shared" si="2"/>
        <v>1.5830206378986866E-2</v>
      </c>
      <c r="G20" s="169">
        <v>5326.9499999999989</v>
      </c>
      <c r="H20" s="170">
        <f t="shared" si="3"/>
        <v>3.2659199919954467E-2</v>
      </c>
    </row>
    <row r="21" spans="2:8" s="14" customFormat="1" ht="20.100000000000001" customHeight="1" x14ac:dyDescent="0.15">
      <c r="B21" s="238"/>
      <c r="C21" s="223" t="s">
        <v>87</v>
      </c>
      <c r="D21" s="224"/>
      <c r="E21" s="167">
        <v>418</v>
      </c>
      <c r="F21" s="168">
        <f t="shared" si="2"/>
        <v>4.9015009380863041E-2</v>
      </c>
      <c r="G21" s="169">
        <v>4911.32</v>
      </c>
      <c r="H21" s="170">
        <f t="shared" si="3"/>
        <v>3.0110998179234048E-2</v>
      </c>
    </row>
    <row r="22" spans="2:8" s="14" customFormat="1" ht="20.100000000000001" customHeight="1" x14ac:dyDescent="0.15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38"/>
      <c r="C23" s="223" t="s">
        <v>89</v>
      </c>
      <c r="D23" s="224"/>
      <c r="E23" s="167">
        <v>2427</v>
      </c>
      <c r="F23" s="168">
        <f t="shared" si="2"/>
        <v>0.28459193245778613</v>
      </c>
      <c r="G23" s="169">
        <v>84152.33</v>
      </c>
      <c r="H23" s="170">
        <f t="shared" si="3"/>
        <v>0.51593271369169647</v>
      </c>
    </row>
    <row r="24" spans="2:8" s="14" customFormat="1" ht="20.100000000000001" customHeight="1" x14ac:dyDescent="0.15">
      <c r="B24" s="238"/>
      <c r="C24" s="223" t="s">
        <v>90</v>
      </c>
      <c r="D24" s="224"/>
      <c r="E24" s="167">
        <v>59</v>
      </c>
      <c r="F24" s="168">
        <f t="shared" si="2"/>
        <v>6.9183864915572232E-3</v>
      </c>
      <c r="G24" s="169">
        <v>2473.9299999999994</v>
      </c>
      <c r="H24" s="170">
        <f t="shared" si="3"/>
        <v>1.5167511325988221E-2</v>
      </c>
    </row>
    <row r="25" spans="2:8" s="14" customFormat="1" ht="20.100000000000001" customHeight="1" x14ac:dyDescent="0.15">
      <c r="B25" s="238"/>
      <c r="C25" s="223" t="s">
        <v>145</v>
      </c>
      <c r="D25" s="224"/>
      <c r="E25" s="167">
        <v>12</v>
      </c>
      <c r="F25" s="168">
        <f t="shared" si="2"/>
        <v>1.4071294559099437E-3</v>
      </c>
      <c r="G25" s="169">
        <v>439.43999999999994</v>
      </c>
      <c r="H25" s="170">
        <f t="shared" si="3"/>
        <v>2.6941793733421173E-3</v>
      </c>
    </row>
    <row r="26" spans="2:8" s="14" customFormat="1" ht="20.100000000000001" customHeight="1" x14ac:dyDescent="0.15">
      <c r="B26" s="238"/>
      <c r="C26" s="223" t="s">
        <v>146</v>
      </c>
      <c r="D26" s="224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38"/>
      <c r="C27" s="223" t="s">
        <v>92</v>
      </c>
      <c r="D27" s="224"/>
      <c r="E27" s="167">
        <v>4613</v>
      </c>
      <c r="F27" s="168">
        <f t="shared" si="2"/>
        <v>0.54092401500938081</v>
      </c>
      <c r="G27" s="169">
        <v>26379.319999999996</v>
      </c>
      <c r="H27" s="170">
        <f t="shared" si="3"/>
        <v>0.1617299741188585</v>
      </c>
    </row>
    <row r="28" spans="2:8" s="14" customFormat="1" ht="20.100000000000001" customHeight="1" x14ac:dyDescent="0.15">
      <c r="B28" s="239"/>
      <c r="C28" s="223" t="s">
        <v>91</v>
      </c>
      <c r="D28" s="224"/>
      <c r="E28" s="171">
        <v>227</v>
      </c>
      <c r="F28" s="172">
        <f t="shared" si="2"/>
        <v>2.6618198874296436E-2</v>
      </c>
      <c r="G28" s="173">
        <v>19226.530000000002</v>
      </c>
      <c r="H28" s="174">
        <f t="shared" si="3"/>
        <v>0.11787666244980756</v>
      </c>
    </row>
    <row r="29" spans="2:8" s="14" customFormat="1" ht="20.100000000000001" customHeight="1" x14ac:dyDescent="0.15">
      <c r="B29" s="235" t="s">
        <v>82</v>
      </c>
      <c r="C29" s="231" t="s">
        <v>73</v>
      </c>
      <c r="D29" s="232"/>
      <c r="E29" s="175">
        <v>161</v>
      </c>
      <c r="F29" s="176">
        <f t="shared" ref="F29:F40" si="4">E29/SUM(E$29:E$40)</f>
        <v>3.7962744635699125E-2</v>
      </c>
      <c r="G29" s="177">
        <v>26528.409999999996</v>
      </c>
      <c r="H29" s="178">
        <f t="shared" ref="H29:H40" si="5">G29/SUM(G$29:G$40)</f>
        <v>2.9229325992384619E-2</v>
      </c>
    </row>
    <row r="30" spans="2:8" s="14" customFormat="1" ht="20.100000000000001" customHeight="1" x14ac:dyDescent="0.15">
      <c r="B30" s="236"/>
      <c r="C30" s="223" t="s">
        <v>74</v>
      </c>
      <c r="D30" s="224"/>
      <c r="E30" s="167">
        <v>7</v>
      </c>
      <c r="F30" s="168">
        <f t="shared" si="4"/>
        <v>1.6505541145956143E-3</v>
      </c>
      <c r="G30" s="169">
        <v>1207.5900000000001</v>
      </c>
      <c r="H30" s="170">
        <f t="shared" si="5"/>
        <v>1.3305374040563968E-3</v>
      </c>
    </row>
    <row r="31" spans="2:8" s="14" customFormat="1" ht="20.100000000000001" customHeight="1" x14ac:dyDescent="0.15">
      <c r="B31" s="236"/>
      <c r="C31" s="223" t="s">
        <v>75</v>
      </c>
      <c r="D31" s="224"/>
      <c r="E31" s="167">
        <v>135</v>
      </c>
      <c r="F31" s="168">
        <f t="shared" si="4"/>
        <v>3.1832115067201135E-2</v>
      </c>
      <c r="G31" s="169">
        <v>19514.39</v>
      </c>
      <c r="H31" s="170">
        <f t="shared" si="5"/>
        <v>2.1501193130403617E-2</v>
      </c>
    </row>
    <row r="32" spans="2:8" s="14" customFormat="1" ht="20.100000000000001" customHeight="1" x14ac:dyDescent="0.15">
      <c r="B32" s="236"/>
      <c r="C32" s="223" t="s">
        <v>76</v>
      </c>
      <c r="D32" s="224"/>
      <c r="E32" s="167">
        <v>7</v>
      </c>
      <c r="F32" s="168">
        <f t="shared" si="4"/>
        <v>1.6505541145956143E-3</v>
      </c>
      <c r="G32" s="169">
        <v>246.35</v>
      </c>
      <c r="H32" s="170">
        <f t="shared" si="5"/>
        <v>2.7143143739952571E-4</v>
      </c>
    </row>
    <row r="33" spans="2:8" s="14" customFormat="1" ht="20.100000000000001" customHeight="1" x14ac:dyDescent="0.15">
      <c r="B33" s="236"/>
      <c r="C33" s="223" t="s">
        <v>77</v>
      </c>
      <c r="D33" s="224"/>
      <c r="E33" s="167">
        <v>632</v>
      </c>
      <c r="F33" s="168">
        <f t="shared" si="4"/>
        <v>0.14902145720348975</v>
      </c>
      <c r="G33" s="169">
        <v>135792.38000000003</v>
      </c>
      <c r="H33" s="170">
        <f t="shared" si="5"/>
        <v>0.14961770201462399</v>
      </c>
    </row>
    <row r="34" spans="2:8" s="14" customFormat="1" ht="20.100000000000001" customHeight="1" x14ac:dyDescent="0.15">
      <c r="B34" s="236"/>
      <c r="C34" s="223" t="s">
        <v>78</v>
      </c>
      <c r="D34" s="224"/>
      <c r="E34" s="167">
        <v>110</v>
      </c>
      <c r="F34" s="168">
        <f t="shared" si="4"/>
        <v>2.5937278943645368E-2</v>
      </c>
      <c r="G34" s="169">
        <v>7594.25</v>
      </c>
      <c r="H34" s="170">
        <f t="shared" si="5"/>
        <v>8.3674373593316358E-3</v>
      </c>
    </row>
    <row r="35" spans="2:8" s="14" customFormat="1" ht="20.100000000000001" customHeight="1" x14ac:dyDescent="0.15">
      <c r="B35" s="236"/>
      <c r="C35" s="223" t="s">
        <v>79</v>
      </c>
      <c r="D35" s="224"/>
      <c r="E35" s="167">
        <v>1898</v>
      </c>
      <c r="F35" s="168">
        <f t="shared" si="4"/>
        <v>0.44753595850035371</v>
      </c>
      <c r="G35" s="169">
        <v>533584.51000000013</v>
      </c>
      <c r="H35" s="170">
        <f t="shared" si="5"/>
        <v>0.58790992702829981</v>
      </c>
    </row>
    <row r="36" spans="2:8" s="14" customFormat="1" ht="20.100000000000001" customHeight="1" x14ac:dyDescent="0.15">
      <c r="B36" s="236"/>
      <c r="C36" s="223" t="s">
        <v>80</v>
      </c>
      <c r="D36" s="224"/>
      <c r="E36" s="167">
        <v>36</v>
      </c>
      <c r="F36" s="168">
        <f t="shared" si="4"/>
        <v>8.4885640179203012E-3</v>
      </c>
      <c r="G36" s="169">
        <v>8689.0300000000007</v>
      </c>
      <c r="H36" s="170">
        <f t="shared" si="5"/>
        <v>9.5736793282224526E-3</v>
      </c>
    </row>
    <row r="37" spans="2:8" s="14" customFormat="1" ht="20.100000000000001" customHeight="1" x14ac:dyDescent="0.15">
      <c r="B37" s="236"/>
      <c r="C37" s="223" t="s">
        <v>81</v>
      </c>
      <c r="D37" s="224"/>
      <c r="E37" s="167">
        <v>28</v>
      </c>
      <c r="F37" s="168">
        <f t="shared" si="4"/>
        <v>6.6022164583824572E-3</v>
      </c>
      <c r="G37" s="169">
        <v>6345.13</v>
      </c>
      <c r="H37" s="170">
        <f t="shared" si="5"/>
        <v>6.9911416942839569E-3</v>
      </c>
    </row>
    <row r="38" spans="2:8" s="14" customFormat="1" ht="20.100000000000001" customHeight="1" x14ac:dyDescent="0.15">
      <c r="B38" s="236"/>
      <c r="C38" s="223" t="s">
        <v>147</v>
      </c>
      <c r="D38" s="224"/>
      <c r="E38" s="167">
        <v>84</v>
      </c>
      <c r="F38" s="168">
        <f t="shared" si="4"/>
        <v>1.9806649375147371E-2</v>
      </c>
      <c r="G38" s="169">
        <v>25296.219999999998</v>
      </c>
      <c r="H38" s="170">
        <f t="shared" si="5"/>
        <v>2.7871684008015547E-2</v>
      </c>
    </row>
    <row r="39" spans="2:8" s="14" customFormat="1" ht="20.100000000000001" customHeight="1" x14ac:dyDescent="0.15">
      <c r="B39" s="236"/>
      <c r="C39" s="225" t="s">
        <v>93</v>
      </c>
      <c r="D39" s="226"/>
      <c r="E39" s="167">
        <v>51</v>
      </c>
      <c r="F39" s="168">
        <f t="shared" si="4"/>
        <v>1.2025465692053761E-2</v>
      </c>
      <c r="G39" s="169">
        <v>14146.08</v>
      </c>
      <c r="H39" s="184">
        <f t="shared" si="5"/>
        <v>1.5586323636974561E-2</v>
      </c>
    </row>
    <row r="40" spans="2:8" s="14" customFormat="1" ht="20.100000000000001" customHeight="1" x14ac:dyDescent="0.15">
      <c r="B40" s="182"/>
      <c r="C40" s="233" t="s">
        <v>148</v>
      </c>
      <c r="D40" s="234"/>
      <c r="E40" s="167">
        <v>1092</v>
      </c>
      <c r="F40" s="185">
        <f t="shared" si="4"/>
        <v>0.25748644187691583</v>
      </c>
      <c r="G40" s="169">
        <v>128651.33999999997</v>
      </c>
      <c r="H40" s="172">
        <f t="shared" si="5"/>
        <v>0.14174961696600402</v>
      </c>
    </row>
    <row r="41" spans="2:8" s="14" customFormat="1" ht="20.100000000000001" customHeight="1" x14ac:dyDescent="0.15">
      <c r="B41" s="227" t="s">
        <v>94</v>
      </c>
      <c r="C41" s="231" t="s">
        <v>95</v>
      </c>
      <c r="D41" s="232"/>
      <c r="E41" s="175">
        <v>3676</v>
      </c>
      <c r="F41" s="176">
        <f>E41/SUM(E$41:E$44)</f>
        <v>0.53484650080023277</v>
      </c>
      <c r="G41" s="177">
        <v>1054743.1399999999</v>
      </c>
      <c r="H41" s="178">
        <f>G41/SUM(G$41:G$44)</f>
        <v>0.50520466935824149</v>
      </c>
    </row>
    <row r="42" spans="2:8" s="14" customFormat="1" ht="20.100000000000001" customHeight="1" x14ac:dyDescent="0.15">
      <c r="B42" s="228"/>
      <c r="C42" s="223" t="s">
        <v>96</v>
      </c>
      <c r="D42" s="224"/>
      <c r="E42" s="167">
        <v>2707</v>
      </c>
      <c r="F42" s="168">
        <f t="shared" ref="F42:F44" si="6">E42/SUM(E$41:E$44)</f>
        <v>0.3938600320093118</v>
      </c>
      <c r="G42" s="169">
        <v>848130.80000000028</v>
      </c>
      <c r="H42" s="170">
        <f t="shared" ref="H42:H44" si="7">G42/SUM(G$41:G$44)</f>
        <v>0.40624074633615631</v>
      </c>
    </row>
    <row r="43" spans="2:8" s="14" customFormat="1" ht="20.100000000000001" customHeight="1" x14ac:dyDescent="0.15">
      <c r="B43" s="229"/>
      <c r="C43" s="223" t="s">
        <v>149</v>
      </c>
      <c r="D43" s="224"/>
      <c r="E43" s="183">
        <v>363</v>
      </c>
      <c r="F43" s="168">
        <f t="shared" si="6"/>
        <v>5.2815364469663902E-2</v>
      </c>
      <c r="G43" s="169">
        <v>144404.83000000005</v>
      </c>
      <c r="H43" s="170">
        <f t="shared" si="7"/>
        <v>6.916754575325619E-2</v>
      </c>
    </row>
    <row r="44" spans="2:8" s="14" customFormat="1" ht="20.100000000000001" customHeight="1" x14ac:dyDescent="0.15">
      <c r="B44" s="230"/>
      <c r="C44" s="233" t="s">
        <v>97</v>
      </c>
      <c r="D44" s="234"/>
      <c r="E44" s="171">
        <v>127</v>
      </c>
      <c r="F44" s="172">
        <f t="shared" si="6"/>
        <v>1.8478102720791503E-2</v>
      </c>
      <c r="G44" s="173">
        <v>40475.370000000003</v>
      </c>
      <c r="H44" s="174">
        <f t="shared" si="7"/>
        <v>1.9387038552346011E-2</v>
      </c>
    </row>
    <row r="45" spans="2:8" s="14" customFormat="1" ht="20.100000000000001" customHeight="1" x14ac:dyDescent="0.15">
      <c r="B45" s="220" t="s">
        <v>112</v>
      </c>
      <c r="C45" s="221"/>
      <c r="D45" s="222"/>
      <c r="E45" s="144">
        <f>SUM(E5:E44)</f>
        <v>52708</v>
      </c>
      <c r="F45" s="179">
        <f>E45/E$45</f>
        <v>1</v>
      </c>
      <c r="G45" s="180">
        <f>SUM(G5:G44)</f>
        <v>5202035.0599999996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142</v>
      </c>
    </row>
    <row r="2" spans="1:13" s="14" customFormat="1" ht="20.100000000000001" customHeight="1" x14ac:dyDescent="0.15"/>
    <row r="3" spans="1:13" s="14" customFormat="1" ht="31.5" customHeight="1" x14ac:dyDescent="0.15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 x14ac:dyDescent="0.15">
      <c r="B4" s="257" t="s">
        <v>26</v>
      </c>
      <c r="C4" s="258"/>
      <c r="D4" s="62">
        <v>3256</v>
      </c>
      <c r="E4" s="67">
        <v>60978.999999999993</v>
      </c>
      <c r="F4" s="67">
        <f>E4*1000/D4</f>
        <v>18728.194103194102</v>
      </c>
      <c r="G4" s="67">
        <v>50320</v>
      </c>
      <c r="H4" s="63">
        <f>F4/G4</f>
        <v>0.37218191779002591</v>
      </c>
      <c r="K4" s="14">
        <f>D4*G4</f>
        <v>163841920</v>
      </c>
      <c r="L4" s="14" t="s">
        <v>26</v>
      </c>
      <c r="M4" s="24">
        <f>G4-F4</f>
        <v>31591.805896805898</v>
      </c>
    </row>
    <row r="5" spans="1:13" s="14" customFormat="1" ht="20.100000000000001" customHeight="1" x14ac:dyDescent="0.15">
      <c r="B5" s="253" t="s">
        <v>27</v>
      </c>
      <c r="C5" s="254"/>
      <c r="D5" s="64">
        <v>3446</v>
      </c>
      <c r="E5" s="68">
        <v>102090.24999999997</v>
      </c>
      <c r="F5" s="68">
        <f t="shared" ref="F5:F13" si="0">E5*1000/D5</f>
        <v>29625.72547881601</v>
      </c>
      <c r="G5" s="68">
        <v>105310</v>
      </c>
      <c r="H5" s="65">
        <f t="shared" ref="H5:H10" si="1">F5/G5</f>
        <v>0.281319205002526</v>
      </c>
      <c r="K5" s="14">
        <f t="shared" ref="K5:K10" si="2">D5*G5</f>
        <v>362898260</v>
      </c>
      <c r="L5" s="14" t="s">
        <v>27</v>
      </c>
      <c r="M5" s="24">
        <f t="shared" ref="M5:M10" si="3">G5-F5</f>
        <v>75684.274521183994</v>
      </c>
    </row>
    <row r="6" spans="1:13" s="14" customFormat="1" ht="20.100000000000001" customHeight="1" x14ac:dyDescent="0.15">
      <c r="B6" s="253" t="s">
        <v>28</v>
      </c>
      <c r="C6" s="254"/>
      <c r="D6" s="64">
        <v>6376</v>
      </c>
      <c r="E6" s="68">
        <v>586476.85</v>
      </c>
      <c r="F6" s="68">
        <f t="shared" si="0"/>
        <v>91981.940087829367</v>
      </c>
      <c r="G6" s="68">
        <v>167650</v>
      </c>
      <c r="H6" s="65">
        <f t="shared" si="1"/>
        <v>0.54865457851374511</v>
      </c>
      <c r="K6" s="14">
        <f t="shared" si="2"/>
        <v>1068936400</v>
      </c>
      <c r="L6" s="14" t="s">
        <v>28</v>
      </c>
      <c r="M6" s="24">
        <f t="shared" si="3"/>
        <v>75668.059912170633</v>
      </c>
    </row>
    <row r="7" spans="1:13" s="14" customFormat="1" ht="20.100000000000001" customHeight="1" x14ac:dyDescent="0.15">
      <c r="B7" s="253" t="s">
        <v>29</v>
      </c>
      <c r="C7" s="254"/>
      <c r="D7" s="64">
        <v>3952</v>
      </c>
      <c r="E7" s="68">
        <v>464699.67000000004</v>
      </c>
      <c r="F7" s="68">
        <f t="shared" si="0"/>
        <v>117585.94888663969</v>
      </c>
      <c r="G7" s="68">
        <v>197050</v>
      </c>
      <c r="H7" s="65">
        <f t="shared" si="1"/>
        <v>0.59673153456807759</v>
      </c>
      <c r="K7" s="14">
        <f t="shared" si="2"/>
        <v>778741600</v>
      </c>
      <c r="L7" s="14" t="s">
        <v>29</v>
      </c>
      <c r="M7" s="24">
        <f t="shared" si="3"/>
        <v>79464.051113360314</v>
      </c>
    </row>
    <row r="8" spans="1:13" s="14" customFormat="1" ht="20.100000000000001" customHeight="1" x14ac:dyDescent="0.15">
      <c r="B8" s="253" t="s">
        <v>30</v>
      </c>
      <c r="C8" s="254"/>
      <c r="D8" s="64">
        <v>2469</v>
      </c>
      <c r="E8" s="68">
        <v>382036.69000000006</v>
      </c>
      <c r="F8" s="68">
        <f t="shared" si="0"/>
        <v>154733.3697853382</v>
      </c>
      <c r="G8" s="68">
        <v>270480</v>
      </c>
      <c r="H8" s="65">
        <f t="shared" si="1"/>
        <v>0.5720695422409724</v>
      </c>
      <c r="K8" s="14">
        <f t="shared" si="2"/>
        <v>667815120</v>
      </c>
      <c r="L8" s="14" t="s">
        <v>30</v>
      </c>
      <c r="M8" s="24">
        <f t="shared" si="3"/>
        <v>115746.6302146618</v>
      </c>
    </row>
    <row r="9" spans="1:13" s="14" customFormat="1" ht="20.100000000000001" customHeight="1" x14ac:dyDescent="0.15">
      <c r="B9" s="253" t="s">
        <v>31</v>
      </c>
      <c r="C9" s="254"/>
      <c r="D9" s="64">
        <v>2226</v>
      </c>
      <c r="E9" s="68">
        <v>412731.35000000003</v>
      </c>
      <c r="F9" s="68">
        <f t="shared" si="0"/>
        <v>185413.90386343221</v>
      </c>
      <c r="G9" s="68">
        <v>309380</v>
      </c>
      <c r="H9" s="65">
        <f t="shared" si="1"/>
        <v>0.59930798326793011</v>
      </c>
      <c r="K9" s="14">
        <f t="shared" si="2"/>
        <v>688679880</v>
      </c>
      <c r="L9" s="14" t="s">
        <v>31</v>
      </c>
      <c r="M9" s="24">
        <f t="shared" si="3"/>
        <v>123966.09613656779</v>
      </c>
    </row>
    <row r="10" spans="1:13" s="14" customFormat="1" ht="20.100000000000001" customHeight="1" x14ac:dyDescent="0.15">
      <c r="B10" s="255" t="s">
        <v>32</v>
      </c>
      <c r="C10" s="256"/>
      <c r="D10" s="72">
        <v>973</v>
      </c>
      <c r="E10" s="73">
        <v>197671.43</v>
      </c>
      <c r="F10" s="73">
        <f t="shared" si="0"/>
        <v>203156.65981500514</v>
      </c>
      <c r="G10" s="73">
        <v>362170</v>
      </c>
      <c r="H10" s="75">
        <f t="shared" si="1"/>
        <v>0.56094281639839061</v>
      </c>
      <c r="K10" s="14">
        <f t="shared" si="2"/>
        <v>352391410</v>
      </c>
      <c r="L10" s="14" t="s">
        <v>32</v>
      </c>
      <c r="M10" s="24">
        <f t="shared" si="3"/>
        <v>159013.34018499486</v>
      </c>
    </row>
    <row r="11" spans="1:13" s="14" customFormat="1" ht="20.100000000000001" customHeight="1" x14ac:dyDescent="0.15">
      <c r="B11" s="257" t="s">
        <v>64</v>
      </c>
      <c r="C11" s="258"/>
      <c r="D11" s="62">
        <f>SUM(D4:D5)</f>
        <v>6702</v>
      </c>
      <c r="E11" s="67">
        <f>SUM(E4:E5)</f>
        <v>163069.24999999997</v>
      </c>
      <c r="F11" s="67">
        <f t="shared" si="0"/>
        <v>24331.430916144429</v>
      </c>
      <c r="G11" s="82"/>
      <c r="H11" s="63">
        <f>SUM(E4:E5)*1000/SUM(K4:K5)</f>
        <v>0.3095819460744384</v>
      </c>
    </row>
    <row r="12" spans="1:13" s="14" customFormat="1" ht="20.100000000000001" customHeight="1" x14ac:dyDescent="0.15">
      <c r="B12" s="255" t="s">
        <v>58</v>
      </c>
      <c r="C12" s="256"/>
      <c r="D12" s="66">
        <f>SUM(D6:D10)</f>
        <v>15996</v>
      </c>
      <c r="E12" s="78">
        <f>SUM(E6:E10)</f>
        <v>2043615.99</v>
      </c>
      <c r="F12" s="69">
        <f t="shared" si="0"/>
        <v>127757.93885971492</v>
      </c>
      <c r="G12" s="83"/>
      <c r="H12" s="70">
        <f>SUM(E6:E10)*1000/SUM(K6:K10)</f>
        <v>0.57460395888064342</v>
      </c>
    </row>
    <row r="13" spans="1:13" s="14" customFormat="1" ht="20.100000000000001" customHeight="1" x14ac:dyDescent="0.15">
      <c r="B13" s="259" t="s">
        <v>65</v>
      </c>
      <c r="C13" s="260"/>
      <c r="D13" s="71">
        <f>SUM(D11:D12)</f>
        <v>22698</v>
      </c>
      <c r="E13" s="79">
        <f>SUM(E11:E12)</f>
        <v>2206685.2399999998</v>
      </c>
      <c r="F13" s="74">
        <f t="shared" si="0"/>
        <v>97219.369107410326</v>
      </c>
      <c r="G13" s="77"/>
      <c r="H13" s="76">
        <f>SUM(E4:E10)*1000/SUM(K4:K10)</f>
        <v>0.54041651592785045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12月状況（表紙）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'12月状況（表紙）'!Print_Area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M-Kitamura</cp:lastModifiedBy>
  <cp:lastPrinted>2022-01-05T06:30:00Z</cp:lastPrinted>
  <dcterms:created xsi:type="dcterms:W3CDTF">2003-07-11T02:30:35Z</dcterms:created>
  <dcterms:modified xsi:type="dcterms:W3CDTF">2022-02-09T06:51:48Z</dcterms:modified>
</cp:coreProperties>
</file>