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4.71\070-本部-事業推進係-共有フォルダ\⑧R3年度\（05）統計関係\202201\"/>
    </mc:Choice>
  </mc:AlternateContent>
  <bookViews>
    <workbookView xWindow="-915" yWindow="5130" windowWidth="15480" windowHeight="6480"/>
  </bookViews>
  <sheets>
    <sheet name="01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'01月状況（表紙）'!$A$1:$L$46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52511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<sst xmlns="http://schemas.openxmlformats.org/spreadsheetml/2006/main" count="263" uniqueCount="190">
  <si>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</si>
  <si>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</si>
  <si>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</si>
  <si>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</si>
  <si>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</si>
  <si>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</si>
  <si>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</si>
  <si>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</si>
  <si>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</si>
  <si>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</si>
  <si>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</si>
  <si>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</si>
  <si>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</si>
  <si>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</si>
  <si>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</si>
  <si>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</si>
  <si>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</si>
  <si>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</si>
  <si>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</si>
  <si>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</si>
  <si>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</si>
  <si>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</si>
  <si>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</si>
  <si>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</si>
  <si>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</si>
  <si>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</si>
  <si>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</si>
  <si>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</si>
  <si>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</si>
  <si>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</si>
  <si>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</si>
  <si>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</si>
  <si>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</si>
  <si>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</si>
  <si>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</si>
  <si>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</si>
  <si>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</si>
  <si>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</si>
  <si>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</si>
  <si>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</si>
  <si>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</si>
  <si>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</si>
  <si>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</si>
  <si>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</si>
  <si>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</si>
  <si>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</si>
  <si>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</si>
  <si>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</si>
  <si>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</si>
  <si>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</si>
  <si>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</si>
  <si>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</si>
  <si>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</si>
  <si>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</si>
  <si>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</si>
  <si>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</si>
  <si>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</si>
  <si>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</si>
  <si>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</si>
  <si>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</si>
  <si>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</si>
  <si>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</si>
  <si>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</si>
  <si>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</si>
  <si>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</si>
  <si>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</si>
  <si>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</si>
  <si>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</si>
  <si>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</si>
  <si>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</si>
  <si>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</si>
  <si>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</si>
  <si>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</si>
  <si>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</si>
  <si>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</si>
  <si>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</si>
  <si>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</si>
  <si>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</si>
  <si>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</si>
  <si>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</si>
  <si>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</si>
  <si>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</si>
  <si>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</si>
  <si>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</si>
  <si>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</si>
  <si>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</si>
  <si>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</si>
  <si>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</si>
  <si>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</si>
  <si>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</si>
  <si>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</si>
  <si>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</si>
  <si>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</si>
  <si>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</si>
  <si>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</si>
  <si>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</si>
  <si>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</si>
  <si>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</si>
  <si>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</si>
  <si>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</si>
  <si>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</si>
  <si>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</si>
  <si>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</si>
  <si>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</si>
  <si>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</si>
  <si>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</si>
  <si>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</si>
  <si>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</si>
  <si>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</si>
  <si>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</si>
  <si>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</si>
  <si>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</si>
  <si>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</si>
  <si>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</si>
  <si>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</si>
  <si>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</si>
  <si>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</si>
  <si>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</si>
  <si>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</si>
  <si>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</si>
  <si>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</si>
  <si>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</si>
  <si>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</si>
  <si>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</si>
  <si>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</si>
  <si>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</si>
  <si>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</si>
  <si>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</si>
  <si>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</si>
  <si>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</si>
  <si>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</si>
  <si>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</si>
  <si>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</si>
  <si>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</si>
  <si>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</si>
  <si>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</si>
  <si>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</si>
  <si>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</si>
  <si>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</si>
  <si>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</si>
  <si>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</si>
  <si>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</si>
  <si>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</si>
  <si>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</si>
  <si>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</si>
  <si>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</si>
  <si>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</si>
  <si>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</si>
  <si>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</si>
  <si>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</si>
  <si>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</si>
  <si>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</si>
  <si>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</si>
  <si>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</si>
  <si>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</si>
  <si>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</si>
  <si>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</si>
  <si>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</si>
  <si>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</si>
  <si>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</si>
  <si>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</si>
  <si>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</si>
  <si>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</si>
  <si>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</si>
  <si>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</si>
  <si>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</si>
  <si>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</si>
  <si>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</si>
  <si>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</si>
  <si>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</si>
  <si>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</si>
  <si>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</si>
  <si>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</si>
  <si>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</si>
  <si>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</si>
  <si>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</si>
  <si>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</si>
  <si>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</si>
  <si>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</si>
  <si>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</si>
  <si>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</si>
  <si>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</si>
  <si>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</si>
  <si>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</si>
  <si>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</si>
  <si>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</si>
  <si>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</si>
  <si>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</si>
  <si>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</si>
  <si>
    <t>注）端数処理の関係で、内訳の合計が合わない場合があります。</t>
    <rPh sb="0" eb="1">
      <t>チュウ</t>
    </rPh>
    <rPh sb="2" eb="4">
      <t>ハスウ</t>
    </rPh>
    <rPh sb="4" eb="6">
      <t>ショリ</t>
    </rPh>
    <rPh sb="7" eb="9">
      <t>カンケイ</t>
    </rPh>
    <rPh sb="11" eb="13">
      <t>ウチワケ</t>
    </rPh>
    <rPh sb="14" eb="16">
      <t>ゴウケイ</t>
    </rPh>
    <rPh sb="17" eb="18">
      <t>ア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</si>
</sst>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  <font>
      <b/>
      <sz val="12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49" fontId="18" fillId="0" borderId="0" xfId="1" applyNumberFormat="1" applyFont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24472</c:v>
                </c:pt>
                <c:pt idx="1">
                  <c:v>14899</c:v>
                </c:pt>
                <c:pt idx="2">
                  <c:v>9325</c:v>
                </c:pt>
                <c:pt idx="3">
                  <c:v>5246</c:v>
                </c:pt>
                <c:pt idx="4">
                  <c:v>7186</c:v>
                </c:pt>
                <c:pt idx="5">
                  <c:v>15377</c:v>
                </c:pt>
                <c:pt idx="6">
                  <c:v>24579</c:v>
                </c:pt>
                <c:pt idx="7">
                  <c:v>9640</c:v>
                </c:pt>
              </c:numCache>
            </c:numRef>
          </c:val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14842</c:v>
                </c:pt>
                <c:pt idx="1">
                  <c:v>10478</c:v>
                </c:pt>
                <c:pt idx="2">
                  <c:v>5794</c:v>
                </c:pt>
                <c:pt idx="3">
                  <c:v>3010</c:v>
                </c:pt>
                <c:pt idx="4">
                  <c:v>4521</c:v>
                </c:pt>
                <c:pt idx="5">
                  <c:v>10417</c:v>
                </c:pt>
                <c:pt idx="6">
                  <c:v>15515</c:v>
                </c:pt>
                <c:pt idx="7">
                  <c:v>6896</c:v>
                </c:pt>
              </c:numCache>
            </c:numRef>
          </c:val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6759</c:v>
                </c:pt>
                <c:pt idx="1">
                  <c:v>5425</c:v>
                </c:pt>
                <c:pt idx="2">
                  <c:v>3552</c:v>
                </c:pt>
                <c:pt idx="3">
                  <c:v>1771</c:v>
                </c:pt>
                <c:pt idx="4">
                  <c:v>2820</c:v>
                </c:pt>
                <c:pt idx="5">
                  <c:v>5804</c:v>
                </c:pt>
                <c:pt idx="6">
                  <c:v>9311</c:v>
                </c:pt>
                <c:pt idx="7">
                  <c:v>3949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7832888"/>
        <c:axId val="397834456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7832888"/>
        <c:axId val="397834456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0.24565715809117569</c:v>
                </c:pt>
                <c:pt idx="1">
                  <c:v>0.33420495849834536</c:v>
                </c:pt>
                <c:pt idx="2">
                  <c:v>0.37528893891580067</c:v>
                </c:pt>
                <c:pt idx="3">
                  <c:v>0.31205651686791985</c:v>
                </c:pt>
                <c:pt idx="4">
                  <c:v>0.3264127626109426</c:v>
                </c:pt>
                <c:pt idx="5">
                  <c:v>0.32410864481188201</c:v>
                </c:pt>
                <c:pt idx="6">
                  <c:v>0.36860325442241837</c:v>
                </c:pt>
                <c:pt idx="7">
                  <c:v>0.36072126644244484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839160"/>
        <c:axId val="397838768"/>
      </c:lineChart>
      <c:catAx>
        <c:axId val="397832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97834456"/>
        <c:crosses val="autoZero"/>
        <c:auto val="1"/>
        <c:lblAlgn val="ctr"/>
        <c:lblOffset val="100"/>
        <c:noMultiLvlLbl val="0"/>
      </c:catAx>
      <c:valAx>
        <c:axId val="39783445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97832888"/>
        <c:crosses val="autoZero"/>
        <c:crossBetween val="between"/>
      </c:valAx>
      <c:valAx>
        <c:axId val="39783876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7839160"/>
        <c:crosses val="max"/>
        <c:crossBetween val="between"/>
      </c:valAx>
      <c:catAx>
        <c:axId val="397839160"/>
        <c:scaling>
          <c:orientation val="minMax"/>
        </c:scaling>
        <c:delete val="1"/>
        <c:axPos val="b"/>
        <c:majorTickMark val="out"/>
        <c:minorTickMark val="none"/>
        <c:tickLblPos val="nextTo"/>
        <c:crossAx val="39783876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3653</c:v>
                </c:pt>
                <c:pt idx="1">
                  <c:v>2678</c:v>
                </c:pt>
                <c:pt idx="2">
                  <c:v>366</c:v>
                </c:pt>
                <c:pt idx="3">
                  <c:v>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1045415.4299999999</c:v>
                </c:pt>
                <c:pt idx="1">
                  <c:v>843262.00000000012</c:v>
                </c:pt>
                <c:pt idx="2">
                  <c:v>143485.20999999993</c:v>
                </c:pt>
                <c:pt idx="3">
                  <c:v>39240.329999999994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26064.200000000004</c:v>
                </c:pt>
                <c:pt idx="1">
                  <c:v>1105.6600000000001</c:v>
                </c:pt>
                <c:pt idx="2">
                  <c:v>19445.09</c:v>
                </c:pt>
                <c:pt idx="3">
                  <c:v>308.53999999999996</c:v>
                </c:pt>
                <c:pt idx="4">
                  <c:v>135545.17000000001</c:v>
                </c:pt>
                <c:pt idx="5">
                  <c:v>7883.3799999999983</c:v>
                </c:pt>
                <c:pt idx="6">
                  <c:v>531597.31000000006</c:v>
                </c:pt>
                <c:pt idx="7">
                  <c:v>9738.2500000000018</c:v>
                </c:pt>
                <c:pt idx="8">
                  <c:v>6034.89</c:v>
                </c:pt>
                <c:pt idx="9">
                  <c:v>24931.71</c:v>
                </c:pt>
                <c:pt idx="10">
                  <c:v>14507.13</c:v>
                </c:pt>
                <c:pt idx="11">
                  <c:v>117743.61999999998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06656"/>
        <c:axId val="47530626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160</c:v>
                </c:pt>
                <c:pt idx="1">
                  <c:v>7</c:v>
                </c:pt>
                <c:pt idx="2">
                  <c:v>133</c:v>
                </c:pt>
                <c:pt idx="3">
                  <c:v>8</c:v>
                </c:pt>
                <c:pt idx="4">
                  <c:v>621</c:v>
                </c:pt>
                <c:pt idx="5">
                  <c:v>116</c:v>
                </c:pt>
                <c:pt idx="6">
                  <c:v>1899</c:v>
                </c:pt>
                <c:pt idx="7">
                  <c:v>39</c:v>
                </c:pt>
                <c:pt idx="8">
                  <c:v>27</c:v>
                </c:pt>
                <c:pt idx="9">
                  <c:v>85</c:v>
                </c:pt>
                <c:pt idx="10">
                  <c:v>53</c:v>
                </c:pt>
                <c:pt idx="11">
                  <c:v>1070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304304"/>
        <c:axId val="475303128"/>
      </c:lineChart>
      <c:catAx>
        <c:axId val="47530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75303128"/>
        <c:crosses val="autoZero"/>
        <c:auto val="1"/>
        <c:lblAlgn val="ctr"/>
        <c:lblOffset val="100"/>
        <c:noMultiLvlLbl val="0"/>
      </c:catAx>
      <c:valAx>
        <c:axId val="47530312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75304304"/>
        <c:crosses val="autoZero"/>
        <c:crossBetween val="between"/>
      </c:valAx>
      <c:valAx>
        <c:axId val="47530626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75306656"/>
        <c:crosses val="max"/>
        <c:crossBetween val="between"/>
      </c:valAx>
      <c:catAx>
        <c:axId val="475306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530626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18089.261868300156</c:v>
                </c:pt>
                <c:pt idx="1">
                  <c:v>28403.456572769959</c:v>
                </c:pt>
                <c:pt idx="2">
                  <c:v>86081.758363722824</c:v>
                </c:pt>
                <c:pt idx="3">
                  <c:v>110174.26560900718</c:v>
                </c:pt>
                <c:pt idx="4">
                  <c:v>147384.58144329899</c:v>
                </c:pt>
                <c:pt idx="5">
                  <c:v>179024.32601880876</c:v>
                </c:pt>
                <c:pt idx="6">
                  <c:v>202963.46356916576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09400"/>
        <c:axId val="47530744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3265</c:v>
                </c:pt>
                <c:pt idx="1">
                  <c:v>3408</c:v>
                </c:pt>
                <c:pt idx="2">
                  <c:v>6307</c:v>
                </c:pt>
                <c:pt idx="3">
                  <c:v>3908</c:v>
                </c:pt>
                <c:pt idx="4">
                  <c:v>2425</c:v>
                </c:pt>
                <c:pt idx="5">
                  <c:v>2233</c:v>
                </c:pt>
                <c:pt idx="6">
                  <c:v>947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307048"/>
        <c:axId val="475308224"/>
      </c:lineChart>
      <c:catAx>
        <c:axId val="475307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5308224"/>
        <c:crosses val="autoZero"/>
        <c:auto val="1"/>
        <c:lblAlgn val="ctr"/>
        <c:lblOffset val="100"/>
        <c:noMultiLvlLbl val="0"/>
      </c:catAx>
      <c:valAx>
        <c:axId val="4753082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75307048"/>
        <c:crosses val="autoZero"/>
        <c:crossBetween val="between"/>
      </c:valAx>
      <c:valAx>
        <c:axId val="47530744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475309400"/>
        <c:crosses val="max"/>
        <c:crossBetween val="between"/>
      </c:valAx>
      <c:catAx>
        <c:axId val="475309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530744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08616"/>
        <c:axId val="475309008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18089.261868300156</c:v>
                </c:pt>
                <c:pt idx="1">
                  <c:v>28403.456572769959</c:v>
                </c:pt>
                <c:pt idx="2">
                  <c:v>86081.758363722824</c:v>
                </c:pt>
                <c:pt idx="3">
                  <c:v>110174.26560900718</c:v>
                </c:pt>
                <c:pt idx="4">
                  <c:v>147384.58144329899</c:v>
                </c:pt>
                <c:pt idx="5">
                  <c:v>179024.32601880876</c:v>
                </c:pt>
                <c:pt idx="6">
                  <c:v>202963.46356916576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5309792"/>
        <c:axId val="475305480"/>
      </c:barChart>
      <c:catAx>
        <c:axId val="475308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5309008"/>
        <c:crosses val="autoZero"/>
        <c:auto val="1"/>
        <c:lblAlgn val="ctr"/>
        <c:lblOffset val="100"/>
        <c:noMultiLvlLbl val="0"/>
      </c:catAx>
      <c:valAx>
        <c:axId val="4753090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75308616"/>
        <c:crosses val="autoZero"/>
        <c:crossBetween val="between"/>
      </c:valAx>
      <c:valAx>
        <c:axId val="47530548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75309792"/>
        <c:crosses val="max"/>
        <c:crossBetween val="between"/>
      </c:valAx>
      <c:catAx>
        <c:axId val="475309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530548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7211</c:v>
                </c:pt>
                <c:pt idx="1">
                  <c:v>5500</c:v>
                </c:pt>
                <c:pt idx="2">
                  <c:v>8886</c:v>
                </c:pt>
                <c:pt idx="3">
                  <c:v>5431</c:v>
                </c:pt>
                <c:pt idx="4">
                  <c:v>4536</c:v>
                </c:pt>
                <c:pt idx="5">
                  <c:v>5555</c:v>
                </c:pt>
                <c:pt idx="6">
                  <c:v>2986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945</c:v>
                </c:pt>
                <c:pt idx="1">
                  <c:v>831</c:v>
                </c:pt>
                <c:pt idx="2">
                  <c:v>856</c:v>
                </c:pt>
                <c:pt idx="3">
                  <c:v>661</c:v>
                </c:pt>
                <c:pt idx="4">
                  <c:v>515</c:v>
                </c:pt>
                <c:pt idx="5">
                  <c:v>576</c:v>
                </c:pt>
                <c:pt idx="6">
                  <c:v>332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6266</c:v>
                </c:pt>
                <c:pt idx="1">
                  <c:v>4669</c:v>
                </c:pt>
                <c:pt idx="2">
                  <c:v>8030</c:v>
                </c:pt>
                <c:pt idx="3">
                  <c:v>4770</c:v>
                </c:pt>
                <c:pt idx="4">
                  <c:v>4021</c:v>
                </c:pt>
                <c:pt idx="5">
                  <c:v>4979</c:v>
                </c:pt>
                <c:pt idx="6">
                  <c:v>2654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1220</c:v>
                </c:pt>
                <c:pt idx="1">
                  <c:v>1151</c:v>
                </c:pt>
                <c:pt idx="2">
                  <c:v>798</c:v>
                </c:pt>
                <c:pt idx="3">
                  <c:v>198</c:v>
                </c:pt>
                <c:pt idx="4">
                  <c:v>314</c:v>
                </c:pt>
                <c:pt idx="5">
                  <c:v>751</c:v>
                </c:pt>
                <c:pt idx="6">
                  <c:v>2310</c:v>
                </c:pt>
                <c:pt idx="7">
                  <c:v>469</c:v>
                </c:pt>
              </c:numCache>
            </c:numRef>
          </c:val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1034</c:v>
                </c:pt>
                <c:pt idx="1">
                  <c:v>1014</c:v>
                </c:pt>
                <c:pt idx="2">
                  <c:v>421</c:v>
                </c:pt>
                <c:pt idx="3">
                  <c:v>170</c:v>
                </c:pt>
                <c:pt idx="4">
                  <c:v>264</c:v>
                </c:pt>
                <c:pt idx="5">
                  <c:v>741</c:v>
                </c:pt>
                <c:pt idx="6">
                  <c:v>1478</c:v>
                </c:pt>
                <c:pt idx="7">
                  <c:v>378</c:v>
                </c:pt>
              </c:numCache>
            </c:numRef>
          </c:val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1393</c:v>
                </c:pt>
                <c:pt idx="1">
                  <c:v>1115</c:v>
                </c:pt>
                <c:pt idx="2">
                  <c:v>871</c:v>
                </c:pt>
                <c:pt idx="3">
                  <c:v>353</c:v>
                </c:pt>
                <c:pt idx="4">
                  <c:v>511</c:v>
                </c:pt>
                <c:pt idx="5">
                  <c:v>1432</c:v>
                </c:pt>
                <c:pt idx="6">
                  <c:v>2320</c:v>
                </c:pt>
                <c:pt idx="7">
                  <c:v>891</c:v>
                </c:pt>
              </c:numCache>
            </c:numRef>
          </c:val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884</c:v>
                </c:pt>
                <c:pt idx="1">
                  <c:v>762</c:v>
                </c:pt>
                <c:pt idx="2">
                  <c:v>469</c:v>
                </c:pt>
                <c:pt idx="3">
                  <c:v>253</c:v>
                </c:pt>
                <c:pt idx="4">
                  <c:v>332</c:v>
                </c:pt>
                <c:pt idx="5">
                  <c:v>758</c:v>
                </c:pt>
                <c:pt idx="6">
                  <c:v>1494</c:v>
                </c:pt>
                <c:pt idx="7">
                  <c:v>479</c:v>
                </c:pt>
              </c:numCache>
            </c:numRef>
          </c:val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725</c:v>
                </c:pt>
                <c:pt idx="1">
                  <c:v>628</c:v>
                </c:pt>
                <c:pt idx="2">
                  <c:v>425</c:v>
                </c:pt>
                <c:pt idx="3">
                  <c:v>215</c:v>
                </c:pt>
                <c:pt idx="4">
                  <c:v>278</c:v>
                </c:pt>
                <c:pt idx="5">
                  <c:v>646</c:v>
                </c:pt>
                <c:pt idx="6">
                  <c:v>1225</c:v>
                </c:pt>
                <c:pt idx="7">
                  <c:v>394</c:v>
                </c:pt>
              </c:numCache>
            </c:numRef>
          </c:val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917</c:v>
                </c:pt>
                <c:pt idx="1">
                  <c:v>679</c:v>
                </c:pt>
                <c:pt idx="2">
                  <c:v>518</c:v>
                </c:pt>
                <c:pt idx="3">
                  <c:v>212</c:v>
                </c:pt>
                <c:pt idx="4">
                  <c:v>399</c:v>
                </c:pt>
                <c:pt idx="5">
                  <c:v>793</c:v>
                </c:pt>
                <c:pt idx="6">
                  <c:v>1456</c:v>
                </c:pt>
                <c:pt idx="7">
                  <c:v>581</c:v>
                </c:pt>
              </c:numCache>
            </c:numRef>
          </c:val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528</c:v>
                </c:pt>
                <c:pt idx="1">
                  <c:v>391</c:v>
                </c:pt>
                <c:pt idx="2">
                  <c:v>298</c:v>
                </c:pt>
                <c:pt idx="3">
                  <c:v>99</c:v>
                </c:pt>
                <c:pt idx="4">
                  <c:v>196</c:v>
                </c:pt>
                <c:pt idx="5">
                  <c:v>426</c:v>
                </c:pt>
                <c:pt idx="6">
                  <c:v>713</c:v>
                </c:pt>
                <c:pt idx="7">
                  <c:v>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7836416"/>
        <c:axId val="397832104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0.14544310116554163</c:v>
                </c:pt>
                <c:pt idx="1">
                  <c:v>0.18635153561457049</c:v>
                </c:pt>
                <c:pt idx="2">
                  <c:v>0.2035241818863478</c:v>
                </c:pt>
                <c:pt idx="3">
                  <c:v>0.14959609055550016</c:v>
                </c:pt>
                <c:pt idx="4">
                  <c:v>0.1579128519308873</c:v>
                </c:pt>
                <c:pt idx="5">
                  <c:v>0.17554908538515096</c:v>
                </c:pt>
                <c:pt idx="6">
                  <c:v>0.22256856593462201</c:v>
                </c:pt>
                <c:pt idx="7">
                  <c:v>0.17217476202099097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836808"/>
        <c:axId val="397832496"/>
      </c:lineChart>
      <c:catAx>
        <c:axId val="397836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97832104"/>
        <c:crosses val="autoZero"/>
        <c:auto val="1"/>
        <c:lblAlgn val="ctr"/>
        <c:lblOffset val="100"/>
        <c:noMultiLvlLbl val="0"/>
      </c:catAx>
      <c:valAx>
        <c:axId val="3978321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7836416"/>
        <c:crosses val="autoZero"/>
        <c:crossBetween val="between"/>
      </c:valAx>
      <c:valAx>
        <c:axId val="39783249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7836808"/>
        <c:crosses val="max"/>
        <c:crossBetween val="between"/>
      </c:valAx>
      <c:catAx>
        <c:axId val="397836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783249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0.63135964912280707</c:v>
                </c:pt>
                <c:pt idx="1">
                  <c:v>0.61804550835196637</c:v>
                </c:pt>
                <c:pt idx="2">
                  <c:v>0.57548845470692722</c:v>
                </c:pt>
                <c:pt idx="3">
                  <c:v>0.64757481940144479</c:v>
                </c:pt>
                <c:pt idx="4">
                  <c:v>0.61261261261261257</c:v>
                </c:pt>
                <c:pt idx="5">
                  <c:v>0.64855349762742998</c:v>
                </c:pt>
                <c:pt idx="6">
                  <c:v>0.63682882377681205</c:v>
                </c:pt>
                <c:pt idx="7">
                  <c:v>0.6156521739130435</c:v>
                </c:pt>
                <c:pt idx="8">
                  <c:v>0.62577699332361292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0.19199561403508772</c:v>
                </c:pt>
                <c:pt idx="1">
                  <c:v>0.20860186768380903</c:v>
                </c:pt>
                <c:pt idx="2">
                  <c:v>0.19123741859088217</c:v>
                </c:pt>
                <c:pt idx="3">
                  <c:v>0.1346749226006192</c:v>
                </c:pt>
                <c:pt idx="4">
                  <c:v>0.14914914914914915</c:v>
                </c:pt>
                <c:pt idx="5">
                  <c:v>0.11265880912291444</c:v>
                </c:pt>
                <c:pt idx="6">
                  <c:v>0.14517033506238608</c:v>
                </c:pt>
                <c:pt idx="7">
                  <c:v>0.14043478260869566</c:v>
                </c:pt>
                <c:pt idx="8">
                  <c:v>0.16243956718594121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5.8114035087719298E-2</c:v>
                </c:pt>
                <c:pt idx="1">
                  <c:v>5.8134946731553332E-2</c:v>
                </c:pt>
                <c:pt idx="2">
                  <c:v>0.10519044799684231</c:v>
                </c:pt>
                <c:pt idx="3">
                  <c:v>4.1795665634674919E-2</c:v>
                </c:pt>
                <c:pt idx="4">
                  <c:v>0.10744077410744077</c:v>
                </c:pt>
                <c:pt idx="5">
                  <c:v>8.8473901729680088E-2</c:v>
                </c:pt>
                <c:pt idx="6">
                  <c:v>9.9046684424505815E-2</c:v>
                </c:pt>
                <c:pt idx="7">
                  <c:v>6.9347826086956527E-2</c:v>
                </c:pt>
                <c:pt idx="8">
                  <c:v>8.0922415777760728E-2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0.11853070175438596</c:v>
                </c:pt>
                <c:pt idx="1">
                  <c:v>0.11521767723267132</c:v>
                </c:pt>
                <c:pt idx="2">
                  <c:v>0.12808367870534834</c:v>
                </c:pt>
                <c:pt idx="3">
                  <c:v>0.17595459236326108</c:v>
                </c:pt>
                <c:pt idx="4">
                  <c:v>0.13079746413079746</c:v>
                </c:pt>
                <c:pt idx="5">
                  <c:v>0.15031379151997551</c:v>
                </c:pt>
                <c:pt idx="6">
                  <c:v>0.11895415673629608</c:v>
                </c:pt>
                <c:pt idx="7">
                  <c:v>0.17456521739130434</c:v>
                </c:pt>
                <c:pt idx="8">
                  <c:v>0.13086102371268513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5327040"/>
        <c:axId val="475327824"/>
      </c:barChart>
      <c:catAx>
        <c:axId val="475327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75327824"/>
        <c:crosses val="autoZero"/>
        <c:auto val="1"/>
        <c:lblAlgn val="ctr"/>
        <c:lblOffset val="100"/>
        <c:noMultiLvlLbl val="0"/>
      </c:catAx>
      <c:valAx>
        <c:axId val="47532782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7532704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0.38283381824846219</c:v>
                </c:pt>
                <c:pt idx="1">
                  <c:v>0.42122005011184066</c:v>
                </c:pt>
                <c:pt idx="2">
                  <c:v>0.34160082348364362</c:v>
                </c:pt>
                <c:pt idx="3">
                  <c:v>0.37032611635405455</c:v>
                </c:pt>
                <c:pt idx="4">
                  <c:v>0.38050597461637031</c:v>
                </c:pt>
                <c:pt idx="5">
                  <c:v>0.37145083539860096</c:v>
                </c:pt>
                <c:pt idx="6">
                  <c:v>0.3911556884388338</c:v>
                </c:pt>
                <c:pt idx="7">
                  <c:v>0.3563920813437042</c:v>
                </c:pt>
                <c:pt idx="8">
                  <c:v>0.38112462078587228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4.1127806847412907E-2</c:v>
                </c:pt>
                <c:pt idx="1">
                  <c:v>4.3964419995759313E-2</c:v>
                </c:pt>
                <c:pt idx="2">
                  <c:v>3.5799830623035982E-2</c:v>
                </c:pt>
                <c:pt idx="3">
                  <c:v>2.400772858619462E-2</c:v>
                </c:pt>
                <c:pt idx="4">
                  <c:v>2.9411420671251971E-2</c:v>
                </c:pt>
                <c:pt idx="5">
                  <c:v>2.0411300022832018E-2</c:v>
                </c:pt>
                <c:pt idx="6">
                  <c:v>2.5255626025168749E-2</c:v>
                </c:pt>
                <c:pt idx="7">
                  <c:v>2.6032286433244109E-2</c:v>
                </c:pt>
                <c:pt idx="8">
                  <c:v>3.0908128682522094E-2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0.13800323678206639</c:v>
                </c:pt>
                <c:pt idx="1">
                  <c:v>0.13783515653230841</c:v>
                </c:pt>
                <c:pt idx="2">
                  <c:v>0.22681727106931018</c:v>
                </c:pt>
                <c:pt idx="3">
                  <c:v>7.8966175036652181E-2</c:v>
                </c:pt>
                <c:pt idx="4">
                  <c:v>0.21013589353103332</c:v>
                </c:pt>
                <c:pt idx="5">
                  <c:v>0.18477937375754785</c:v>
                </c:pt>
                <c:pt idx="6">
                  <c:v>0.2225219712224781</c:v>
                </c:pt>
                <c:pt idx="7">
                  <c:v>0.12731798857958826</c:v>
                </c:pt>
                <c:pt idx="8">
                  <c:v>0.17738374340403065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0.43803513812205841</c:v>
                </c:pt>
                <c:pt idx="1">
                  <c:v>0.39698037336009157</c:v>
                </c:pt>
                <c:pt idx="2">
                  <c:v>0.39578207482401018</c:v>
                </c:pt>
                <c:pt idx="3">
                  <c:v>0.52669998002309859</c:v>
                </c:pt>
                <c:pt idx="4">
                  <c:v>0.37994671118134454</c:v>
                </c:pt>
                <c:pt idx="5">
                  <c:v>0.42335849082101912</c:v>
                </c:pt>
                <c:pt idx="6">
                  <c:v>0.36106671431351944</c:v>
                </c:pt>
                <c:pt idx="7">
                  <c:v>0.49025764364346336</c:v>
                </c:pt>
                <c:pt idx="8">
                  <c:v>0.41058350712757496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5325864"/>
        <c:axId val="475325080"/>
      </c:barChart>
      <c:catAx>
        <c:axId val="475325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75325080"/>
        <c:crosses val="autoZero"/>
        <c:auto val="1"/>
        <c:lblAlgn val="ctr"/>
        <c:lblOffset val="100"/>
        <c:noMultiLvlLbl val="0"/>
      </c:catAx>
      <c:valAx>
        <c:axId val="47532508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7532586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280678.66000000003</c:v>
                </c:pt>
                <c:pt idx="1">
                  <c:v>17016.59</c:v>
                </c:pt>
                <c:pt idx="2">
                  <c:v>88330.51</c:v>
                </c:pt>
                <c:pt idx="3">
                  <c:v>14664.420000000002</c:v>
                </c:pt>
                <c:pt idx="4">
                  <c:v>49820.070000000014</c:v>
                </c:pt>
                <c:pt idx="5">
                  <c:v>707694.54999999993</c:v>
                </c:pt>
                <c:pt idx="6">
                  <c:v>262600.11999999994</c:v>
                </c:pt>
                <c:pt idx="7">
                  <c:v>141355.72000000003</c:v>
                </c:pt>
                <c:pt idx="8">
                  <c:v>16368.520000000002</c:v>
                </c:pt>
                <c:pt idx="9">
                  <c:v>0</c:v>
                </c:pt>
                <c:pt idx="10">
                  <c:v>116826.75000000001</c:v>
                </c:pt>
                <c:pt idx="11">
                  <c:v>227426.32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26648"/>
        <c:axId val="4753290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4943</c:v>
                </c:pt>
                <c:pt idx="1">
                  <c:v>247</c:v>
                </c:pt>
                <c:pt idx="2">
                  <c:v>1996</c:v>
                </c:pt>
                <c:pt idx="3">
                  <c:v>369</c:v>
                </c:pt>
                <c:pt idx="4">
                  <c:v>3923</c:v>
                </c:pt>
                <c:pt idx="5">
                  <c:v>6645</c:v>
                </c:pt>
                <c:pt idx="6">
                  <c:v>3193</c:v>
                </c:pt>
                <c:pt idx="7">
                  <c:v>1113</c:v>
                </c:pt>
                <c:pt idx="8">
                  <c:v>212</c:v>
                </c:pt>
                <c:pt idx="9">
                  <c:v>0</c:v>
                </c:pt>
                <c:pt idx="10">
                  <c:v>8923</c:v>
                </c:pt>
                <c:pt idx="11">
                  <c:v>1054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330176"/>
        <c:axId val="475328608"/>
      </c:lineChart>
      <c:catAx>
        <c:axId val="47533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75328608"/>
        <c:crosses val="autoZero"/>
        <c:auto val="1"/>
        <c:lblAlgn val="ctr"/>
        <c:lblOffset val="100"/>
        <c:noMultiLvlLbl val="0"/>
      </c:catAx>
      <c:valAx>
        <c:axId val="4753286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75330176"/>
        <c:crosses val="autoZero"/>
        <c:crossBetween val="between"/>
      </c:valAx>
      <c:valAx>
        <c:axId val="4753290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75326648"/>
        <c:crosses val="max"/>
        <c:crossBetween val="between"/>
      </c:valAx>
      <c:catAx>
        <c:axId val="475326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53290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35.78</c:v>
                </c:pt>
                <c:pt idx="2">
                  <c:v>17895.41</c:v>
                </c:pt>
                <c:pt idx="3">
                  <c:v>5014.72</c:v>
                </c:pt>
                <c:pt idx="4">
                  <c:v>4920.8200000000015</c:v>
                </c:pt>
                <c:pt idx="5">
                  <c:v>0</c:v>
                </c:pt>
                <c:pt idx="6">
                  <c:v>79749.37999999999</c:v>
                </c:pt>
                <c:pt idx="7">
                  <c:v>1875.2999999999997</c:v>
                </c:pt>
                <c:pt idx="8">
                  <c:v>519.70999999999992</c:v>
                </c:pt>
                <c:pt idx="9">
                  <c:v>0</c:v>
                </c:pt>
                <c:pt idx="10">
                  <c:v>26513.77</c:v>
                </c:pt>
                <c:pt idx="11">
                  <c:v>19407.309999999994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31744"/>
        <c:axId val="47533135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618</c:v>
                </c:pt>
                <c:pt idx="3">
                  <c:v>139</c:v>
                </c:pt>
                <c:pt idx="4">
                  <c:v>422</c:v>
                </c:pt>
                <c:pt idx="5">
                  <c:v>0</c:v>
                </c:pt>
                <c:pt idx="6">
                  <c:v>2342</c:v>
                </c:pt>
                <c:pt idx="7">
                  <c:v>45</c:v>
                </c:pt>
                <c:pt idx="8">
                  <c:v>14</c:v>
                </c:pt>
                <c:pt idx="9">
                  <c:v>0</c:v>
                </c:pt>
                <c:pt idx="10">
                  <c:v>4653</c:v>
                </c:pt>
                <c:pt idx="11">
                  <c:v>232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330568"/>
        <c:axId val="475330960"/>
      </c:lineChart>
      <c:catAx>
        <c:axId val="475330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75330960"/>
        <c:crosses val="autoZero"/>
        <c:auto val="1"/>
        <c:lblAlgn val="ctr"/>
        <c:lblOffset val="100"/>
        <c:noMultiLvlLbl val="0"/>
      </c:catAx>
      <c:valAx>
        <c:axId val="47533096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75330568"/>
        <c:crosses val="autoZero"/>
        <c:crossBetween val="between"/>
      </c:valAx>
      <c:valAx>
        <c:axId val="47533135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75331744"/>
        <c:crosses val="max"/>
        <c:crossBetween val="between"/>
      </c:valAx>
      <c:catAx>
        <c:axId val="475331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53313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4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01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35.9%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27.0%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51.3%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55.9%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54.5%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57.9%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56.0%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8"/>
  <sheetViews>
    <sheetView tabSelected="1" view="pageBreakPreview" zoomScale="75" zoomScaleNormal="75" zoomScaleSheetLayoutView="75" workbookViewId="0">
      <selection activeCell="B35" sqref="B35"/>
    </sheetView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36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40</v>
      </c>
    </row>
    <row r="40" spans="2:11" ht="24.95" customHeight="1" x14ac:dyDescent="0.15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10.5" customHeight="1" x14ac:dyDescent="0.15">
      <c r="B44" s="11"/>
      <c r="C44" s="12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198" t="s">
        <v>189</v>
      </c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>
      <c r="B46" s="5"/>
      <c r="C46" s="7"/>
      <c r="D46" s="7"/>
      <c r="E46" s="7"/>
      <c r="F46" s="7"/>
      <c r="G46" s="7"/>
      <c r="H46" s="7"/>
      <c r="I46" s="7"/>
      <c r="J46" s="7"/>
      <c r="K46" s="6"/>
    </row>
    <row r="47" spans="2:11" ht="24.95" customHeight="1" x14ac:dyDescent="0.15"/>
    <row r="48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M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1.625" style="14" customWidth="1"/>
    <col min="4" max="4" width="10.625" style="14" customWidth="1"/>
    <col min="5" max="7" width="10.125" style="14" customWidth="1"/>
    <col min="8" max="8" width="11.625" style="14" customWidth="1"/>
    <col min="9" max="9" width="10.125" style="14" customWidth="1"/>
    <col min="10" max="10" width="2.625" style="14" customWidth="1"/>
    <col min="11" max="13" width="0" style="14" hidden="1" customWidth="1"/>
    <col min="14" max="16384" width="9" style="14"/>
  </cols>
  <sheetData>
    <row r="1" spans="1:13" ht="20.100000000000001" customHeight="1" x14ac:dyDescent="0.15">
      <c r="A1" s="13" t="s">
        <v>11</v>
      </c>
    </row>
    <row r="2" spans="1:13" ht="14.1" customHeight="1" x14ac:dyDescent="0.15">
      <c r="H2" s="25" t="s">
        <v>35</v>
      </c>
      <c r="I2" s="25"/>
    </row>
    <row r="3" spans="1:13" ht="20.100000000000001" customHeight="1" x14ac:dyDescent="0.15">
      <c r="B3" s="15"/>
      <c r="C3" s="199" t="s">
        <v>0</v>
      </c>
      <c r="D3" s="201" t="s">
        <v>12</v>
      </c>
      <c r="E3" s="20"/>
      <c r="F3" s="20"/>
      <c r="G3" s="21"/>
      <c r="H3" s="199" t="s">
        <v>13</v>
      </c>
      <c r="I3" s="199" t="s">
        <v>14</v>
      </c>
      <c r="J3" s="27"/>
    </row>
    <row r="4" spans="1:13" ht="20.100000000000001" customHeight="1" thickBot="1" x14ac:dyDescent="0.2">
      <c r="B4" s="16"/>
      <c r="C4" s="200"/>
      <c r="D4" s="202"/>
      <c r="E4" s="22" t="s">
        <v>15</v>
      </c>
      <c r="F4" s="22" t="s">
        <v>144</v>
      </c>
      <c r="G4" s="23" t="s">
        <v>143</v>
      </c>
      <c r="H4" s="200"/>
      <c r="I4" s="200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 x14ac:dyDescent="0.2">
      <c r="B5" s="17" t="s">
        <v>16</v>
      </c>
      <c r="C5" s="29">
        <f>SUM(C6:C13)</f>
        <v>694417</v>
      </c>
      <c r="D5" s="30">
        <f>SUM(E5:G5)</f>
        <v>221588</v>
      </c>
      <c r="E5" s="31">
        <f>SUM(E6:E13)</f>
        <v>110724</v>
      </c>
      <c r="F5" s="31">
        <f>SUM(F6:F13)</f>
        <v>71473</v>
      </c>
      <c r="G5" s="32">
        <f t="shared" ref="G5:H5" si="0">SUM(G6:G13)</f>
        <v>39391</v>
      </c>
      <c r="H5" s="29">
        <f t="shared" si="0"/>
        <v>217089</v>
      </c>
      <c r="I5" s="33">
        <f>D5/C5</f>
        <v>0.31909933080555342</v>
      </c>
      <c r="J5" s="26"/>
      <c r="K5" s="24">
        <f t="shared" ref="K5:K13" si="1">C5-D5-H5</f>
        <v>255740</v>
      </c>
      <c r="L5" s="58">
        <f>E5/C5</f>
        <v>0.15944886141900327</v>
      </c>
      <c r="M5" s="58">
        <f>G5/C5</f>
        <v>5.6725281783136072E-2</v>
      </c>
    </row>
    <row r="6" spans="1:13" ht="20.100000000000001" customHeight="1" thickTop="1" x14ac:dyDescent="0.15">
      <c r="B6" s="18" t="s">
        <v>17</v>
      </c>
      <c r="C6" s="34">
        <v>187550</v>
      </c>
      <c r="D6" s="35">
        <f t="shared" ref="D6:D13" si="2">SUM(E6:G6)</f>
        <v>46073</v>
      </c>
      <c r="E6" s="36">
        <v>24472</v>
      </c>
      <c r="F6" s="36">
        <v>14842</v>
      </c>
      <c r="G6" s="37">
        <v>6759</v>
      </c>
      <c r="H6" s="34">
        <v>62042</v>
      </c>
      <c r="I6" s="38">
        <f t="shared" ref="I6:I13" si="3">D6/C6</f>
        <v>0.24565715809117569</v>
      </c>
      <c r="J6" s="26"/>
      <c r="K6" s="24">
        <f t="shared" si="1"/>
        <v>79435</v>
      </c>
      <c r="L6" s="58">
        <f t="shared" ref="L6:L13" si="4">E6/C6</f>
        <v>0.13048253798986936</v>
      </c>
      <c r="M6" s="58">
        <f t="shared" ref="M6:M13" si="5">G6/C6</f>
        <v>3.6038389762729939E-2</v>
      </c>
    </row>
    <row r="7" spans="1:13" ht="20.100000000000001" customHeight="1" x14ac:dyDescent="0.15">
      <c r="B7" s="19" t="s">
        <v>18</v>
      </c>
      <c r="C7" s="39">
        <v>92165</v>
      </c>
      <c r="D7" s="40">
        <f t="shared" si="2"/>
        <v>30802</v>
      </c>
      <c r="E7" s="41">
        <v>14899</v>
      </c>
      <c r="F7" s="41">
        <v>10478</v>
      </c>
      <c r="G7" s="42">
        <v>5425</v>
      </c>
      <c r="H7" s="39">
        <v>28616</v>
      </c>
      <c r="I7" s="43">
        <f t="shared" si="3"/>
        <v>0.33420495849834536</v>
      </c>
      <c r="J7" s="26"/>
      <c r="K7" s="24">
        <f t="shared" si="1"/>
        <v>32747</v>
      </c>
      <c r="L7" s="58">
        <f t="shared" si="4"/>
        <v>0.1616557261433299</v>
      </c>
      <c r="M7" s="58">
        <f t="shared" si="5"/>
        <v>5.886182390278305E-2</v>
      </c>
    </row>
    <row r="8" spans="1:13" ht="20.100000000000001" customHeight="1" x14ac:dyDescent="0.15">
      <c r="B8" s="19" t="s">
        <v>19</v>
      </c>
      <c r="C8" s="39">
        <v>49751</v>
      </c>
      <c r="D8" s="40">
        <f t="shared" si="2"/>
        <v>18671</v>
      </c>
      <c r="E8" s="41">
        <v>9325</v>
      </c>
      <c r="F8" s="41">
        <v>5794</v>
      </c>
      <c r="G8" s="42">
        <v>3552</v>
      </c>
      <c r="H8" s="39">
        <v>14773</v>
      </c>
      <c r="I8" s="43">
        <f t="shared" si="3"/>
        <v>0.37528893891580067</v>
      </c>
      <c r="J8" s="26"/>
      <c r="K8" s="24">
        <f t="shared" si="1"/>
        <v>16307</v>
      </c>
      <c r="L8" s="58">
        <f t="shared" si="4"/>
        <v>0.18743341842375028</v>
      </c>
      <c r="M8" s="58">
        <f t="shared" si="5"/>
        <v>7.1395549838194211E-2</v>
      </c>
    </row>
    <row r="9" spans="1:13" ht="20.100000000000001" customHeight="1" x14ac:dyDescent="0.15">
      <c r="B9" s="19" t="s">
        <v>20</v>
      </c>
      <c r="C9" s="39">
        <v>32132</v>
      </c>
      <c r="D9" s="40">
        <f t="shared" si="2"/>
        <v>10027</v>
      </c>
      <c r="E9" s="41">
        <v>5246</v>
      </c>
      <c r="F9" s="41">
        <v>3010</v>
      </c>
      <c r="G9" s="42">
        <v>1771</v>
      </c>
      <c r="H9" s="39">
        <v>10079</v>
      </c>
      <c r="I9" s="43">
        <f t="shared" si="3"/>
        <v>0.31205651686791985</v>
      </c>
      <c r="J9" s="26"/>
      <c r="K9" s="24">
        <f t="shared" si="1"/>
        <v>12026</v>
      </c>
      <c r="L9" s="58">
        <f t="shared" si="4"/>
        <v>0.16326403585211005</v>
      </c>
      <c r="M9" s="58">
        <f t="shared" si="5"/>
        <v>5.5116394871156479E-2</v>
      </c>
    </row>
    <row r="10" spans="1:13" ht="20.100000000000001" customHeight="1" x14ac:dyDescent="0.15">
      <c r="B10" s="19" t="s">
        <v>21</v>
      </c>
      <c r="C10" s="39">
        <v>44505</v>
      </c>
      <c r="D10" s="40">
        <f t="shared" si="2"/>
        <v>14527</v>
      </c>
      <c r="E10" s="41">
        <v>7186</v>
      </c>
      <c r="F10" s="41">
        <v>4521</v>
      </c>
      <c r="G10" s="42">
        <v>2820</v>
      </c>
      <c r="H10" s="39">
        <v>13653</v>
      </c>
      <c r="I10" s="43">
        <f t="shared" si="3"/>
        <v>0.3264127626109426</v>
      </c>
      <c r="J10" s="26"/>
      <c r="K10" s="24">
        <f t="shared" si="1"/>
        <v>16325</v>
      </c>
      <c r="L10" s="58">
        <f t="shared" si="4"/>
        <v>0.16146500393214244</v>
      </c>
      <c r="M10" s="58">
        <f t="shared" si="5"/>
        <v>6.336366700370745E-2</v>
      </c>
    </row>
    <row r="11" spans="1:13" ht="20.100000000000001" customHeight="1" x14ac:dyDescent="0.15">
      <c r="B11" s="19" t="s">
        <v>22</v>
      </c>
      <c r="C11" s="39">
        <v>97492</v>
      </c>
      <c r="D11" s="40">
        <f t="shared" si="2"/>
        <v>31598</v>
      </c>
      <c r="E11" s="41">
        <v>15377</v>
      </c>
      <c r="F11" s="41">
        <v>10417</v>
      </c>
      <c r="G11" s="42">
        <v>5804</v>
      </c>
      <c r="H11" s="39">
        <v>31301</v>
      </c>
      <c r="I11" s="43">
        <f t="shared" si="3"/>
        <v>0.32410864481188201</v>
      </c>
      <c r="J11" s="26"/>
      <c r="K11" s="24">
        <f t="shared" si="1"/>
        <v>34593</v>
      </c>
      <c r="L11" s="58">
        <f t="shared" si="4"/>
        <v>0.15772576211381448</v>
      </c>
      <c r="M11" s="58">
        <f t="shared" si="5"/>
        <v>5.9533089894555448E-2</v>
      </c>
    </row>
    <row r="12" spans="1:13" ht="20.100000000000001" customHeight="1" x14ac:dyDescent="0.15">
      <c r="B12" s="19" t="s">
        <v>23</v>
      </c>
      <c r="C12" s="39">
        <v>134033</v>
      </c>
      <c r="D12" s="40">
        <f t="shared" si="2"/>
        <v>49405</v>
      </c>
      <c r="E12" s="41">
        <v>24579</v>
      </c>
      <c r="F12" s="41">
        <v>15515</v>
      </c>
      <c r="G12" s="42">
        <v>9311</v>
      </c>
      <c r="H12" s="39">
        <v>39625</v>
      </c>
      <c r="I12" s="43">
        <f t="shared" si="3"/>
        <v>0.36860325442241837</v>
      </c>
      <c r="J12" s="26"/>
      <c r="K12" s="24">
        <f t="shared" si="1"/>
        <v>45003</v>
      </c>
      <c r="L12" s="58">
        <f t="shared" si="4"/>
        <v>0.18338021233576807</v>
      </c>
      <c r="M12" s="58">
        <f t="shared" si="5"/>
        <v>6.9467966843986179E-2</v>
      </c>
    </row>
    <row r="13" spans="1:13" ht="20.100000000000001" customHeight="1" x14ac:dyDescent="0.15">
      <c r="B13" s="19" t="s">
        <v>24</v>
      </c>
      <c r="C13" s="39">
        <v>56789</v>
      </c>
      <c r="D13" s="40">
        <f t="shared" si="2"/>
        <v>20485</v>
      </c>
      <c r="E13" s="41">
        <v>9640</v>
      </c>
      <c r="F13" s="41">
        <v>6896</v>
      </c>
      <c r="G13" s="42">
        <v>3949</v>
      </c>
      <c r="H13" s="39">
        <v>17000</v>
      </c>
      <c r="I13" s="43">
        <f t="shared" si="3"/>
        <v>0.36072126644244484</v>
      </c>
      <c r="J13" s="26"/>
      <c r="K13" s="24">
        <f t="shared" si="1"/>
        <v>19304</v>
      </c>
      <c r="L13" s="58">
        <f t="shared" si="4"/>
        <v>0.16975118420820934</v>
      </c>
      <c r="M13" s="58">
        <f t="shared" si="5"/>
        <v>6.9538114775748824E-2</v>
      </c>
    </row>
    <row r="14" spans="1:13" ht="20.100000000000001" customHeight="1" x14ac:dyDescent="0.15"/>
    <row r="15" spans="1:13" ht="20.100000000000001" customHeight="1" x14ac:dyDescent="0.15"/>
    <row r="16" spans="1:13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21" ht="20.100000000000001" customHeight="1" x14ac:dyDescent="0.15">
      <c r="A1" s="13" t="s">
        <v>42</v>
      </c>
      <c r="B1" s="13"/>
    </row>
    <row r="2" spans="1:21" ht="14.1" customHeight="1" x14ac:dyDescent="0.15">
      <c r="K2" s="44" t="s">
        <v>2</v>
      </c>
    </row>
    <row r="3" spans="1:21" ht="20.100000000000001" customHeight="1" x14ac:dyDescent="0.15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 x14ac:dyDescent="0.15">
      <c r="B4" s="207" t="s">
        <v>66</v>
      </c>
      <c r="C4" s="208"/>
      <c r="D4" s="45">
        <f>SUM(D5:D7)</f>
        <v>7211</v>
      </c>
      <c r="E4" s="46">
        <f t="shared" ref="E4:K4" si="0">SUM(E5:E7)</f>
        <v>5500</v>
      </c>
      <c r="F4" s="46">
        <f t="shared" si="0"/>
        <v>8886</v>
      </c>
      <c r="G4" s="46">
        <f t="shared" si="0"/>
        <v>5431</v>
      </c>
      <c r="H4" s="46">
        <f t="shared" si="0"/>
        <v>4536</v>
      </c>
      <c r="I4" s="46">
        <f t="shared" si="0"/>
        <v>5555</v>
      </c>
      <c r="J4" s="45">
        <f t="shared" si="0"/>
        <v>2986</v>
      </c>
      <c r="K4" s="47">
        <f t="shared" si="0"/>
        <v>40105</v>
      </c>
      <c r="L4" s="55">
        <f>K4/人口統計!D5</f>
        <v>0.18098904272794555</v>
      </c>
      <c r="O4" s="14" t="s">
        <v>188</v>
      </c>
    </row>
    <row r="5" spans="1:21" ht="20.100000000000001" customHeight="1" x14ac:dyDescent="0.15">
      <c r="B5" s="117"/>
      <c r="C5" s="118" t="s">
        <v>15</v>
      </c>
      <c r="D5" s="48">
        <v>945</v>
      </c>
      <c r="E5" s="49">
        <v>831</v>
      </c>
      <c r="F5" s="49">
        <v>856</v>
      </c>
      <c r="G5" s="49">
        <v>661</v>
      </c>
      <c r="H5" s="49">
        <v>515</v>
      </c>
      <c r="I5" s="49">
        <v>576</v>
      </c>
      <c r="J5" s="48">
        <v>332</v>
      </c>
      <c r="K5" s="50">
        <f>SUM(D5:J5)</f>
        <v>4716</v>
      </c>
      <c r="L5" s="56">
        <f>K5/人口統計!D5</f>
        <v>2.1282740942650324E-2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 x14ac:dyDescent="0.15">
      <c r="B6" s="117"/>
      <c r="C6" s="118" t="s">
        <v>144</v>
      </c>
      <c r="D6" s="48">
        <v>2952</v>
      </c>
      <c r="E6" s="49">
        <v>2007</v>
      </c>
      <c r="F6" s="49">
        <v>2940</v>
      </c>
      <c r="G6" s="49">
        <v>1596</v>
      </c>
      <c r="H6" s="49">
        <v>1249</v>
      </c>
      <c r="I6" s="49">
        <v>1367</v>
      </c>
      <c r="J6" s="48">
        <v>801</v>
      </c>
      <c r="K6" s="50">
        <f>SUM(D6:J6)</f>
        <v>12912</v>
      </c>
      <c r="L6" s="56">
        <f>K6/人口統計!D5</f>
        <v>5.8270303446034982E-2</v>
      </c>
      <c r="O6" s="162">
        <f>SUM(D6,D7)</f>
        <v>6266</v>
      </c>
      <c r="P6" s="162">
        <f t="shared" ref="P6:U6" si="1">SUM(E6,E7)</f>
        <v>4669</v>
      </c>
      <c r="Q6" s="162">
        <f t="shared" si="1"/>
        <v>8030</v>
      </c>
      <c r="R6" s="162">
        <f t="shared" si="1"/>
        <v>4770</v>
      </c>
      <c r="S6" s="162">
        <f t="shared" si="1"/>
        <v>4021</v>
      </c>
      <c r="T6" s="162">
        <f t="shared" si="1"/>
        <v>4979</v>
      </c>
      <c r="U6" s="162">
        <f t="shared" si="1"/>
        <v>2654</v>
      </c>
    </row>
    <row r="7" spans="1:21" ht="20.100000000000001" customHeight="1" x14ac:dyDescent="0.15">
      <c r="B7" s="117"/>
      <c r="C7" s="119" t="s">
        <v>143</v>
      </c>
      <c r="D7" s="51">
        <v>3314</v>
      </c>
      <c r="E7" s="52">
        <v>2662</v>
      </c>
      <c r="F7" s="52">
        <v>5090</v>
      </c>
      <c r="G7" s="52">
        <v>3174</v>
      </c>
      <c r="H7" s="52">
        <v>2772</v>
      </c>
      <c r="I7" s="52">
        <v>3612</v>
      </c>
      <c r="J7" s="51">
        <v>1853</v>
      </c>
      <c r="K7" s="53">
        <f>SUM(D7:J7)</f>
        <v>22477</v>
      </c>
      <c r="L7" s="57">
        <f>K7/人口統計!D5</f>
        <v>0.10143599833926024</v>
      </c>
      <c r="O7" s="14">
        <f>O6/($K$6+$K$7)</f>
        <v>0.17706066856932945</v>
      </c>
      <c r="P7" s="14">
        <f t="shared" ref="P7:U7" si="2">P6/($K$6+$K$7)</f>
        <v>0.13193365169968069</v>
      </c>
      <c r="Q7" s="14">
        <f t="shared" si="2"/>
        <v>0.22690666591313685</v>
      </c>
      <c r="R7" s="14">
        <f t="shared" si="2"/>
        <v>0.13478764587866285</v>
      </c>
      <c r="S7" s="14">
        <f t="shared" si="2"/>
        <v>0.11362287716522083</v>
      </c>
      <c r="T7" s="14">
        <f t="shared" si="2"/>
        <v>0.14069343581338833</v>
      </c>
      <c r="U7" s="14">
        <f t="shared" si="2"/>
        <v>7.4995054960580967E-2</v>
      </c>
    </row>
    <row r="8" spans="1:21" ht="20.100000000000001" customHeight="1" thickBot="1" x14ac:dyDescent="0.2">
      <c r="B8" s="207" t="s">
        <v>67</v>
      </c>
      <c r="C8" s="208"/>
      <c r="D8" s="45">
        <v>90</v>
      </c>
      <c r="E8" s="46">
        <v>105</v>
      </c>
      <c r="F8" s="46">
        <v>76</v>
      </c>
      <c r="G8" s="46">
        <v>114</v>
      </c>
      <c r="H8" s="46">
        <v>76</v>
      </c>
      <c r="I8" s="46">
        <v>68</v>
      </c>
      <c r="J8" s="45">
        <v>53</v>
      </c>
      <c r="K8" s="47">
        <f>SUM(D8:J8)</f>
        <v>582</v>
      </c>
      <c r="L8" s="80"/>
    </row>
    <row r="9" spans="1:21" ht="20.100000000000001" customHeight="1" thickTop="1" x14ac:dyDescent="0.15">
      <c r="B9" s="209" t="s">
        <v>34</v>
      </c>
      <c r="C9" s="210"/>
      <c r="D9" s="35">
        <f>D4+D8</f>
        <v>7301</v>
      </c>
      <c r="E9" s="34">
        <f t="shared" ref="E9:K9" si="3">E4+E8</f>
        <v>5605</v>
      </c>
      <c r="F9" s="34">
        <f t="shared" si="3"/>
        <v>8962</v>
      </c>
      <c r="G9" s="34">
        <f t="shared" si="3"/>
        <v>5545</v>
      </c>
      <c r="H9" s="34">
        <f t="shared" si="3"/>
        <v>4612</v>
      </c>
      <c r="I9" s="34">
        <f t="shared" si="3"/>
        <v>5623</v>
      </c>
      <c r="J9" s="35">
        <f t="shared" si="3"/>
        <v>3039</v>
      </c>
      <c r="K9" s="54">
        <f t="shared" si="3"/>
        <v>40687</v>
      </c>
      <c r="L9" s="81"/>
    </row>
    <row r="10" spans="1:21" ht="20.100000000000001" customHeight="1" x14ac:dyDescent="0.15"/>
    <row r="11" spans="1:21" ht="20.100000000000001" customHeight="1" x14ac:dyDescent="0.15"/>
    <row r="12" spans="1:21" ht="20.100000000000001" customHeight="1" x14ac:dyDescent="0.15"/>
    <row r="13" spans="1:21" ht="20.100000000000001" customHeight="1" x14ac:dyDescent="0.15"/>
    <row r="14" spans="1:21" ht="20.100000000000001" customHeight="1" x14ac:dyDescent="0.15"/>
    <row r="15" spans="1:21" ht="20.100000000000001" customHeight="1" x14ac:dyDescent="0.15"/>
    <row r="16" spans="1:21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41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 x14ac:dyDescent="0.15">
      <c r="B24" s="211" t="s">
        <v>17</v>
      </c>
      <c r="C24" s="212"/>
      <c r="D24" s="45">
        <v>1220</v>
      </c>
      <c r="E24" s="46">
        <v>1034</v>
      </c>
      <c r="F24" s="46">
        <v>1393</v>
      </c>
      <c r="G24" s="46">
        <v>884</v>
      </c>
      <c r="H24" s="46">
        <v>725</v>
      </c>
      <c r="I24" s="46">
        <v>917</v>
      </c>
      <c r="J24" s="45">
        <v>528</v>
      </c>
      <c r="K24" s="47">
        <f>SUM(D24:J24)</f>
        <v>6701</v>
      </c>
      <c r="L24" s="55">
        <f>K24/人口統計!D6</f>
        <v>0.14544310116554163</v>
      </c>
    </row>
    <row r="25" spans="1:12" ht="20.100000000000001" customHeight="1" x14ac:dyDescent="0.15">
      <c r="B25" s="205" t="s">
        <v>43</v>
      </c>
      <c r="C25" s="206"/>
      <c r="D25" s="45">
        <v>1151</v>
      </c>
      <c r="E25" s="46">
        <v>1014</v>
      </c>
      <c r="F25" s="46">
        <v>1115</v>
      </c>
      <c r="G25" s="46">
        <v>762</v>
      </c>
      <c r="H25" s="46">
        <v>628</v>
      </c>
      <c r="I25" s="46">
        <v>679</v>
      </c>
      <c r="J25" s="45">
        <v>391</v>
      </c>
      <c r="K25" s="47">
        <f t="shared" ref="K25:K31" si="4">SUM(D25:J25)</f>
        <v>5740</v>
      </c>
      <c r="L25" s="55">
        <f>K25/人口統計!D7</f>
        <v>0.18635153561457049</v>
      </c>
    </row>
    <row r="26" spans="1:12" ht="20.100000000000001" customHeight="1" x14ac:dyDescent="0.15">
      <c r="B26" s="205" t="s">
        <v>44</v>
      </c>
      <c r="C26" s="206"/>
      <c r="D26" s="45">
        <v>798</v>
      </c>
      <c r="E26" s="46">
        <v>421</v>
      </c>
      <c r="F26" s="46">
        <v>871</v>
      </c>
      <c r="G26" s="46">
        <v>469</v>
      </c>
      <c r="H26" s="46">
        <v>425</v>
      </c>
      <c r="I26" s="46">
        <v>518</v>
      </c>
      <c r="J26" s="45">
        <v>298</v>
      </c>
      <c r="K26" s="47">
        <f t="shared" si="4"/>
        <v>3800</v>
      </c>
      <c r="L26" s="55">
        <f>K26/人口統計!D8</f>
        <v>0.2035241818863478</v>
      </c>
    </row>
    <row r="27" spans="1:12" ht="20.100000000000001" customHeight="1" x14ac:dyDescent="0.15">
      <c r="B27" s="205" t="s">
        <v>45</v>
      </c>
      <c r="C27" s="206"/>
      <c r="D27" s="45">
        <v>198</v>
      </c>
      <c r="E27" s="46">
        <v>170</v>
      </c>
      <c r="F27" s="46">
        <v>353</v>
      </c>
      <c r="G27" s="46">
        <v>253</v>
      </c>
      <c r="H27" s="46">
        <v>215</v>
      </c>
      <c r="I27" s="46">
        <v>212</v>
      </c>
      <c r="J27" s="45">
        <v>99</v>
      </c>
      <c r="K27" s="47">
        <f t="shared" si="4"/>
        <v>1500</v>
      </c>
      <c r="L27" s="55">
        <f>K27/人口統計!D9</f>
        <v>0.14959609055550016</v>
      </c>
    </row>
    <row r="28" spans="1:12" ht="20.100000000000001" customHeight="1" x14ac:dyDescent="0.15">
      <c r="B28" s="205" t="s">
        <v>46</v>
      </c>
      <c r="C28" s="206"/>
      <c r="D28" s="45">
        <v>314</v>
      </c>
      <c r="E28" s="46">
        <v>264</v>
      </c>
      <c r="F28" s="46">
        <v>511</v>
      </c>
      <c r="G28" s="46">
        <v>332</v>
      </c>
      <c r="H28" s="46">
        <v>278</v>
      </c>
      <c r="I28" s="46">
        <v>399</v>
      </c>
      <c r="J28" s="45">
        <v>196</v>
      </c>
      <c r="K28" s="47">
        <f t="shared" si="4"/>
        <v>2294</v>
      </c>
      <c r="L28" s="55">
        <f>K28/人口統計!D10</f>
        <v>0.1579128519308873</v>
      </c>
    </row>
    <row r="29" spans="1:12" ht="20.100000000000001" customHeight="1" x14ac:dyDescent="0.15">
      <c r="B29" s="205" t="s">
        <v>47</v>
      </c>
      <c r="C29" s="206"/>
      <c r="D29" s="45">
        <v>751</v>
      </c>
      <c r="E29" s="46">
        <v>741</v>
      </c>
      <c r="F29" s="46">
        <v>1432</v>
      </c>
      <c r="G29" s="46">
        <v>758</v>
      </c>
      <c r="H29" s="46">
        <v>646</v>
      </c>
      <c r="I29" s="46">
        <v>793</v>
      </c>
      <c r="J29" s="45">
        <v>426</v>
      </c>
      <c r="K29" s="47">
        <f t="shared" si="4"/>
        <v>5547</v>
      </c>
      <c r="L29" s="55">
        <f>K29/人口統計!D11</f>
        <v>0.17554908538515096</v>
      </c>
    </row>
    <row r="30" spans="1:12" ht="20.100000000000001" customHeight="1" x14ac:dyDescent="0.15">
      <c r="B30" s="205" t="s">
        <v>48</v>
      </c>
      <c r="C30" s="206"/>
      <c r="D30" s="45">
        <v>2310</v>
      </c>
      <c r="E30" s="46">
        <v>1478</v>
      </c>
      <c r="F30" s="46">
        <v>2320</v>
      </c>
      <c r="G30" s="46">
        <v>1494</v>
      </c>
      <c r="H30" s="46">
        <v>1225</v>
      </c>
      <c r="I30" s="46">
        <v>1456</v>
      </c>
      <c r="J30" s="45">
        <v>713</v>
      </c>
      <c r="K30" s="47">
        <f t="shared" si="4"/>
        <v>10996</v>
      </c>
      <c r="L30" s="55">
        <f>K30/人口統計!D12</f>
        <v>0.22256856593462201</v>
      </c>
    </row>
    <row r="31" spans="1:12" ht="20.100000000000001" customHeight="1" thickBot="1" x14ac:dyDescent="0.2">
      <c r="B31" s="211" t="s">
        <v>24</v>
      </c>
      <c r="C31" s="212"/>
      <c r="D31" s="45">
        <v>469</v>
      </c>
      <c r="E31" s="46">
        <v>378</v>
      </c>
      <c r="F31" s="46">
        <v>891</v>
      </c>
      <c r="G31" s="46">
        <v>479</v>
      </c>
      <c r="H31" s="46">
        <v>394</v>
      </c>
      <c r="I31" s="46">
        <v>581</v>
      </c>
      <c r="J31" s="45">
        <v>335</v>
      </c>
      <c r="K31" s="47">
        <f t="shared" si="4"/>
        <v>3527</v>
      </c>
      <c r="L31" s="59">
        <f>K31/人口統計!D13</f>
        <v>0.17217476202099097</v>
      </c>
    </row>
    <row r="32" spans="1:12" ht="20.100000000000001" customHeight="1" thickTop="1" x14ac:dyDescent="0.15">
      <c r="B32" s="203" t="s">
        <v>49</v>
      </c>
      <c r="C32" s="204"/>
      <c r="D32" s="35">
        <f>SUM(D24:D31)</f>
        <v>7211</v>
      </c>
      <c r="E32" s="34">
        <f t="shared" ref="E32:J32" si="5">SUM(E24:E31)</f>
        <v>5500</v>
      </c>
      <c r="F32" s="34">
        <f t="shared" si="5"/>
        <v>8886</v>
      </c>
      <c r="G32" s="34">
        <f t="shared" si="5"/>
        <v>5431</v>
      </c>
      <c r="H32" s="34">
        <f t="shared" si="5"/>
        <v>4536</v>
      </c>
      <c r="I32" s="34">
        <f t="shared" si="5"/>
        <v>5555</v>
      </c>
      <c r="J32" s="35">
        <f t="shared" si="5"/>
        <v>2986</v>
      </c>
      <c r="K32" s="54">
        <f>SUM(K24:K31)</f>
        <v>40105</v>
      </c>
      <c r="L32" s="60">
        <f>K32/人口統計!D5</f>
        <v>0.18098904272794555</v>
      </c>
    </row>
    <row r="33" spans="1:11" ht="20.100000000000001" customHeight="1" x14ac:dyDescent="0.15">
      <c r="C33" s="14" t="s">
        <v>50</v>
      </c>
    </row>
    <row r="34" spans="1:11" ht="20.100000000000001" customHeight="1" x14ac:dyDescent="0.15"/>
    <row r="35" spans="1:11" ht="20.100000000000001" customHeight="1" x14ac:dyDescent="0.15"/>
    <row r="36" spans="1:11" ht="20.100000000000001" customHeight="1" x14ac:dyDescent="0.15"/>
    <row r="37" spans="1:11" ht="20.100000000000001" customHeight="1" x14ac:dyDescent="0.15"/>
    <row r="38" spans="1:11" ht="20.100000000000001" customHeight="1" x14ac:dyDescent="0.15"/>
    <row r="39" spans="1:11" ht="20.100000000000001" customHeight="1" x14ac:dyDescent="0.15"/>
    <row r="40" spans="1:11" ht="20.100000000000001" customHeight="1" x14ac:dyDescent="0.15"/>
    <row r="41" spans="1:11" ht="20.100000000000001" customHeight="1" x14ac:dyDescent="0.15"/>
    <row r="42" spans="1:11" ht="20.100000000000001" customHeight="1" x14ac:dyDescent="0.15"/>
    <row r="43" spans="1:11" ht="20.100000000000001" customHeight="1" x14ac:dyDescent="0.15"/>
    <row r="44" spans="1:11" ht="20.100000000000001" customHeight="1" x14ac:dyDescent="0.15"/>
    <row r="45" spans="1:11" ht="20.100000000000001" customHeight="1" x14ac:dyDescent="0.15"/>
    <row r="46" spans="1:11" ht="20.100000000000001" customHeight="1" x14ac:dyDescent="0.15"/>
    <row r="47" spans="1:11" ht="20.100000000000001" customHeight="1" x14ac:dyDescent="0.15">
      <c r="A47" s="13" t="s">
        <v>153</v>
      </c>
    </row>
    <row r="48" spans="1:11" ht="20.100000000000001" customHeight="1" x14ac:dyDescent="0.15">
      <c r="K48" s="44" t="s">
        <v>2</v>
      </c>
    </row>
    <row r="49" spans="2:14" ht="20.100000000000001" customHeight="1" x14ac:dyDescent="0.15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 x14ac:dyDescent="0.15">
      <c r="B50" s="213" t="s">
        <v>154</v>
      </c>
      <c r="C50" s="214"/>
      <c r="D50" s="191">
        <v>263</v>
      </c>
      <c r="E50" s="192">
        <v>224</v>
      </c>
      <c r="F50" s="192">
        <v>313</v>
      </c>
      <c r="G50" s="192">
        <v>200</v>
      </c>
      <c r="H50" s="192">
        <v>156</v>
      </c>
      <c r="I50" s="192">
        <v>218</v>
      </c>
      <c r="J50" s="191">
        <v>125</v>
      </c>
      <c r="K50" s="193">
        <f t="shared" ref="K50:K82" si="6">SUM(D50:J50)</f>
        <v>1499</v>
      </c>
      <c r="L50" s="194">
        <f>K50/N50</f>
        <v>0.1412684949580624</v>
      </c>
      <c r="N50" s="14">
        <v>10611</v>
      </c>
    </row>
    <row r="51" spans="2:14" ht="20.100000000000001" customHeight="1" x14ac:dyDescent="0.15">
      <c r="B51" s="213" t="s">
        <v>155</v>
      </c>
      <c r="C51" s="214"/>
      <c r="D51" s="191">
        <v>224</v>
      </c>
      <c r="E51" s="192">
        <v>168</v>
      </c>
      <c r="F51" s="192">
        <v>275</v>
      </c>
      <c r="G51" s="192">
        <v>141</v>
      </c>
      <c r="H51" s="192">
        <v>133</v>
      </c>
      <c r="I51" s="192">
        <v>175</v>
      </c>
      <c r="J51" s="191">
        <v>80</v>
      </c>
      <c r="K51" s="193">
        <f t="shared" si="6"/>
        <v>1196</v>
      </c>
      <c r="L51" s="194">
        <f t="shared" ref="L51:L82" si="7">K51/N51</f>
        <v>0.15323510570147342</v>
      </c>
      <c r="N51" s="14">
        <v>7805</v>
      </c>
    </row>
    <row r="52" spans="2:14" ht="20.100000000000001" customHeight="1" x14ac:dyDescent="0.15">
      <c r="B52" s="213" t="s">
        <v>156</v>
      </c>
      <c r="C52" s="214"/>
      <c r="D52" s="191">
        <v>336</v>
      </c>
      <c r="E52" s="192">
        <v>298</v>
      </c>
      <c r="F52" s="192">
        <v>302</v>
      </c>
      <c r="G52" s="192">
        <v>245</v>
      </c>
      <c r="H52" s="192">
        <v>188</v>
      </c>
      <c r="I52" s="192">
        <v>220</v>
      </c>
      <c r="J52" s="191">
        <v>123</v>
      </c>
      <c r="K52" s="193">
        <f t="shared" si="6"/>
        <v>1712</v>
      </c>
      <c r="L52" s="194">
        <f t="shared" si="7"/>
        <v>0.15424813046220381</v>
      </c>
      <c r="N52" s="14">
        <v>11099</v>
      </c>
    </row>
    <row r="53" spans="2:14" ht="20.100000000000001" customHeight="1" x14ac:dyDescent="0.15">
      <c r="B53" s="213" t="s">
        <v>157</v>
      </c>
      <c r="C53" s="214"/>
      <c r="D53" s="191">
        <v>192</v>
      </c>
      <c r="E53" s="192">
        <v>155</v>
      </c>
      <c r="F53" s="192">
        <v>234</v>
      </c>
      <c r="G53" s="192">
        <v>153</v>
      </c>
      <c r="H53" s="192">
        <v>117</v>
      </c>
      <c r="I53" s="192">
        <v>152</v>
      </c>
      <c r="J53" s="191">
        <v>107</v>
      </c>
      <c r="K53" s="193">
        <f t="shared" si="6"/>
        <v>1110</v>
      </c>
      <c r="L53" s="194">
        <f t="shared" si="7"/>
        <v>0.14456889815056004</v>
      </c>
      <c r="N53" s="14">
        <v>7678</v>
      </c>
    </row>
    <row r="54" spans="2:14" ht="20.100000000000001" customHeight="1" x14ac:dyDescent="0.15">
      <c r="B54" s="213" t="s">
        <v>158</v>
      </c>
      <c r="C54" s="214"/>
      <c r="D54" s="191">
        <v>162</v>
      </c>
      <c r="E54" s="192">
        <v>161</v>
      </c>
      <c r="F54" s="192">
        <v>193</v>
      </c>
      <c r="G54" s="192">
        <v>126</v>
      </c>
      <c r="H54" s="192">
        <v>96</v>
      </c>
      <c r="I54" s="192">
        <v>125</v>
      </c>
      <c r="J54" s="191">
        <v>83</v>
      </c>
      <c r="K54" s="193">
        <f t="shared" si="6"/>
        <v>946</v>
      </c>
      <c r="L54" s="194">
        <f t="shared" si="7"/>
        <v>0.14813654870028187</v>
      </c>
      <c r="N54" s="14">
        <v>6386</v>
      </c>
    </row>
    <row r="55" spans="2:14" ht="20.100000000000001" customHeight="1" x14ac:dyDescent="0.15">
      <c r="B55" s="213" t="s">
        <v>159</v>
      </c>
      <c r="C55" s="214"/>
      <c r="D55" s="191">
        <v>67</v>
      </c>
      <c r="E55" s="192">
        <v>63</v>
      </c>
      <c r="F55" s="192">
        <v>86</v>
      </c>
      <c r="G55" s="192">
        <v>50</v>
      </c>
      <c r="H55" s="192">
        <v>51</v>
      </c>
      <c r="I55" s="192">
        <v>47</v>
      </c>
      <c r="J55" s="191">
        <v>25</v>
      </c>
      <c r="K55" s="193">
        <f t="shared" si="6"/>
        <v>389</v>
      </c>
      <c r="L55" s="194">
        <f t="shared" si="7"/>
        <v>0.15597433841218925</v>
      </c>
      <c r="N55" s="14">
        <v>2494</v>
      </c>
    </row>
    <row r="56" spans="2:14" ht="20.100000000000001" customHeight="1" x14ac:dyDescent="0.15">
      <c r="B56" s="213" t="s">
        <v>160</v>
      </c>
      <c r="C56" s="214"/>
      <c r="D56" s="191">
        <v>170</v>
      </c>
      <c r="E56" s="192">
        <v>142</v>
      </c>
      <c r="F56" s="192">
        <v>155</v>
      </c>
      <c r="G56" s="192">
        <v>139</v>
      </c>
      <c r="H56" s="192">
        <v>102</v>
      </c>
      <c r="I56" s="192">
        <v>95</v>
      </c>
      <c r="J56" s="191">
        <v>56</v>
      </c>
      <c r="K56" s="193">
        <f t="shared" si="6"/>
        <v>859</v>
      </c>
      <c r="L56" s="194">
        <f t="shared" si="7"/>
        <v>0.19751667049896529</v>
      </c>
      <c r="N56" s="14">
        <v>4349</v>
      </c>
    </row>
    <row r="57" spans="2:14" ht="20.100000000000001" customHeight="1" x14ac:dyDescent="0.15">
      <c r="B57" s="213" t="s">
        <v>161</v>
      </c>
      <c r="C57" s="214"/>
      <c r="D57" s="191">
        <v>397</v>
      </c>
      <c r="E57" s="192">
        <v>386</v>
      </c>
      <c r="F57" s="192">
        <v>391</v>
      </c>
      <c r="G57" s="192">
        <v>242</v>
      </c>
      <c r="H57" s="192">
        <v>174</v>
      </c>
      <c r="I57" s="192">
        <v>218</v>
      </c>
      <c r="J57" s="191">
        <v>114</v>
      </c>
      <c r="K57" s="193">
        <f t="shared" si="6"/>
        <v>1922</v>
      </c>
      <c r="L57" s="194">
        <f t="shared" si="7"/>
        <v>0.20780624932425126</v>
      </c>
      <c r="N57" s="14">
        <v>9249</v>
      </c>
    </row>
    <row r="58" spans="2:14" ht="20.100000000000001" customHeight="1" x14ac:dyDescent="0.15">
      <c r="B58" s="213" t="s">
        <v>162</v>
      </c>
      <c r="C58" s="214"/>
      <c r="D58" s="191">
        <v>394</v>
      </c>
      <c r="E58" s="192">
        <v>344</v>
      </c>
      <c r="F58" s="192">
        <v>395</v>
      </c>
      <c r="G58" s="192">
        <v>262</v>
      </c>
      <c r="H58" s="192">
        <v>223</v>
      </c>
      <c r="I58" s="192">
        <v>246</v>
      </c>
      <c r="J58" s="191">
        <v>144</v>
      </c>
      <c r="K58" s="193">
        <f t="shared" si="6"/>
        <v>2008</v>
      </c>
      <c r="L58" s="194">
        <f t="shared" si="7"/>
        <v>0.18955914283017086</v>
      </c>
      <c r="N58" s="14">
        <v>10593</v>
      </c>
    </row>
    <row r="59" spans="2:14" ht="20.100000000000001" customHeight="1" x14ac:dyDescent="0.15">
      <c r="B59" s="213" t="s">
        <v>163</v>
      </c>
      <c r="C59" s="214"/>
      <c r="D59" s="191">
        <v>208</v>
      </c>
      <c r="E59" s="192">
        <v>166</v>
      </c>
      <c r="F59" s="192">
        <v>180</v>
      </c>
      <c r="G59" s="192">
        <v>141</v>
      </c>
      <c r="H59" s="192">
        <v>140</v>
      </c>
      <c r="I59" s="192">
        <v>127</v>
      </c>
      <c r="J59" s="191">
        <v>87</v>
      </c>
      <c r="K59" s="193">
        <f t="shared" si="6"/>
        <v>1049</v>
      </c>
      <c r="L59" s="194">
        <f t="shared" si="7"/>
        <v>0.15867493571320526</v>
      </c>
      <c r="N59" s="14">
        <v>6611</v>
      </c>
    </row>
    <row r="60" spans="2:14" ht="20.100000000000001" customHeight="1" x14ac:dyDescent="0.15">
      <c r="B60" s="213" t="s">
        <v>164</v>
      </c>
      <c r="C60" s="214"/>
      <c r="D60" s="191">
        <v>401</v>
      </c>
      <c r="E60" s="192">
        <v>239</v>
      </c>
      <c r="F60" s="192">
        <v>472</v>
      </c>
      <c r="G60" s="192">
        <v>265</v>
      </c>
      <c r="H60" s="192">
        <v>214</v>
      </c>
      <c r="I60" s="192">
        <v>293</v>
      </c>
      <c r="J60" s="191">
        <v>170</v>
      </c>
      <c r="K60" s="193">
        <f t="shared" si="6"/>
        <v>2054</v>
      </c>
      <c r="L60" s="194">
        <f t="shared" si="7"/>
        <v>0.2139137679650073</v>
      </c>
      <c r="N60" s="14">
        <v>9602</v>
      </c>
    </row>
    <row r="61" spans="2:14" ht="20.100000000000001" customHeight="1" x14ac:dyDescent="0.15">
      <c r="B61" s="213" t="s">
        <v>165</v>
      </c>
      <c r="C61" s="214"/>
      <c r="D61" s="191">
        <v>121</v>
      </c>
      <c r="E61" s="192">
        <v>75</v>
      </c>
      <c r="F61" s="192">
        <v>147</v>
      </c>
      <c r="G61" s="192">
        <v>81</v>
      </c>
      <c r="H61" s="192">
        <v>96</v>
      </c>
      <c r="I61" s="192">
        <v>97</v>
      </c>
      <c r="J61" s="191">
        <v>51</v>
      </c>
      <c r="K61" s="193">
        <f t="shared" si="6"/>
        <v>668</v>
      </c>
      <c r="L61" s="194">
        <f t="shared" si="7"/>
        <v>0.21908822564775335</v>
      </c>
      <c r="N61" s="14">
        <v>3049</v>
      </c>
    </row>
    <row r="62" spans="2:14" ht="20.100000000000001" customHeight="1" x14ac:dyDescent="0.15">
      <c r="B62" s="213" t="s">
        <v>166</v>
      </c>
      <c r="C62" s="214"/>
      <c r="D62" s="191">
        <v>282</v>
      </c>
      <c r="E62" s="192">
        <v>118</v>
      </c>
      <c r="F62" s="192">
        <v>261</v>
      </c>
      <c r="G62" s="192">
        <v>134</v>
      </c>
      <c r="H62" s="192">
        <v>123</v>
      </c>
      <c r="I62" s="192">
        <v>134</v>
      </c>
      <c r="J62" s="191">
        <v>81</v>
      </c>
      <c r="K62" s="193">
        <f t="shared" si="6"/>
        <v>1133</v>
      </c>
      <c r="L62" s="194">
        <f t="shared" si="7"/>
        <v>0.18820598006644518</v>
      </c>
      <c r="N62" s="14">
        <v>6020</v>
      </c>
    </row>
    <row r="63" spans="2:14" ht="20.100000000000001" customHeight="1" x14ac:dyDescent="0.15">
      <c r="B63" s="213" t="s">
        <v>167</v>
      </c>
      <c r="C63" s="214"/>
      <c r="D63" s="191">
        <v>174</v>
      </c>
      <c r="E63" s="192">
        <v>156</v>
      </c>
      <c r="F63" s="192">
        <v>327</v>
      </c>
      <c r="G63" s="192">
        <v>224</v>
      </c>
      <c r="H63" s="192">
        <v>181</v>
      </c>
      <c r="I63" s="192">
        <v>194</v>
      </c>
      <c r="J63" s="191">
        <v>74</v>
      </c>
      <c r="K63" s="193">
        <f t="shared" si="6"/>
        <v>1330</v>
      </c>
      <c r="L63" s="194">
        <f t="shared" si="7"/>
        <v>0.14570552147239263</v>
      </c>
      <c r="N63" s="14">
        <v>9128</v>
      </c>
    </row>
    <row r="64" spans="2:14" ht="20.100000000000001" customHeight="1" x14ac:dyDescent="0.15">
      <c r="B64" s="213" t="s">
        <v>168</v>
      </c>
      <c r="C64" s="214"/>
      <c r="D64" s="191">
        <v>30</v>
      </c>
      <c r="E64" s="192">
        <v>18</v>
      </c>
      <c r="F64" s="192">
        <v>33</v>
      </c>
      <c r="G64" s="192">
        <v>31</v>
      </c>
      <c r="H64" s="192">
        <v>36</v>
      </c>
      <c r="I64" s="192">
        <v>21</v>
      </c>
      <c r="J64" s="191">
        <v>25</v>
      </c>
      <c r="K64" s="193">
        <f t="shared" si="6"/>
        <v>194</v>
      </c>
      <c r="L64" s="194">
        <f t="shared" si="7"/>
        <v>0.21579532814238042</v>
      </c>
      <c r="N64" s="14">
        <v>899</v>
      </c>
    </row>
    <row r="65" spans="2:14" ht="20.100000000000001" customHeight="1" x14ac:dyDescent="0.15">
      <c r="B65" s="213" t="s">
        <v>169</v>
      </c>
      <c r="C65" s="214"/>
      <c r="D65" s="191">
        <v>207</v>
      </c>
      <c r="E65" s="192">
        <v>180</v>
      </c>
      <c r="F65" s="192">
        <v>359</v>
      </c>
      <c r="G65" s="192">
        <v>228</v>
      </c>
      <c r="H65" s="192">
        <v>202</v>
      </c>
      <c r="I65" s="192">
        <v>286</v>
      </c>
      <c r="J65" s="191">
        <v>139</v>
      </c>
      <c r="K65" s="193">
        <f t="shared" si="6"/>
        <v>1601</v>
      </c>
      <c r="L65" s="194">
        <f t="shared" si="7"/>
        <v>0.15946215139442232</v>
      </c>
      <c r="N65" s="14">
        <v>10040</v>
      </c>
    </row>
    <row r="66" spans="2:14" ht="20.100000000000001" customHeight="1" x14ac:dyDescent="0.15">
      <c r="B66" s="213" t="s">
        <v>170</v>
      </c>
      <c r="C66" s="214"/>
      <c r="D66" s="191">
        <v>118</v>
      </c>
      <c r="E66" s="192">
        <v>88</v>
      </c>
      <c r="F66" s="192">
        <v>155</v>
      </c>
      <c r="G66" s="192">
        <v>109</v>
      </c>
      <c r="H66" s="192">
        <v>78</v>
      </c>
      <c r="I66" s="192">
        <v>116</v>
      </c>
      <c r="J66" s="191">
        <v>60</v>
      </c>
      <c r="K66" s="193">
        <f t="shared" si="6"/>
        <v>724</v>
      </c>
      <c r="L66" s="194">
        <f t="shared" si="7"/>
        <v>0.16135502562959661</v>
      </c>
      <c r="N66" s="14">
        <v>4487</v>
      </c>
    </row>
    <row r="67" spans="2:14" ht="20.100000000000001" customHeight="1" x14ac:dyDescent="0.15">
      <c r="B67" s="213" t="s">
        <v>171</v>
      </c>
      <c r="C67" s="214"/>
      <c r="D67" s="187">
        <v>563</v>
      </c>
      <c r="E67" s="188">
        <v>559</v>
      </c>
      <c r="F67" s="188">
        <v>1027</v>
      </c>
      <c r="G67" s="188">
        <v>562</v>
      </c>
      <c r="H67" s="188">
        <v>463</v>
      </c>
      <c r="I67" s="188">
        <v>605</v>
      </c>
      <c r="J67" s="187">
        <v>298</v>
      </c>
      <c r="K67" s="189">
        <f t="shared" si="6"/>
        <v>4077</v>
      </c>
      <c r="L67" s="195">
        <f t="shared" si="7"/>
        <v>0.18655623684451358</v>
      </c>
      <c r="N67" s="14">
        <v>21854</v>
      </c>
    </row>
    <row r="68" spans="2:14" ht="20.100000000000001" customHeight="1" x14ac:dyDescent="0.15">
      <c r="B68" s="213" t="s">
        <v>172</v>
      </c>
      <c r="C68" s="214"/>
      <c r="D68" s="187">
        <v>91</v>
      </c>
      <c r="E68" s="188">
        <v>93</v>
      </c>
      <c r="F68" s="188">
        <v>168</v>
      </c>
      <c r="G68" s="188">
        <v>92</v>
      </c>
      <c r="H68" s="188">
        <v>91</v>
      </c>
      <c r="I68" s="188">
        <v>78</v>
      </c>
      <c r="J68" s="187">
        <v>57</v>
      </c>
      <c r="K68" s="189">
        <f t="shared" si="6"/>
        <v>670</v>
      </c>
      <c r="L68" s="195">
        <f t="shared" si="7"/>
        <v>0.16482164821648215</v>
      </c>
      <c r="N68" s="14">
        <v>4065</v>
      </c>
    </row>
    <row r="69" spans="2:14" ht="20.100000000000001" customHeight="1" x14ac:dyDescent="0.15">
      <c r="B69" s="213" t="s">
        <v>173</v>
      </c>
      <c r="C69" s="214"/>
      <c r="D69" s="187">
        <v>103</v>
      </c>
      <c r="E69" s="188">
        <v>99</v>
      </c>
      <c r="F69" s="188">
        <v>254</v>
      </c>
      <c r="G69" s="188">
        <v>118</v>
      </c>
      <c r="H69" s="188">
        <v>100</v>
      </c>
      <c r="I69" s="188">
        <v>122</v>
      </c>
      <c r="J69" s="187">
        <v>75</v>
      </c>
      <c r="K69" s="189">
        <f t="shared" si="6"/>
        <v>871</v>
      </c>
      <c r="L69" s="195">
        <f t="shared" si="7"/>
        <v>0.1533720725479838</v>
      </c>
      <c r="N69" s="14">
        <v>5679</v>
      </c>
    </row>
    <row r="70" spans="2:14" ht="20.100000000000001" customHeight="1" x14ac:dyDescent="0.15">
      <c r="B70" s="213" t="s">
        <v>174</v>
      </c>
      <c r="C70" s="214"/>
      <c r="D70" s="187">
        <v>829</v>
      </c>
      <c r="E70" s="188">
        <v>522</v>
      </c>
      <c r="F70" s="188">
        <v>713</v>
      </c>
      <c r="G70" s="188">
        <v>491</v>
      </c>
      <c r="H70" s="188">
        <v>382</v>
      </c>
      <c r="I70" s="188">
        <v>454</v>
      </c>
      <c r="J70" s="187">
        <v>233</v>
      </c>
      <c r="K70" s="189">
        <f t="shared" si="6"/>
        <v>3624</v>
      </c>
      <c r="L70" s="195">
        <f t="shared" si="7"/>
        <v>0.22851377766567879</v>
      </c>
      <c r="N70" s="14">
        <v>15859</v>
      </c>
    </row>
    <row r="71" spans="2:14" ht="20.100000000000001" customHeight="1" x14ac:dyDescent="0.15">
      <c r="B71" s="213" t="s">
        <v>175</v>
      </c>
      <c r="C71" s="214"/>
      <c r="D71" s="187">
        <v>135</v>
      </c>
      <c r="E71" s="188">
        <v>114</v>
      </c>
      <c r="F71" s="188">
        <v>215</v>
      </c>
      <c r="G71" s="188">
        <v>141</v>
      </c>
      <c r="H71" s="188">
        <v>130</v>
      </c>
      <c r="I71" s="188">
        <v>133</v>
      </c>
      <c r="J71" s="187">
        <v>75</v>
      </c>
      <c r="K71" s="189">
        <f t="shared" si="6"/>
        <v>943</v>
      </c>
      <c r="L71" s="195">
        <f t="shared" si="7"/>
        <v>0.20283932028393203</v>
      </c>
      <c r="N71" s="14">
        <v>4649</v>
      </c>
    </row>
    <row r="72" spans="2:14" ht="20.100000000000001" customHeight="1" x14ac:dyDescent="0.15">
      <c r="B72" s="213" t="s">
        <v>176</v>
      </c>
      <c r="C72" s="214"/>
      <c r="D72" s="187">
        <v>209</v>
      </c>
      <c r="E72" s="188">
        <v>117</v>
      </c>
      <c r="F72" s="188">
        <v>235</v>
      </c>
      <c r="G72" s="188">
        <v>115</v>
      </c>
      <c r="H72" s="188">
        <v>104</v>
      </c>
      <c r="I72" s="188">
        <v>129</v>
      </c>
      <c r="J72" s="187">
        <v>64</v>
      </c>
      <c r="K72" s="189">
        <f t="shared" si="6"/>
        <v>973</v>
      </c>
      <c r="L72" s="195">
        <f t="shared" si="7"/>
        <v>0.22063492063492063</v>
      </c>
      <c r="N72" s="14">
        <v>4410</v>
      </c>
    </row>
    <row r="73" spans="2:14" ht="20.100000000000001" customHeight="1" x14ac:dyDescent="0.15">
      <c r="B73" s="213" t="s">
        <v>177</v>
      </c>
      <c r="C73" s="214"/>
      <c r="D73" s="187">
        <v>191</v>
      </c>
      <c r="E73" s="188">
        <v>118</v>
      </c>
      <c r="F73" s="188">
        <v>186</v>
      </c>
      <c r="G73" s="188">
        <v>106</v>
      </c>
      <c r="H73" s="188">
        <v>101</v>
      </c>
      <c r="I73" s="188">
        <v>120</v>
      </c>
      <c r="J73" s="187">
        <v>51</v>
      </c>
      <c r="K73" s="189">
        <f t="shared" si="6"/>
        <v>873</v>
      </c>
      <c r="L73" s="195">
        <f t="shared" si="7"/>
        <v>0.21689440993788819</v>
      </c>
      <c r="N73" s="14">
        <v>4025</v>
      </c>
    </row>
    <row r="74" spans="2:14" ht="20.100000000000001" customHeight="1" x14ac:dyDescent="0.15">
      <c r="B74" s="213" t="s">
        <v>178</v>
      </c>
      <c r="C74" s="214"/>
      <c r="D74" s="187">
        <v>154</v>
      </c>
      <c r="E74" s="188">
        <v>110</v>
      </c>
      <c r="F74" s="188">
        <v>156</v>
      </c>
      <c r="G74" s="188">
        <v>117</v>
      </c>
      <c r="H74" s="188">
        <v>70</v>
      </c>
      <c r="I74" s="188">
        <v>85</v>
      </c>
      <c r="J74" s="187">
        <v>43</v>
      </c>
      <c r="K74" s="189">
        <f t="shared" si="6"/>
        <v>735</v>
      </c>
      <c r="L74" s="196">
        <f t="shared" si="7"/>
        <v>0.22532188841201717</v>
      </c>
      <c r="N74" s="14">
        <v>3262</v>
      </c>
    </row>
    <row r="75" spans="2:14" ht="20.100000000000001" customHeight="1" x14ac:dyDescent="0.15">
      <c r="B75" s="213" t="s">
        <v>179</v>
      </c>
      <c r="C75" s="214"/>
      <c r="D75" s="187">
        <v>337</v>
      </c>
      <c r="E75" s="188">
        <v>217</v>
      </c>
      <c r="F75" s="188">
        <v>279</v>
      </c>
      <c r="G75" s="188">
        <v>206</v>
      </c>
      <c r="H75" s="188">
        <v>195</v>
      </c>
      <c r="I75" s="188">
        <v>213</v>
      </c>
      <c r="J75" s="187">
        <v>97</v>
      </c>
      <c r="K75" s="189">
        <f t="shared" si="6"/>
        <v>1544</v>
      </c>
      <c r="L75" s="197">
        <f t="shared" si="7"/>
        <v>0.25245258338783516</v>
      </c>
      <c r="N75" s="14">
        <v>6116</v>
      </c>
    </row>
    <row r="76" spans="2:14" ht="20.100000000000001" customHeight="1" x14ac:dyDescent="0.15">
      <c r="B76" s="213" t="s">
        <v>180</v>
      </c>
      <c r="C76" s="214"/>
      <c r="D76" s="187">
        <v>101</v>
      </c>
      <c r="E76" s="188">
        <v>70</v>
      </c>
      <c r="F76" s="188">
        <v>85</v>
      </c>
      <c r="G76" s="188">
        <v>59</v>
      </c>
      <c r="H76" s="188">
        <v>48</v>
      </c>
      <c r="I76" s="188">
        <v>73</v>
      </c>
      <c r="J76" s="187">
        <v>30</v>
      </c>
      <c r="K76" s="189">
        <f t="shared" si="6"/>
        <v>466</v>
      </c>
      <c r="L76" s="195">
        <f t="shared" si="7"/>
        <v>0.23535353535353534</v>
      </c>
      <c r="N76" s="14">
        <v>1980</v>
      </c>
    </row>
    <row r="77" spans="2:14" ht="20.100000000000001" customHeight="1" x14ac:dyDescent="0.15">
      <c r="B77" s="213" t="s">
        <v>181</v>
      </c>
      <c r="C77" s="214"/>
      <c r="D77" s="187">
        <v>321</v>
      </c>
      <c r="E77" s="188">
        <v>189</v>
      </c>
      <c r="F77" s="188">
        <v>397</v>
      </c>
      <c r="G77" s="188">
        <v>249</v>
      </c>
      <c r="H77" s="188">
        <v>186</v>
      </c>
      <c r="I77" s="188">
        <v>220</v>
      </c>
      <c r="J77" s="187">
        <v>116</v>
      </c>
      <c r="K77" s="189">
        <f t="shared" si="6"/>
        <v>1678</v>
      </c>
      <c r="L77" s="195">
        <f t="shared" si="7"/>
        <v>0.212998222899213</v>
      </c>
      <c r="N77" s="14">
        <v>7878</v>
      </c>
    </row>
    <row r="78" spans="2:14" ht="20.100000000000001" customHeight="1" x14ac:dyDescent="0.15">
      <c r="B78" s="213" t="s">
        <v>182</v>
      </c>
      <c r="C78" s="214"/>
      <c r="D78" s="187">
        <v>47</v>
      </c>
      <c r="E78" s="188">
        <v>32</v>
      </c>
      <c r="F78" s="188">
        <v>70</v>
      </c>
      <c r="G78" s="188">
        <v>32</v>
      </c>
      <c r="H78" s="188">
        <v>29</v>
      </c>
      <c r="I78" s="188">
        <v>42</v>
      </c>
      <c r="J78" s="187">
        <v>15</v>
      </c>
      <c r="K78" s="189">
        <f t="shared" si="6"/>
        <v>267</v>
      </c>
      <c r="L78" s="195">
        <f t="shared" si="7"/>
        <v>0.21778140293637846</v>
      </c>
      <c r="N78" s="14">
        <v>1226</v>
      </c>
    </row>
    <row r="79" spans="2:14" ht="20.100000000000001" customHeight="1" x14ac:dyDescent="0.15">
      <c r="B79" s="213" t="s">
        <v>183</v>
      </c>
      <c r="C79" s="214"/>
      <c r="D79" s="187">
        <v>194</v>
      </c>
      <c r="E79" s="188">
        <v>143</v>
      </c>
      <c r="F79" s="188">
        <v>407</v>
      </c>
      <c r="G79" s="188">
        <v>209</v>
      </c>
      <c r="H79" s="188">
        <v>182</v>
      </c>
      <c r="I79" s="188">
        <v>267</v>
      </c>
      <c r="J79" s="187">
        <v>145</v>
      </c>
      <c r="K79" s="189">
        <f t="shared" si="6"/>
        <v>1547</v>
      </c>
      <c r="L79" s="195">
        <f t="shared" si="7"/>
        <v>0.17065637065637065</v>
      </c>
      <c r="N79" s="14">
        <v>9065</v>
      </c>
    </row>
    <row r="80" spans="2:14" ht="20.100000000000001" customHeight="1" x14ac:dyDescent="0.15">
      <c r="B80" s="213" t="s">
        <v>184</v>
      </c>
      <c r="C80" s="214"/>
      <c r="D80" s="45">
        <v>47</v>
      </c>
      <c r="E80" s="46">
        <v>41</v>
      </c>
      <c r="F80" s="46">
        <v>85</v>
      </c>
      <c r="G80" s="46">
        <v>48</v>
      </c>
      <c r="H80" s="46">
        <v>37</v>
      </c>
      <c r="I80" s="46">
        <v>68</v>
      </c>
      <c r="J80" s="45">
        <v>45</v>
      </c>
      <c r="K80" s="47">
        <f t="shared" si="6"/>
        <v>371</v>
      </c>
      <c r="L80" s="195">
        <f t="shared" si="7"/>
        <v>0.17616334283000951</v>
      </c>
      <c r="N80" s="14">
        <v>2106</v>
      </c>
    </row>
    <row r="81" spans="2:14" ht="20.100000000000001" customHeight="1" x14ac:dyDescent="0.15">
      <c r="B81" s="213" t="s">
        <v>185</v>
      </c>
      <c r="C81" s="214"/>
      <c r="D81" s="45">
        <v>34</v>
      </c>
      <c r="E81" s="46">
        <v>43</v>
      </c>
      <c r="F81" s="46">
        <v>128</v>
      </c>
      <c r="G81" s="46">
        <v>62</v>
      </c>
      <c r="H81" s="46">
        <v>43</v>
      </c>
      <c r="I81" s="46">
        <v>80</v>
      </c>
      <c r="J81" s="45">
        <v>42</v>
      </c>
      <c r="K81" s="47">
        <f t="shared" si="6"/>
        <v>432</v>
      </c>
      <c r="L81" s="195">
        <f t="shared" si="7"/>
        <v>0.16017797552836485</v>
      </c>
      <c r="N81" s="14">
        <v>2697</v>
      </c>
    </row>
    <row r="82" spans="2:14" ht="20.100000000000001" customHeight="1" x14ac:dyDescent="0.15">
      <c r="B82" s="213" t="s">
        <v>186</v>
      </c>
      <c r="C82" s="214"/>
      <c r="D82" s="40">
        <v>199</v>
      </c>
      <c r="E82" s="39">
        <v>157</v>
      </c>
      <c r="F82" s="39">
        <v>279</v>
      </c>
      <c r="G82" s="39">
        <v>167</v>
      </c>
      <c r="H82" s="39">
        <v>141</v>
      </c>
      <c r="I82" s="39">
        <v>170</v>
      </c>
      <c r="J82" s="40">
        <v>109</v>
      </c>
      <c r="K82" s="190">
        <f t="shared" si="6"/>
        <v>1222</v>
      </c>
      <c r="L82" s="197">
        <f t="shared" si="7"/>
        <v>0.18467583497053044</v>
      </c>
      <c r="N82" s="14">
        <v>6617</v>
      </c>
    </row>
    <row r="83" spans="2:14" ht="20.100000000000001" customHeight="1" x14ac:dyDescent="0.15"/>
    <row r="84" spans="2:14" ht="20.100000000000001" customHeight="1" x14ac:dyDescent="0.15"/>
    <row r="85" spans="2:14" ht="20.100000000000001" customHeight="1" x14ac:dyDescent="0.15"/>
    <row r="86" spans="2:14" ht="20.100000000000001" customHeight="1" x14ac:dyDescent="0.15"/>
    <row r="87" spans="2:14" ht="20.100000000000001" customHeight="1" x14ac:dyDescent="0.15"/>
    <row r="88" spans="2:14" ht="20.100000000000001" customHeight="1" x14ac:dyDescent="0.15"/>
    <row r="89" spans="2:14" ht="20.100000000000001" customHeight="1" x14ac:dyDescent="0.15"/>
    <row r="90" spans="2:14" ht="20.100000000000001" customHeight="1" x14ac:dyDescent="0.15"/>
    <row r="91" spans="2:14" ht="20.100000000000001" customHeight="1" x14ac:dyDescent="0.15"/>
    <row r="92" spans="2:14" ht="20.100000000000001" customHeight="1" x14ac:dyDescent="0.15"/>
    <row r="93" spans="2:14" ht="20.100000000000001" customHeight="1" x14ac:dyDescent="0.15"/>
    <row r="94" spans="2:14" ht="20.100000000000001" customHeight="1" x14ac:dyDescent="0.15"/>
    <row r="95" spans="2:14" ht="20.100000000000001" customHeight="1" x14ac:dyDescent="0.15"/>
    <row r="96" spans="2:14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45">
    <mergeCell ref="B80:C80"/>
    <mergeCell ref="B81:C81"/>
    <mergeCell ref="B82:C82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52</v>
      </c>
    </row>
    <row r="2" spans="1:19" ht="20.100000000000001" customHeight="1" x14ac:dyDescent="0.15"/>
    <row r="3" spans="1:19" ht="20.100000000000001" customHeight="1" thickBot="1" x14ac:dyDescent="0.2">
      <c r="B3" s="217"/>
      <c r="C3" s="217"/>
      <c r="D3" s="217" t="s">
        <v>121</v>
      </c>
      <c r="E3" s="217"/>
      <c r="F3" s="217" t="s">
        <v>122</v>
      </c>
      <c r="G3" s="217"/>
      <c r="H3" s="217" t="s">
        <v>123</v>
      </c>
      <c r="I3" s="217"/>
      <c r="J3" s="217" t="s">
        <v>124</v>
      </c>
      <c r="K3" s="217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 x14ac:dyDescent="0.2">
      <c r="B4" s="219"/>
      <c r="C4" s="219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18" t="s">
        <v>113</v>
      </c>
      <c r="C5" s="218"/>
      <c r="D5" s="150">
        <v>5758</v>
      </c>
      <c r="E5" s="149">
        <v>304310.09999999998</v>
      </c>
      <c r="F5" s="151">
        <v>1751</v>
      </c>
      <c r="G5" s="152">
        <v>32692.009999999991</v>
      </c>
      <c r="H5" s="150">
        <v>530</v>
      </c>
      <c r="I5" s="149">
        <v>109697.15000000001</v>
      </c>
      <c r="J5" s="151">
        <v>1081</v>
      </c>
      <c r="K5" s="152">
        <v>348188.97999999992</v>
      </c>
      <c r="M5" s="162">
        <f>Q5+Q7</f>
        <v>41085</v>
      </c>
      <c r="N5" s="121" t="s">
        <v>107</v>
      </c>
      <c r="O5" s="122"/>
      <c r="P5" s="134"/>
      <c r="Q5" s="123">
        <v>32618</v>
      </c>
      <c r="R5" s="124">
        <v>1922782.2300000009</v>
      </c>
      <c r="S5" s="124">
        <f>R5/Q5*100</f>
        <v>5894.8501747501414</v>
      </c>
    </row>
    <row r="6" spans="1:19" ht="20.100000000000001" customHeight="1" x14ac:dyDescent="0.15">
      <c r="B6" s="215" t="s">
        <v>114</v>
      </c>
      <c r="C6" s="215"/>
      <c r="D6" s="153">
        <v>4699</v>
      </c>
      <c r="E6" s="154">
        <v>282091.90999999992</v>
      </c>
      <c r="F6" s="155">
        <v>1586</v>
      </c>
      <c r="G6" s="156">
        <v>29443.06</v>
      </c>
      <c r="H6" s="153">
        <v>442</v>
      </c>
      <c r="I6" s="154">
        <v>92308.48000000001</v>
      </c>
      <c r="J6" s="155">
        <v>876</v>
      </c>
      <c r="K6" s="156">
        <v>265858.55000000005</v>
      </c>
      <c r="M6" s="58"/>
      <c r="N6" s="125"/>
      <c r="O6" s="94" t="s">
        <v>104</v>
      </c>
      <c r="P6" s="107"/>
      <c r="Q6" s="98">
        <f>Q5/Q$13</f>
        <v>0.62577699332361292</v>
      </c>
      <c r="R6" s="99">
        <f>R5/R$13</f>
        <v>0.38112462078587228</v>
      </c>
      <c r="S6" s="100" t="s">
        <v>106</v>
      </c>
    </row>
    <row r="7" spans="1:19" ht="20.100000000000001" customHeight="1" x14ac:dyDescent="0.15">
      <c r="B7" s="215" t="s">
        <v>115</v>
      </c>
      <c r="C7" s="215"/>
      <c r="D7" s="153">
        <v>2916</v>
      </c>
      <c r="E7" s="154">
        <v>174703.97999999998</v>
      </c>
      <c r="F7" s="155">
        <v>969</v>
      </c>
      <c r="G7" s="156">
        <v>18309.009999999995</v>
      </c>
      <c r="H7" s="153">
        <v>533</v>
      </c>
      <c r="I7" s="154">
        <v>116000.54</v>
      </c>
      <c r="J7" s="155">
        <v>649</v>
      </c>
      <c r="K7" s="156">
        <v>202413.75</v>
      </c>
      <c r="M7" s="58"/>
      <c r="N7" s="126" t="s">
        <v>108</v>
      </c>
      <c r="O7" s="127"/>
      <c r="P7" s="135"/>
      <c r="Q7" s="128">
        <v>8467</v>
      </c>
      <c r="R7" s="129">
        <v>155932.20000000007</v>
      </c>
      <c r="S7" s="129">
        <f>R7/Q7*100</f>
        <v>1841.6463918743364</v>
      </c>
    </row>
    <row r="8" spans="1:19" ht="20.100000000000001" customHeight="1" x14ac:dyDescent="0.15">
      <c r="B8" s="215" t="s">
        <v>116</v>
      </c>
      <c r="C8" s="215"/>
      <c r="D8" s="153">
        <v>1255</v>
      </c>
      <c r="E8" s="154">
        <v>71981.950000000012</v>
      </c>
      <c r="F8" s="155">
        <v>261</v>
      </c>
      <c r="G8" s="156">
        <v>4666.49</v>
      </c>
      <c r="H8" s="153">
        <v>81</v>
      </c>
      <c r="I8" s="154">
        <v>15349.009999999998</v>
      </c>
      <c r="J8" s="155">
        <v>341</v>
      </c>
      <c r="K8" s="156">
        <v>102377.03999999998</v>
      </c>
      <c r="L8" s="89"/>
      <c r="M8" s="88"/>
      <c r="N8" s="130"/>
      <c r="O8" s="94" t="s">
        <v>104</v>
      </c>
      <c r="P8" s="107"/>
      <c r="Q8" s="98">
        <f>Q7/Q$13</f>
        <v>0.16243956718594121</v>
      </c>
      <c r="R8" s="99">
        <f>R7/R$13</f>
        <v>3.0908128682522094E-2</v>
      </c>
      <c r="S8" s="100" t="s">
        <v>105</v>
      </c>
    </row>
    <row r="9" spans="1:19" ht="20.100000000000001" customHeight="1" x14ac:dyDescent="0.15">
      <c r="B9" s="215" t="s">
        <v>117</v>
      </c>
      <c r="C9" s="215"/>
      <c r="D9" s="153">
        <v>1836</v>
      </c>
      <c r="E9" s="154">
        <v>121010.57999999997</v>
      </c>
      <c r="F9" s="155">
        <v>447</v>
      </c>
      <c r="G9" s="156">
        <v>9353.5800000000017</v>
      </c>
      <c r="H9" s="153">
        <v>322</v>
      </c>
      <c r="I9" s="154">
        <v>66828.560000000012</v>
      </c>
      <c r="J9" s="155">
        <v>392</v>
      </c>
      <c r="K9" s="156">
        <v>120832.72</v>
      </c>
      <c r="L9" s="89"/>
      <c r="M9" s="88"/>
      <c r="N9" s="126" t="s">
        <v>109</v>
      </c>
      <c r="O9" s="127"/>
      <c r="P9" s="135"/>
      <c r="Q9" s="128">
        <v>4218</v>
      </c>
      <c r="R9" s="129">
        <v>894904.95</v>
      </c>
      <c r="S9" s="129">
        <f>R9/Q9*100</f>
        <v>21216.333570412517</v>
      </c>
    </row>
    <row r="10" spans="1:19" ht="20.100000000000001" customHeight="1" x14ac:dyDescent="0.15">
      <c r="B10" s="215" t="s">
        <v>118</v>
      </c>
      <c r="C10" s="215"/>
      <c r="D10" s="153">
        <v>4237</v>
      </c>
      <c r="E10" s="154">
        <v>267167.15000000008</v>
      </c>
      <c r="F10" s="155">
        <v>736</v>
      </c>
      <c r="G10" s="156">
        <v>14680.89</v>
      </c>
      <c r="H10" s="153">
        <v>578</v>
      </c>
      <c r="I10" s="154">
        <v>132903.13</v>
      </c>
      <c r="J10" s="155">
        <v>982</v>
      </c>
      <c r="K10" s="156">
        <v>304501.88999999996</v>
      </c>
      <c r="L10" s="89"/>
      <c r="M10" s="88"/>
      <c r="N10" s="95"/>
      <c r="O10" s="94" t="s">
        <v>104</v>
      </c>
      <c r="P10" s="107"/>
      <c r="Q10" s="98">
        <f>Q9/Q$13</f>
        <v>8.0922415777760728E-2</v>
      </c>
      <c r="R10" s="99">
        <f>R9/R$13</f>
        <v>0.17738374340403065</v>
      </c>
      <c r="S10" s="100" t="s">
        <v>105</v>
      </c>
    </row>
    <row r="11" spans="1:19" ht="20.100000000000001" customHeight="1" x14ac:dyDescent="0.15">
      <c r="B11" s="215" t="s">
        <v>119</v>
      </c>
      <c r="C11" s="215"/>
      <c r="D11" s="153">
        <v>9085</v>
      </c>
      <c r="E11" s="154">
        <v>525450.24000000011</v>
      </c>
      <c r="F11" s="155">
        <v>2071</v>
      </c>
      <c r="G11" s="156">
        <v>33926.579999999994</v>
      </c>
      <c r="H11" s="153">
        <v>1413</v>
      </c>
      <c r="I11" s="154">
        <v>298919.90999999997</v>
      </c>
      <c r="J11" s="155">
        <v>1697</v>
      </c>
      <c r="K11" s="156">
        <v>485030.88999999996</v>
      </c>
      <c r="L11" s="89"/>
      <c r="M11" s="88"/>
      <c r="N11" s="126" t="s">
        <v>110</v>
      </c>
      <c r="O11" s="127"/>
      <c r="P11" s="135"/>
      <c r="Q11" s="101">
        <v>6821</v>
      </c>
      <c r="R11" s="102">
        <v>2071402.9700000007</v>
      </c>
      <c r="S11" s="102">
        <f>R11/Q11*100</f>
        <v>30368.024776425755</v>
      </c>
    </row>
    <row r="12" spans="1:19" ht="20.100000000000001" customHeight="1" thickBot="1" x14ac:dyDescent="0.2">
      <c r="B12" s="216" t="s">
        <v>120</v>
      </c>
      <c r="C12" s="216"/>
      <c r="D12" s="157">
        <v>2832</v>
      </c>
      <c r="E12" s="158">
        <v>176066.32000000004</v>
      </c>
      <c r="F12" s="159">
        <v>646</v>
      </c>
      <c r="G12" s="160">
        <v>12860.580000000004</v>
      </c>
      <c r="H12" s="157">
        <v>319</v>
      </c>
      <c r="I12" s="158">
        <v>62898.17</v>
      </c>
      <c r="J12" s="159">
        <v>803</v>
      </c>
      <c r="K12" s="160">
        <v>242199.14999999997</v>
      </c>
      <c r="L12" s="89"/>
      <c r="M12" s="88"/>
      <c r="N12" s="125"/>
      <c r="O12" s="84" t="s">
        <v>104</v>
      </c>
      <c r="P12" s="108"/>
      <c r="Q12" s="103">
        <f>Q11/Q$13</f>
        <v>0.13086102371268513</v>
      </c>
      <c r="R12" s="104">
        <f>R11/R$13</f>
        <v>0.41058350712757496</v>
      </c>
      <c r="S12" s="105" t="s">
        <v>105</v>
      </c>
    </row>
    <row r="13" spans="1:19" ht="20.100000000000001" customHeight="1" thickTop="1" x14ac:dyDescent="0.15">
      <c r="B13" s="161" t="s">
        <v>125</v>
      </c>
      <c r="C13" s="161"/>
      <c r="D13" s="150">
        <v>32618</v>
      </c>
      <c r="E13" s="149">
        <v>1922782.2300000009</v>
      </c>
      <c r="F13" s="151">
        <v>8467</v>
      </c>
      <c r="G13" s="152">
        <v>155932.20000000007</v>
      </c>
      <c r="H13" s="150">
        <v>4218</v>
      </c>
      <c r="I13" s="149">
        <v>894904.95</v>
      </c>
      <c r="J13" s="151">
        <v>6821</v>
      </c>
      <c r="K13" s="152">
        <v>2071402.9700000007</v>
      </c>
      <c r="M13" s="58"/>
      <c r="N13" s="131" t="s">
        <v>111</v>
      </c>
      <c r="O13" s="132"/>
      <c r="P13" s="133"/>
      <c r="Q13" s="96">
        <f>Q5+Q7+Q9+Q11</f>
        <v>52124</v>
      </c>
      <c r="R13" s="97">
        <f>R5+R7+R9+R11</f>
        <v>5045022.3500000015</v>
      </c>
      <c r="S13" s="97">
        <f>R13/Q13*100</f>
        <v>9678.8856380937796</v>
      </c>
    </row>
    <row r="14" spans="1:19" ht="20.100000000000001" customHeight="1" x14ac:dyDescent="0.15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 x14ac:dyDescent="0.15">
      <c r="M16" s="14" t="s">
        <v>132</v>
      </c>
      <c r="N16" s="58">
        <f>D5/(D5+F5+H5+J5)</f>
        <v>0.63135964912280707</v>
      </c>
      <c r="O16" s="58">
        <f>F5/(D5+F5+H5+J5)</f>
        <v>0.19199561403508772</v>
      </c>
      <c r="P16" s="58">
        <f>H5/(D5+F5+H5+J5)</f>
        <v>5.8114035087719298E-2</v>
      </c>
      <c r="Q16" s="58">
        <f>J5/(D5+F5+H5+J5)</f>
        <v>0.11853070175438596</v>
      </c>
    </row>
    <row r="17" spans="13:17" ht="20.100000000000001" customHeight="1" x14ac:dyDescent="0.15">
      <c r="M17" s="14" t="s">
        <v>133</v>
      </c>
      <c r="N17" s="58">
        <f t="shared" ref="N17:N23" si="0">D6/(D6+F6+H6+J6)</f>
        <v>0.61804550835196637</v>
      </c>
      <c r="O17" s="58">
        <f t="shared" ref="O17:O23" si="1">F6/(D6+F6+H6+J6)</f>
        <v>0.20860186768380903</v>
      </c>
      <c r="P17" s="58">
        <f t="shared" ref="P17:P23" si="2">H6/(D6+F6+H6+J6)</f>
        <v>5.8134946731553332E-2</v>
      </c>
      <c r="Q17" s="58">
        <f t="shared" ref="Q17:Q23" si="3">J6/(D6+F6+H6+J6)</f>
        <v>0.11521767723267132</v>
      </c>
    </row>
    <row r="18" spans="13:17" ht="20.100000000000001" customHeight="1" x14ac:dyDescent="0.15">
      <c r="M18" s="14" t="s">
        <v>134</v>
      </c>
      <c r="N18" s="58">
        <f t="shared" si="0"/>
        <v>0.57548845470692722</v>
      </c>
      <c r="O18" s="58">
        <f t="shared" si="1"/>
        <v>0.19123741859088217</v>
      </c>
      <c r="P18" s="58">
        <f t="shared" si="2"/>
        <v>0.10519044799684231</v>
      </c>
      <c r="Q18" s="58">
        <f t="shared" si="3"/>
        <v>0.12808367870534834</v>
      </c>
    </row>
    <row r="19" spans="13:17" ht="20.100000000000001" customHeight="1" x14ac:dyDescent="0.15">
      <c r="M19" s="14" t="s">
        <v>135</v>
      </c>
      <c r="N19" s="58">
        <f t="shared" si="0"/>
        <v>0.64757481940144479</v>
      </c>
      <c r="O19" s="58">
        <f t="shared" si="1"/>
        <v>0.1346749226006192</v>
      </c>
      <c r="P19" s="58">
        <f t="shared" si="2"/>
        <v>4.1795665634674919E-2</v>
      </c>
      <c r="Q19" s="58">
        <f t="shared" si="3"/>
        <v>0.17595459236326108</v>
      </c>
    </row>
    <row r="20" spans="13:17" ht="20.100000000000001" customHeight="1" x14ac:dyDescent="0.15">
      <c r="M20" s="14" t="s">
        <v>136</v>
      </c>
      <c r="N20" s="58">
        <f t="shared" si="0"/>
        <v>0.61261261261261257</v>
      </c>
      <c r="O20" s="58">
        <f t="shared" si="1"/>
        <v>0.14914914914914915</v>
      </c>
      <c r="P20" s="58">
        <f t="shared" si="2"/>
        <v>0.10744077410744077</v>
      </c>
      <c r="Q20" s="58">
        <f t="shared" si="3"/>
        <v>0.13079746413079746</v>
      </c>
    </row>
    <row r="21" spans="13:17" ht="20.100000000000001" customHeight="1" x14ac:dyDescent="0.15">
      <c r="M21" s="14" t="s">
        <v>137</v>
      </c>
      <c r="N21" s="58">
        <f t="shared" si="0"/>
        <v>0.64855349762742998</v>
      </c>
      <c r="O21" s="58">
        <f t="shared" si="1"/>
        <v>0.11265880912291444</v>
      </c>
      <c r="P21" s="58">
        <f t="shared" si="2"/>
        <v>8.8473901729680088E-2</v>
      </c>
      <c r="Q21" s="58">
        <f t="shared" si="3"/>
        <v>0.15031379151997551</v>
      </c>
    </row>
    <row r="22" spans="13:17" ht="20.100000000000001" customHeight="1" x14ac:dyDescent="0.15">
      <c r="M22" s="14" t="s">
        <v>138</v>
      </c>
      <c r="N22" s="58">
        <f t="shared" si="0"/>
        <v>0.63682882377681205</v>
      </c>
      <c r="O22" s="58">
        <f t="shared" si="1"/>
        <v>0.14517033506238608</v>
      </c>
      <c r="P22" s="58">
        <f t="shared" si="2"/>
        <v>9.9046684424505815E-2</v>
      </c>
      <c r="Q22" s="58">
        <f t="shared" si="3"/>
        <v>0.11895415673629608</v>
      </c>
    </row>
    <row r="23" spans="13:17" ht="20.100000000000001" customHeight="1" x14ac:dyDescent="0.15">
      <c r="M23" s="14" t="s">
        <v>139</v>
      </c>
      <c r="N23" s="58">
        <f t="shared" si="0"/>
        <v>0.6156521739130435</v>
      </c>
      <c r="O23" s="58">
        <f t="shared" si="1"/>
        <v>0.14043478260869566</v>
      </c>
      <c r="P23" s="58">
        <f t="shared" si="2"/>
        <v>6.9347826086956527E-2</v>
      </c>
      <c r="Q23" s="58">
        <f t="shared" si="3"/>
        <v>0.17456521739130434</v>
      </c>
    </row>
    <row r="24" spans="13:17" ht="20.100000000000001" customHeight="1" x14ac:dyDescent="0.15">
      <c r="M24" s="14" t="s">
        <v>140</v>
      </c>
      <c r="N24" s="58">
        <f t="shared" ref="N24" si="4">D13/(D13+F13+H13+J13)</f>
        <v>0.62577699332361292</v>
      </c>
      <c r="O24" s="58">
        <f t="shared" ref="O24" si="5">F13/(D13+F13+H13+J13)</f>
        <v>0.16243956718594121</v>
      </c>
      <c r="P24" s="58">
        <f t="shared" ref="P24" si="6">H13/(D13+F13+H13+J13)</f>
        <v>8.0922415777760728E-2</v>
      </c>
      <c r="Q24" s="58">
        <f t="shared" ref="Q24" si="7">J13/(D13+F13+H13+J13)</f>
        <v>0.13086102371268513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 x14ac:dyDescent="0.15">
      <c r="M29" s="14" t="s">
        <v>132</v>
      </c>
      <c r="N29" s="58">
        <f>E5/(E5+G5+I5+K5)</f>
        <v>0.38283381824846219</v>
      </c>
      <c r="O29" s="58">
        <f>G5/(E5+G5+I5+K5)</f>
        <v>4.1127806847412907E-2</v>
      </c>
      <c r="P29" s="58">
        <f>I5/(E5+G5+I5+K5)</f>
        <v>0.13800323678206639</v>
      </c>
      <c r="Q29" s="58">
        <f>K5/(E5+G5+I5+K5)</f>
        <v>0.43803513812205841</v>
      </c>
    </row>
    <row r="30" spans="13:17" ht="20.100000000000001" customHeight="1" x14ac:dyDescent="0.15">
      <c r="M30" s="14" t="s">
        <v>133</v>
      </c>
      <c r="N30" s="58">
        <f t="shared" ref="N30:N37" si="8">E6/(E6+G6+I6+K6)</f>
        <v>0.42122005011184066</v>
      </c>
      <c r="O30" s="58">
        <f t="shared" ref="O30:O37" si="9">G6/(E6+G6+I6+K6)</f>
        <v>4.3964419995759313E-2</v>
      </c>
      <c r="P30" s="58">
        <f t="shared" ref="P30:P37" si="10">I6/(E6+G6+I6+K6)</f>
        <v>0.13783515653230841</v>
      </c>
      <c r="Q30" s="58">
        <f t="shared" ref="Q30:Q37" si="11">K6/(E6+G6+I6+K6)</f>
        <v>0.39698037336009157</v>
      </c>
    </row>
    <row r="31" spans="13:17" ht="20.100000000000001" customHeight="1" x14ac:dyDescent="0.15">
      <c r="M31" s="14" t="s">
        <v>134</v>
      </c>
      <c r="N31" s="58">
        <f t="shared" si="8"/>
        <v>0.34160082348364362</v>
      </c>
      <c r="O31" s="58">
        <f t="shared" si="9"/>
        <v>3.5799830623035982E-2</v>
      </c>
      <c r="P31" s="58">
        <f t="shared" si="10"/>
        <v>0.22681727106931018</v>
      </c>
      <c r="Q31" s="58">
        <f t="shared" si="11"/>
        <v>0.39578207482401018</v>
      </c>
    </row>
    <row r="32" spans="13:17" ht="20.100000000000001" customHeight="1" x14ac:dyDescent="0.15">
      <c r="M32" s="14" t="s">
        <v>135</v>
      </c>
      <c r="N32" s="58">
        <f t="shared" si="8"/>
        <v>0.37032611635405455</v>
      </c>
      <c r="O32" s="58">
        <f t="shared" si="9"/>
        <v>2.400772858619462E-2</v>
      </c>
      <c r="P32" s="58">
        <f t="shared" si="10"/>
        <v>7.8966175036652181E-2</v>
      </c>
      <c r="Q32" s="58">
        <f t="shared" si="11"/>
        <v>0.52669998002309859</v>
      </c>
    </row>
    <row r="33" spans="13:17" ht="20.100000000000001" customHeight="1" x14ac:dyDescent="0.15">
      <c r="M33" s="14" t="s">
        <v>136</v>
      </c>
      <c r="N33" s="58">
        <f t="shared" si="8"/>
        <v>0.38050597461637031</v>
      </c>
      <c r="O33" s="58">
        <f t="shared" si="9"/>
        <v>2.9411420671251971E-2</v>
      </c>
      <c r="P33" s="58">
        <f t="shared" si="10"/>
        <v>0.21013589353103332</v>
      </c>
      <c r="Q33" s="58">
        <f t="shared" si="11"/>
        <v>0.37994671118134454</v>
      </c>
    </row>
    <row r="34" spans="13:17" ht="20.100000000000001" customHeight="1" x14ac:dyDescent="0.15">
      <c r="M34" s="14" t="s">
        <v>137</v>
      </c>
      <c r="N34" s="58">
        <f t="shared" si="8"/>
        <v>0.37145083539860096</v>
      </c>
      <c r="O34" s="58">
        <f t="shared" si="9"/>
        <v>2.0411300022832018E-2</v>
      </c>
      <c r="P34" s="58">
        <f t="shared" si="10"/>
        <v>0.18477937375754785</v>
      </c>
      <c r="Q34" s="58">
        <f t="shared" si="11"/>
        <v>0.42335849082101912</v>
      </c>
    </row>
    <row r="35" spans="13:17" ht="20.100000000000001" customHeight="1" x14ac:dyDescent="0.15">
      <c r="M35" s="14" t="s">
        <v>138</v>
      </c>
      <c r="N35" s="58">
        <f t="shared" si="8"/>
        <v>0.3911556884388338</v>
      </c>
      <c r="O35" s="58">
        <f t="shared" si="9"/>
        <v>2.5255626025168749E-2</v>
      </c>
      <c r="P35" s="58">
        <f t="shared" si="10"/>
        <v>0.2225219712224781</v>
      </c>
      <c r="Q35" s="58">
        <f t="shared" si="11"/>
        <v>0.36106671431351944</v>
      </c>
    </row>
    <row r="36" spans="13:17" ht="20.100000000000001" customHeight="1" x14ac:dyDescent="0.15">
      <c r="M36" s="14" t="s">
        <v>139</v>
      </c>
      <c r="N36" s="58">
        <f t="shared" si="8"/>
        <v>0.3563920813437042</v>
      </c>
      <c r="O36" s="58">
        <f t="shared" si="9"/>
        <v>2.6032286433244109E-2</v>
      </c>
      <c r="P36" s="58">
        <f t="shared" si="10"/>
        <v>0.12731798857958826</v>
      </c>
      <c r="Q36" s="58">
        <f t="shared" si="11"/>
        <v>0.49025764364346336</v>
      </c>
    </row>
    <row r="37" spans="13:17" ht="20.100000000000001" customHeight="1" x14ac:dyDescent="0.15">
      <c r="M37" s="14" t="s">
        <v>140</v>
      </c>
      <c r="N37" s="58">
        <f t="shared" si="8"/>
        <v>0.38112462078587228</v>
      </c>
      <c r="O37" s="58">
        <f t="shared" si="9"/>
        <v>3.0908128682522094E-2</v>
      </c>
      <c r="P37" s="58">
        <f t="shared" si="10"/>
        <v>0.17738374340403065</v>
      </c>
      <c r="Q37" s="58">
        <f t="shared" si="11"/>
        <v>0.41058350712757496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98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201" t="s">
        <v>53</v>
      </c>
      <c r="C3" s="233"/>
      <c r="D3" s="234"/>
      <c r="E3" s="237" t="s">
        <v>51</v>
      </c>
      <c r="F3" s="224" t="s">
        <v>99</v>
      </c>
      <c r="G3" s="237" t="s">
        <v>56</v>
      </c>
      <c r="H3" s="224" t="s">
        <v>99</v>
      </c>
    </row>
    <row r="4" spans="1:14" s="14" customFormat="1" ht="20.100000000000001" customHeight="1" thickBot="1" x14ac:dyDescent="0.2">
      <c r="B4" s="202"/>
      <c r="C4" s="235"/>
      <c r="D4" s="236"/>
      <c r="E4" s="238"/>
      <c r="F4" s="225"/>
      <c r="G4" s="238"/>
      <c r="H4" s="225"/>
      <c r="N4" s="24"/>
    </row>
    <row r="5" spans="1:14" s="14" customFormat="1" ht="20.100000000000001" customHeight="1" thickTop="1" x14ac:dyDescent="0.15">
      <c r="B5" s="226" t="s">
        <v>68</v>
      </c>
      <c r="C5" s="229" t="s">
        <v>3</v>
      </c>
      <c r="D5" s="230"/>
      <c r="E5" s="163">
        <v>4943</v>
      </c>
      <c r="F5" s="164">
        <f t="shared" ref="F5:F16" si="0">E5/SUM(E$5:E$16)</f>
        <v>0.15154209332270527</v>
      </c>
      <c r="G5" s="165">
        <v>280678.66000000003</v>
      </c>
      <c r="H5" s="166">
        <f t="shared" ref="H5:H16" si="1">G5/SUM(G$5:G$16)</f>
        <v>0.14597527250914943</v>
      </c>
      <c r="N5" s="24"/>
    </row>
    <row r="6" spans="1:14" s="14" customFormat="1" ht="20.100000000000001" customHeight="1" x14ac:dyDescent="0.15">
      <c r="B6" s="227"/>
      <c r="C6" s="231" t="s">
        <v>8</v>
      </c>
      <c r="D6" s="232"/>
      <c r="E6" s="167">
        <v>247</v>
      </c>
      <c r="F6" s="168">
        <f t="shared" si="0"/>
        <v>7.5725059782941933E-3</v>
      </c>
      <c r="G6" s="169">
        <v>17016.59</v>
      </c>
      <c r="H6" s="170">
        <f t="shared" si="1"/>
        <v>8.8499829749310709E-3</v>
      </c>
      <c r="N6" s="24"/>
    </row>
    <row r="7" spans="1:14" s="14" customFormat="1" ht="20.100000000000001" customHeight="1" x14ac:dyDescent="0.15">
      <c r="B7" s="227"/>
      <c r="C7" s="231" t="s">
        <v>9</v>
      </c>
      <c r="D7" s="232"/>
      <c r="E7" s="167">
        <v>1996</v>
      </c>
      <c r="F7" s="168">
        <f t="shared" si="0"/>
        <v>6.1193206205162796E-2</v>
      </c>
      <c r="G7" s="169">
        <v>88330.51</v>
      </c>
      <c r="H7" s="170">
        <f t="shared" si="1"/>
        <v>4.5938904896161849E-2</v>
      </c>
      <c r="N7" s="24"/>
    </row>
    <row r="8" spans="1:14" s="14" customFormat="1" ht="20.100000000000001" customHeight="1" x14ac:dyDescent="0.15">
      <c r="B8" s="227"/>
      <c r="C8" s="231" t="s">
        <v>10</v>
      </c>
      <c r="D8" s="232"/>
      <c r="E8" s="167">
        <v>369</v>
      </c>
      <c r="F8" s="168">
        <f t="shared" si="0"/>
        <v>1.1312772089030596E-2</v>
      </c>
      <c r="G8" s="169">
        <v>14664.420000000002</v>
      </c>
      <c r="H8" s="170">
        <f t="shared" si="1"/>
        <v>7.6266671135191439E-3</v>
      </c>
      <c r="N8" s="24"/>
    </row>
    <row r="9" spans="1:14" s="14" customFormat="1" ht="20.100000000000001" customHeight="1" x14ac:dyDescent="0.15">
      <c r="B9" s="227"/>
      <c r="C9" s="220" t="s">
        <v>70</v>
      </c>
      <c r="D9" s="221"/>
      <c r="E9" s="167">
        <v>3923</v>
      </c>
      <c r="F9" s="168">
        <f t="shared" si="0"/>
        <v>0.12027101600343369</v>
      </c>
      <c r="G9" s="169">
        <v>49820.070000000014</v>
      </c>
      <c r="H9" s="170">
        <f t="shared" si="1"/>
        <v>2.5910406921120763E-2</v>
      </c>
      <c r="N9" s="24"/>
    </row>
    <row r="10" spans="1:14" s="14" customFormat="1" ht="20.100000000000001" customHeight="1" x14ac:dyDescent="0.15">
      <c r="B10" s="227"/>
      <c r="C10" s="231" t="s">
        <v>54</v>
      </c>
      <c r="D10" s="232"/>
      <c r="E10" s="167">
        <v>6645</v>
      </c>
      <c r="F10" s="168">
        <f t="shared" si="0"/>
        <v>0.20372187135937211</v>
      </c>
      <c r="G10" s="169">
        <v>707694.54999999993</v>
      </c>
      <c r="H10" s="170">
        <f t="shared" si="1"/>
        <v>0.36805756728883432</v>
      </c>
      <c r="N10" s="24"/>
    </row>
    <row r="11" spans="1:14" s="14" customFormat="1" ht="20.100000000000001" customHeight="1" x14ac:dyDescent="0.15">
      <c r="B11" s="227"/>
      <c r="C11" s="231" t="s">
        <v>55</v>
      </c>
      <c r="D11" s="232"/>
      <c r="E11" s="167">
        <v>3193</v>
      </c>
      <c r="F11" s="168">
        <f t="shared" si="0"/>
        <v>9.7890735176896199E-2</v>
      </c>
      <c r="G11" s="169">
        <v>262600.11999999994</v>
      </c>
      <c r="H11" s="170">
        <f t="shared" si="1"/>
        <v>0.13657299089975464</v>
      </c>
      <c r="N11" s="24"/>
    </row>
    <row r="12" spans="1:14" s="14" customFormat="1" ht="20.100000000000001" customHeight="1" x14ac:dyDescent="0.15">
      <c r="B12" s="227"/>
      <c r="C12" s="220" t="s">
        <v>152</v>
      </c>
      <c r="D12" s="221"/>
      <c r="E12" s="167">
        <v>1113</v>
      </c>
      <c r="F12" s="168">
        <f t="shared" si="0"/>
        <v>3.4122263780734567E-2</v>
      </c>
      <c r="G12" s="169">
        <v>141355.72000000003</v>
      </c>
      <c r="H12" s="170">
        <f t="shared" si="1"/>
        <v>7.3516240058033006E-2</v>
      </c>
      <c r="N12" s="24"/>
    </row>
    <row r="13" spans="1:14" s="14" customFormat="1" ht="20.100000000000001" customHeight="1" x14ac:dyDescent="0.15">
      <c r="B13" s="227"/>
      <c r="C13" s="220" t="s">
        <v>150</v>
      </c>
      <c r="D13" s="221"/>
      <c r="E13" s="167">
        <v>212</v>
      </c>
      <c r="F13" s="168">
        <f t="shared" si="0"/>
        <v>6.499478815378012E-3</v>
      </c>
      <c r="G13" s="169">
        <v>16368.520000000002</v>
      </c>
      <c r="H13" s="170">
        <f t="shared" si="1"/>
        <v>8.5129349255531669E-3</v>
      </c>
      <c r="N13" s="24"/>
    </row>
    <row r="14" spans="1:14" s="14" customFormat="1" ht="20.100000000000001" customHeight="1" x14ac:dyDescent="0.15">
      <c r="B14" s="227"/>
      <c r="C14" s="220" t="s">
        <v>151</v>
      </c>
      <c r="D14" s="221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 x14ac:dyDescent="0.15">
      <c r="B15" s="227"/>
      <c r="C15" s="220" t="s">
        <v>72</v>
      </c>
      <c r="D15" s="221"/>
      <c r="E15" s="167">
        <v>8923</v>
      </c>
      <c r="F15" s="168">
        <f t="shared" si="0"/>
        <v>0.27356061070574528</v>
      </c>
      <c r="G15" s="169">
        <v>116826.75000000001</v>
      </c>
      <c r="H15" s="170">
        <f t="shared" si="1"/>
        <v>6.0759220767294078E-2</v>
      </c>
      <c r="N15" s="24"/>
    </row>
    <row r="16" spans="1:14" s="14" customFormat="1" ht="20.100000000000001" customHeight="1" x14ac:dyDescent="0.15">
      <c r="B16" s="228"/>
      <c r="C16" s="222" t="s">
        <v>71</v>
      </c>
      <c r="D16" s="223"/>
      <c r="E16" s="171">
        <v>1054</v>
      </c>
      <c r="F16" s="172">
        <f t="shared" si="0"/>
        <v>3.2313446563247285E-2</v>
      </c>
      <c r="G16" s="173">
        <v>227426.32</v>
      </c>
      <c r="H16" s="174">
        <f t="shared" si="1"/>
        <v>0.11827981164564851</v>
      </c>
      <c r="N16" s="24"/>
    </row>
    <row r="17" spans="2:8" s="14" customFormat="1" ht="20.100000000000001" customHeight="1" x14ac:dyDescent="0.15">
      <c r="B17" s="239" t="s">
        <v>69</v>
      </c>
      <c r="C17" s="240" t="s">
        <v>83</v>
      </c>
      <c r="D17" s="241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7"/>
      <c r="C18" s="220" t="s">
        <v>84</v>
      </c>
      <c r="D18" s="221"/>
      <c r="E18" s="167">
        <v>2</v>
      </c>
      <c r="F18" s="168">
        <f t="shared" si="2"/>
        <v>2.3621117278847291E-4</v>
      </c>
      <c r="G18" s="169">
        <v>35.78</v>
      </c>
      <c r="H18" s="170">
        <f t="shared" si="3"/>
        <v>2.2945870064040657E-4</v>
      </c>
    </row>
    <row r="19" spans="2:8" s="14" customFormat="1" ht="20.100000000000001" customHeight="1" x14ac:dyDescent="0.15">
      <c r="B19" s="227"/>
      <c r="C19" s="220" t="s">
        <v>85</v>
      </c>
      <c r="D19" s="221"/>
      <c r="E19" s="167">
        <v>618</v>
      </c>
      <c r="F19" s="168">
        <f t="shared" si="2"/>
        <v>7.2989252391638129E-2</v>
      </c>
      <c r="G19" s="169">
        <v>17895.41</v>
      </c>
      <c r="H19" s="170">
        <f t="shared" si="3"/>
        <v>0.11476404488617491</v>
      </c>
    </row>
    <row r="20" spans="2:8" s="14" customFormat="1" ht="20.100000000000001" customHeight="1" x14ac:dyDescent="0.15">
      <c r="B20" s="227"/>
      <c r="C20" s="220" t="s">
        <v>86</v>
      </c>
      <c r="D20" s="221"/>
      <c r="E20" s="167">
        <v>139</v>
      </c>
      <c r="F20" s="168">
        <f t="shared" si="2"/>
        <v>1.6416676508798866E-2</v>
      </c>
      <c r="G20" s="169">
        <v>5014.72</v>
      </c>
      <c r="H20" s="170">
        <f t="shared" si="3"/>
        <v>3.2159618090426487E-2</v>
      </c>
    </row>
    <row r="21" spans="2:8" s="14" customFormat="1" ht="20.100000000000001" customHeight="1" x14ac:dyDescent="0.15">
      <c r="B21" s="227"/>
      <c r="C21" s="220" t="s">
        <v>87</v>
      </c>
      <c r="D21" s="221"/>
      <c r="E21" s="167">
        <v>422</v>
      </c>
      <c r="F21" s="168">
        <f t="shared" si="2"/>
        <v>4.9840557458367782E-2</v>
      </c>
      <c r="G21" s="169">
        <v>4920.8200000000015</v>
      </c>
      <c r="H21" s="170">
        <f t="shared" si="3"/>
        <v>3.1557433294726822E-2</v>
      </c>
    </row>
    <row r="22" spans="2:8" s="14" customFormat="1" ht="20.100000000000001" customHeight="1" x14ac:dyDescent="0.15">
      <c r="B22" s="227"/>
      <c r="C22" s="220" t="s">
        <v>88</v>
      </c>
      <c r="D22" s="221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7"/>
      <c r="C23" s="220" t="s">
        <v>89</v>
      </c>
      <c r="D23" s="221"/>
      <c r="E23" s="167">
        <v>2342</v>
      </c>
      <c r="F23" s="168">
        <f t="shared" si="2"/>
        <v>0.27660328333530176</v>
      </c>
      <c r="G23" s="169">
        <v>79749.37999999999</v>
      </c>
      <c r="H23" s="170">
        <f t="shared" si="3"/>
        <v>0.51143625242252722</v>
      </c>
    </row>
    <row r="24" spans="2:8" s="14" customFormat="1" ht="20.100000000000001" customHeight="1" x14ac:dyDescent="0.15">
      <c r="B24" s="227"/>
      <c r="C24" s="220" t="s">
        <v>90</v>
      </c>
      <c r="D24" s="221"/>
      <c r="E24" s="167">
        <v>45</v>
      </c>
      <c r="F24" s="168">
        <f t="shared" si="2"/>
        <v>5.3147513877406403E-3</v>
      </c>
      <c r="G24" s="169">
        <v>1875.2999999999997</v>
      </c>
      <c r="H24" s="170">
        <f t="shared" si="3"/>
        <v>1.2026380696225667E-2</v>
      </c>
    </row>
    <row r="25" spans="2:8" s="14" customFormat="1" ht="20.100000000000001" customHeight="1" x14ac:dyDescent="0.15">
      <c r="B25" s="227"/>
      <c r="C25" s="220" t="s">
        <v>145</v>
      </c>
      <c r="D25" s="221"/>
      <c r="E25" s="167">
        <v>14</v>
      </c>
      <c r="F25" s="168">
        <f t="shared" si="2"/>
        <v>1.6534782095193102E-3</v>
      </c>
      <c r="G25" s="169">
        <v>519.70999999999992</v>
      </c>
      <c r="H25" s="170">
        <f t="shared" si="3"/>
        <v>3.332922898541802E-3</v>
      </c>
    </row>
    <row r="26" spans="2:8" s="14" customFormat="1" ht="20.100000000000001" customHeight="1" x14ac:dyDescent="0.15">
      <c r="B26" s="227"/>
      <c r="C26" s="220" t="s">
        <v>146</v>
      </c>
      <c r="D26" s="221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 x14ac:dyDescent="0.15">
      <c r="B27" s="227"/>
      <c r="C27" s="220" t="s">
        <v>92</v>
      </c>
      <c r="D27" s="221"/>
      <c r="E27" s="167">
        <v>4653</v>
      </c>
      <c r="F27" s="168">
        <f t="shared" si="2"/>
        <v>0.54954529349238224</v>
      </c>
      <c r="G27" s="169">
        <v>26513.77</v>
      </c>
      <c r="H27" s="170">
        <f t="shared" si="3"/>
        <v>0.17003396347899924</v>
      </c>
    </row>
    <row r="28" spans="2:8" s="14" customFormat="1" ht="20.100000000000001" customHeight="1" x14ac:dyDescent="0.15">
      <c r="B28" s="228"/>
      <c r="C28" s="220" t="s">
        <v>91</v>
      </c>
      <c r="D28" s="221"/>
      <c r="E28" s="171">
        <v>232</v>
      </c>
      <c r="F28" s="172">
        <f t="shared" si="2"/>
        <v>2.7400496043462855E-2</v>
      </c>
      <c r="G28" s="173">
        <v>19407.309999999994</v>
      </c>
      <c r="H28" s="174">
        <f t="shared" si="3"/>
        <v>0.12445992553173749</v>
      </c>
    </row>
    <row r="29" spans="2:8" s="14" customFormat="1" ht="20.100000000000001" customHeight="1" x14ac:dyDescent="0.15">
      <c r="B29" s="251" t="s">
        <v>82</v>
      </c>
      <c r="C29" s="240" t="s">
        <v>73</v>
      </c>
      <c r="D29" s="241"/>
      <c r="E29" s="175">
        <v>160</v>
      </c>
      <c r="F29" s="176">
        <f t="shared" ref="F29:F40" si="4">E29/SUM(E$29:E$40)</f>
        <v>3.7932669511616883E-2</v>
      </c>
      <c r="G29" s="177">
        <v>26064.200000000004</v>
      </c>
      <c r="H29" s="178">
        <f t="shared" ref="H29:H40" si="5">G29/SUM(G$29:G$40)</f>
        <v>2.9125104291802165E-2</v>
      </c>
    </row>
    <row r="30" spans="2:8" s="14" customFormat="1" ht="20.100000000000001" customHeight="1" x14ac:dyDescent="0.15">
      <c r="B30" s="252"/>
      <c r="C30" s="220" t="s">
        <v>74</v>
      </c>
      <c r="D30" s="221"/>
      <c r="E30" s="167">
        <v>7</v>
      </c>
      <c r="F30" s="168">
        <f t="shared" si="4"/>
        <v>1.6595542911332385E-3</v>
      </c>
      <c r="G30" s="169">
        <v>1105.6600000000001</v>
      </c>
      <c r="H30" s="170">
        <f t="shared" si="5"/>
        <v>1.2355055137419902E-3</v>
      </c>
    </row>
    <row r="31" spans="2:8" s="14" customFormat="1" ht="20.100000000000001" customHeight="1" x14ac:dyDescent="0.15">
      <c r="B31" s="252"/>
      <c r="C31" s="220" t="s">
        <v>75</v>
      </c>
      <c r="D31" s="221"/>
      <c r="E31" s="167">
        <v>133</v>
      </c>
      <c r="F31" s="168">
        <f t="shared" si="4"/>
        <v>3.1531531531531529E-2</v>
      </c>
      <c r="G31" s="169">
        <v>19445.09</v>
      </c>
      <c r="H31" s="170">
        <f t="shared" si="5"/>
        <v>2.1728665150416254E-2</v>
      </c>
    </row>
    <row r="32" spans="2:8" s="14" customFormat="1" ht="20.100000000000001" customHeight="1" x14ac:dyDescent="0.15">
      <c r="B32" s="252"/>
      <c r="C32" s="220" t="s">
        <v>76</v>
      </c>
      <c r="D32" s="221"/>
      <c r="E32" s="167">
        <v>8</v>
      </c>
      <c r="F32" s="168">
        <f t="shared" si="4"/>
        <v>1.896633475580844E-3</v>
      </c>
      <c r="G32" s="169">
        <v>308.53999999999996</v>
      </c>
      <c r="H32" s="170">
        <f t="shared" si="5"/>
        <v>3.4477404555645819E-4</v>
      </c>
    </row>
    <row r="33" spans="2:8" s="14" customFormat="1" ht="20.100000000000001" customHeight="1" x14ac:dyDescent="0.15">
      <c r="B33" s="252"/>
      <c r="C33" s="220" t="s">
        <v>77</v>
      </c>
      <c r="D33" s="221"/>
      <c r="E33" s="167">
        <v>621</v>
      </c>
      <c r="F33" s="168">
        <f t="shared" si="4"/>
        <v>0.14722617354196302</v>
      </c>
      <c r="G33" s="169">
        <v>135545.17000000001</v>
      </c>
      <c r="H33" s="170">
        <f t="shared" si="5"/>
        <v>0.15146320287981421</v>
      </c>
    </row>
    <row r="34" spans="2:8" s="14" customFormat="1" ht="20.100000000000001" customHeight="1" x14ac:dyDescent="0.15">
      <c r="B34" s="252"/>
      <c r="C34" s="220" t="s">
        <v>78</v>
      </c>
      <c r="D34" s="221"/>
      <c r="E34" s="167">
        <v>116</v>
      </c>
      <c r="F34" s="168">
        <f t="shared" si="4"/>
        <v>2.7501185395922237E-2</v>
      </c>
      <c r="G34" s="169">
        <v>7883.3799999999983</v>
      </c>
      <c r="H34" s="170">
        <f t="shared" si="5"/>
        <v>8.8091813549584213E-3</v>
      </c>
    </row>
    <row r="35" spans="2:8" s="14" customFormat="1" ht="20.100000000000001" customHeight="1" x14ac:dyDescent="0.15">
      <c r="B35" s="252"/>
      <c r="C35" s="220" t="s">
        <v>79</v>
      </c>
      <c r="D35" s="221"/>
      <c r="E35" s="167">
        <v>1899</v>
      </c>
      <c r="F35" s="168">
        <f t="shared" si="4"/>
        <v>0.45021337126600286</v>
      </c>
      <c r="G35" s="169">
        <v>531597.31000000006</v>
      </c>
      <c r="H35" s="170">
        <f t="shared" si="5"/>
        <v>0.59402656114484564</v>
      </c>
    </row>
    <row r="36" spans="2:8" s="14" customFormat="1" ht="20.100000000000001" customHeight="1" x14ac:dyDescent="0.15">
      <c r="B36" s="252"/>
      <c r="C36" s="220" t="s">
        <v>80</v>
      </c>
      <c r="D36" s="221"/>
      <c r="E36" s="167">
        <v>39</v>
      </c>
      <c r="F36" s="168">
        <f t="shared" si="4"/>
        <v>9.2460881934566148E-3</v>
      </c>
      <c r="G36" s="169">
        <v>9738.2500000000018</v>
      </c>
      <c r="H36" s="170">
        <f t="shared" si="5"/>
        <v>1.0881881925002205E-2</v>
      </c>
    </row>
    <row r="37" spans="2:8" s="14" customFormat="1" ht="20.100000000000001" customHeight="1" x14ac:dyDescent="0.15">
      <c r="B37" s="252"/>
      <c r="C37" s="220" t="s">
        <v>81</v>
      </c>
      <c r="D37" s="221"/>
      <c r="E37" s="167">
        <v>27</v>
      </c>
      <c r="F37" s="168">
        <f t="shared" si="4"/>
        <v>6.4011379800853483E-3</v>
      </c>
      <c r="G37" s="169">
        <v>6034.89</v>
      </c>
      <c r="H37" s="170">
        <f t="shared" si="5"/>
        <v>6.7436100336689389E-3</v>
      </c>
    </row>
    <row r="38" spans="2:8" s="14" customFormat="1" ht="20.100000000000001" customHeight="1" x14ac:dyDescent="0.15">
      <c r="B38" s="252"/>
      <c r="C38" s="220" t="s">
        <v>147</v>
      </c>
      <c r="D38" s="221"/>
      <c r="E38" s="167">
        <v>85</v>
      </c>
      <c r="F38" s="168">
        <f t="shared" si="4"/>
        <v>2.0151730678046466E-2</v>
      </c>
      <c r="G38" s="169">
        <v>24931.71</v>
      </c>
      <c r="H38" s="170">
        <f t="shared" si="5"/>
        <v>2.7859617940430431E-2</v>
      </c>
    </row>
    <row r="39" spans="2:8" s="14" customFormat="1" ht="20.100000000000001" customHeight="1" x14ac:dyDescent="0.15">
      <c r="B39" s="252"/>
      <c r="C39" s="245" t="s">
        <v>93</v>
      </c>
      <c r="D39" s="246"/>
      <c r="E39" s="167">
        <v>53</v>
      </c>
      <c r="F39" s="168">
        <f t="shared" si="4"/>
        <v>1.2565196775723092E-2</v>
      </c>
      <c r="G39" s="169">
        <v>14507.13</v>
      </c>
      <c r="H39" s="184">
        <f t="shared" si="5"/>
        <v>1.6210805404529273E-2</v>
      </c>
    </row>
    <row r="40" spans="2:8" s="14" customFormat="1" ht="20.100000000000001" customHeight="1" x14ac:dyDescent="0.15">
      <c r="B40" s="182"/>
      <c r="C40" s="222" t="s">
        <v>148</v>
      </c>
      <c r="D40" s="223"/>
      <c r="E40" s="167">
        <v>1070</v>
      </c>
      <c r="F40" s="185">
        <f t="shared" si="4"/>
        <v>0.25367472735893787</v>
      </c>
      <c r="G40" s="169">
        <v>117743.61999999998</v>
      </c>
      <c r="H40" s="172">
        <f t="shared" si="5"/>
        <v>0.13157109031523401</v>
      </c>
    </row>
    <row r="41" spans="2:8" s="14" customFormat="1" ht="20.100000000000001" customHeight="1" x14ac:dyDescent="0.15">
      <c r="B41" s="247" t="s">
        <v>94</v>
      </c>
      <c r="C41" s="240" t="s">
        <v>95</v>
      </c>
      <c r="D41" s="241"/>
      <c r="E41" s="175">
        <v>3653</v>
      </c>
      <c r="F41" s="176">
        <f>E41/SUM(E$41:E$44)</f>
        <v>0.53555197185163461</v>
      </c>
      <c r="G41" s="177">
        <v>1045415.4299999999</v>
      </c>
      <c r="H41" s="178">
        <f>G41/SUM(G$41:G$44)</f>
        <v>0.5046895486492422</v>
      </c>
    </row>
    <row r="42" spans="2:8" s="14" customFormat="1" ht="20.100000000000001" customHeight="1" x14ac:dyDescent="0.15">
      <c r="B42" s="248"/>
      <c r="C42" s="220" t="s">
        <v>96</v>
      </c>
      <c r="D42" s="221"/>
      <c r="E42" s="167">
        <v>2678</v>
      </c>
      <c r="F42" s="168">
        <f t="shared" ref="F42:F44" si="6">E42/SUM(E$41:E$44)</f>
        <v>0.39261105409763963</v>
      </c>
      <c r="G42" s="169">
        <v>843262.00000000012</v>
      </c>
      <c r="H42" s="170">
        <f t="shared" ref="H42:H44" si="7">G42/SUM(G$41:G$44)</f>
        <v>0.40709703143855203</v>
      </c>
    </row>
    <row r="43" spans="2:8" s="14" customFormat="1" ht="20.100000000000001" customHeight="1" x14ac:dyDescent="0.15">
      <c r="B43" s="249"/>
      <c r="C43" s="220" t="s">
        <v>149</v>
      </c>
      <c r="D43" s="221"/>
      <c r="E43" s="183">
        <v>366</v>
      </c>
      <c r="F43" s="168">
        <f t="shared" si="6"/>
        <v>5.3657821433807359E-2</v>
      </c>
      <c r="G43" s="169">
        <v>143485.20999999993</v>
      </c>
      <c r="H43" s="170">
        <f t="shared" si="7"/>
        <v>6.9269578193179818E-2</v>
      </c>
    </row>
    <row r="44" spans="2:8" s="14" customFormat="1" ht="20.100000000000001" customHeight="1" x14ac:dyDescent="0.15">
      <c r="B44" s="250"/>
      <c r="C44" s="222" t="s">
        <v>97</v>
      </c>
      <c r="D44" s="223"/>
      <c r="E44" s="171">
        <v>124</v>
      </c>
      <c r="F44" s="172">
        <f t="shared" si="6"/>
        <v>1.817915261691834E-2</v>
      </c>
      <c r="G44" s="173">
        <v>39240.329999999994</v>
      </c>
      <c r="H44" s="174">
        <f t="shared" si="7"/>
        <v>1.8943841719025821E-2</v>
      </c>
    </row>
    <row r="45" spans="2:8" s="14" customFormat="1" ht="20.100000000000001" customHeight="1" x14ac:dyDescent="0.15">
      <c r="B45" s="242" t="s">
        <v>112</v>
      </c>
      <c r="C45" s="243"/>
      <c r="D45" s="244"/>
      <c r="E45" s="144">
        <f>SUM(E5:E44)</f>
        <v>52124</v>
      </c>
      <c r="F45" s="179">
        <f>E45/E$45</f>
        <v>1</v>
      </c>
      <c r="G45" s="180">
        <f>SUM(G5:G44)</f>
        <v>5045022.3499999996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43:D43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142</v>
      </c>
    </row>
    <row r="2" spans="1:13" s="14" customFormat="1" ht="20.100000000000001" customHeight="1" x14ac:dyDescent="0.15"/>
    <row r="3" spans="1:13" s="14" customFormat="1" ht="31.5" customHeight="1" x14ac:dyDescent="0.15">
      <c r="B3" s="255" t="s">
        <v>57</v>
      </c>
      <c r="C3" s="256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 x14ac:dyDescent="0.15">
      <c r="B4" s="257" t="s">
        <v>26</v>
      </c>
      <c r="C4" s="258"/>
      <c r="D4" s="62">
        <v>3265</v>
      </c>
      <c r="E4" s="67">
        <v>59061.44000000001</v>
      </c>
      <c r="F4" s="67">
        <f>E4*1000/D4</f>
        <v>18089.261868300156</v>
      </c>
      <c r="G4" s="67">
        <v>50320</v>
      </c>
      <c r="H4" s="63">
        <f>F4/G4</f>
        <v>0.35948453633346894</v>
      </c>
      <c r="K4" s="14">
        <f>D4*G4</f>
        <v>164294800</v>
      </c>
      <c r="L4" s="14" t="s">
        <v>26</v>
      </c>
      <c r="M4" s="24">
        <f>G4-F4</f>
        <v>32230.738131699844</v>
      </c>
    </row>
    <row r="5" spans="1:13" s="14" customFormat="1" ht="20.100000000000001" customHeight="1" x14ac:dyDescent="0.15">
      <c r="B5" s="253" t="s">
        <v>27</v>
      </c>
      <c r="C5" s="254"/>
      <c r="D5" s="64">
        <v>3408</v>
      </c>
      <c r="E5" s="68">
        <v>96798.98000000001</v>
      </c>
      <c r="F5" s="68">
        <f t="shared" ref="F5:F13" si="0">E5*1000/D5</f>
        <v>28403.456572769959</v>
      </c>
      <c r="G5" s="68">
        <v>105310</v>
      </c>
      <c r="H5" s="65">
        <f t="shared" ref="H5:H10" si="1">F5/G5</f>
        <v>0.26971281523853347</v>
      </c>
      <c r="K5" s="14">
        <f t="shared" ref="K5:K10" si="2">D5*G5</f>
        <v>358896480</v>
      </c>
      <c r="L5" s="14" t="s">
        <v>27</v>
      </c>
      <c r="M5" s="24">
        <f t="shared" ref="M5:M10" si="3">G5-F5</f>
        <v>76906.543427230034</v>
      </c>
    </row>
    <row r="6" spans="1:13" s="14" customFormat="1" ht="20.100000000000001" customHeight="1" x14ac:dyDescent="0.15">
      <c r="B6" s="253" t="s">
        <v>28</v>
      </c>
      <c r="C6" s="254"/>
      <c r="D6" s="64">
        <v>6307</v>
      </c>
      <c r="E6" s="68">
        <v>542917.64999999991</v>
      </c>
      <c r="F6" s="68">
        <f t="shared" si="0"/>
        <v>86081.758363722824</v>
      </c>
      <c r="G6" s="68">
        <v>167650</v>
      </c>
      <c r="H6" s="65">
        <f t="shared" si="1"/>
        <v>0.51346112951817968</v>
      </c>
      <c r="K6" s="14">
        <f t="shared" si="2"/>
        <v>1057368550</v>
      </c>
      <c r="L6" s="14" t="s">
        <v>28</v>
      </c>
      <c r="M6" s="24">
        <f t="shared" si="3"/>
        <v>81568.241636277176</v>
      </c>
    </row>
    <row r="7" spans="1:13" s="14" customFormat="1" ht="20.100000000000001" customHeight="1" x14ac:dyDescent="0.15">
      <c r="B7" s="253" t="s">
        <v>29</v>
      </c>
      <c r="C7" s="254"/>
      <c r="D7" s="64">
        <v>3908</v>
      </c>
      <c r="E7" s="68">
        <v>430561.03000000009</v>
      </c>
      <c r="F7" s="68">
        <f t="shared" si="0"/>
        <v>110174.26560900718</v>
      </c>
      <c r="G7" s="68">
        <v>197050</v>
      </c>
      <c r="H7" s="65">
        <f t="shared" si="1"/>
        <v>0.5591183233139162</v>
      </c>
      <c r="K7" s="14">
        <f t="shared" si="2"/>
        <v>770071400</v>
      </c>
      <c r="L7" s="14" t="s">
        <v>29</v>
      </c>
      <c r="M7" s="24">
        <f t="shared" si="3"/>
        <v>86875.734390992817</v>
      </c>
    </row>
    <row r="8" spans="1:13" s="14" customFormat="1" ht="20.100000000000001" customHeight="1" x14ac:dyDescent="0.15">
      <c r="B8" s="253" t="s">
        <v>30</v>
      </c>
      <c r="C8" s="254"/>
      <c r="D8" s="64">
        <v>2425</v>
      </c>
      <c r="E8" s="68">
        <v>357407.61000000004</v>
      </c>
      <c r="F8" s="68">
        <f t="shared" si="0"/>
        <v>147384.58144329899</v>
      </c>
      <c r="G8" s="68">
        <v>270480</v>
      </c>
      <c r="H8" s="65">
        <f t="shared" si="1"/>
        <v>0.54490010885573426</v>
      </c>
      <c r="K8" s="14">
        <f t="shared" si="2"/>
        <v>655914000</v>
      </c>
      <c r="L8" s="14" t="s">
        <v>30</v>
      </c>
      <c r="M8" s="24">
        <f t="shared" si="3"/>
        <v>123095.41855670101</v>
      </c>
    </row>
    <row r="9" spans="1:13" s="14" customFormat="1" ht="20.100000000000001" customHeight="1" x14ac:dyDescent="0.15">
      <c r="B9" s="253" t="s">
        <v>31</v>
      </c>
      <c r="C9" s="254"/>
      <c r="D9" s="64">
        <v>2233</v>
      </c>
      <c r="E9" s="68">
        <v>399761.31999999995</v>
      </c>
      <c r="F9" s="68">
        <f t="shared" si="0"/>
        <v>179024.32601880876</v>
      </c>
      <c r="G9" s="68">
        <v>309380</v>
      </c>
      <c r="H9" s="65">
        <f t="shared" si="1"/>
        <v>0.57865513613940378</v>
      </c>
      <c r="K9" s="14">
        <f t="shared" si="2"/>
        <v>690845540</v>
      </c>
      <c r="L9" s="14" t="s">
        <v>31</v>
      </c>
      <c r="M9" s="24">
        <f t="shared" si="3"/>
        <v>130355.67398119124</v>
      </c>
    </row>
    <row r="10" spans="1:13" s="14" customFormat="1" ht="20.100000000000001" customHeight="1" x14ac:dyDescent="0.15">
      <c r="B10" s="259" t="s">
        <v>32</v>
      </c>
      <c r="C10" s="260"/>
      <c r="D10" s="72">
        <v>947</v>
      </c>
      <c r="E10" s="73">
        <v>192206.39999999997</v>
      </c>
      <c r="F10" s="73">
        <f t="shared" si="0"/>
        <v>202963.46356916576</v>
      </c>
      <c r="G10" s="73">
        <v>362170</v>
      </c>
      <c r="H10" s="75">
        <f t="shared" si="1"/>
        <v>0.56040937562240323</v>
      </c>
      <c r="K10" s="14">
        <f t="shared" si="2"/>
        <v>342974990</v>
      </c>
      <c r="L10" s="14" t="s">
        <v>32</v>
      </c>
      <c r="M10" s="24">
        <f t="shared" si="3"/>
        <v>159206.53643083424</v>
      </c>
    </row>
    <row r="11" spans="1:13" s="14" customFormat="1" ht="20.100000000000001" customHeight="1" x14ac:dyDescent="0.15">
      <c r="B11" s="257" t="s">
        <v>64</v>
      </c>
      <c r="C11" s="258"/>
      <c r="D11" s="62">
        <f>SUM(D4:D5)</f>
        <v>6673</v>
      </c>
      <c r="E11" s="67">
        <f>SUM(E4:E5)</f>
        <v>155860.42000000001</v>
      </c>
      <c r="F11" s="67">
        <f t="shared" si="0"/>
        <v>23356.873969728756</v>
      </c>
      <c r="G11" s="82"/>
      <c r="H11" s="63">
        <f>SUM(E4:E5)*1000/SUM(K4:K5)</f>
        <v>0.29790332132446856</v>
      </c>
    </row>
    <row r="12" spans="1:13" s="14" customFormat="1" ht="20.100000000000001" customHeight="1" x14ac:dyDescent="0.15">
      <c r="B12" s="259" t="s">
        <v>58</v>
      </c>
      <c r="C12" s="260"/>
      <c r="D12" s="66">
        <f>SUM(D6:D10)</f>
        <v>15820</v>
      </c>
      <c r="E12" s="78">
        <f>SUM(E6:E10)</f>
        <v>1922854.0099999998</v>
      </c>
      <c r="F12" s="69">
        <f t="shared" si="0"/>
        <v>121545.76548672565</v>
      </c>
      <c r="G12" s="83"/>
      <c r="H12" s="70">
        <f>SUM(E6:E10)*1000/SUM(K6:K10)</f>
        <v>0.54670418568486823</v>
      </c>
    </row>
    <row r="13" spans="1:13" s="14" customFormat="1" ht="20.100000000000001" customHeight="1" x14ac:dyDescent="0.15">
      <c r="B13" s="255" t="s">
        <v>65</v>
      </c>
      <c r="C13" s="256"/>
      <c r="D13" s="71">
        <f>SUM(D11:D12)</f>
        <v>22493</v>
      </c>
      <c r="E13" s="79">
        <f>SUM(E11:E12)</f>
        <v>2078714.4299999997</v>
      </c>
      <c r="F13" s="74">
        <f t="shared" si="0"/>
        <v>92416.059663006265</v>
      </c>
      <c r="G13" s="77"/>
      <c r="H13" s="76">
        <f>SUM(E4:E10)*1000/SUM(K4:K10)</f>
        <v>0.51448669587775153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01月状況（表紙）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'01月状況（表紙）'!Print_Area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M-Kitamura</cp:lastModifiedBy>
  <cp:lastPrinted>2022-01-05T06:30:00Z</cp:lastPrinted>
  <dcterms:created xsi:type="dcterms:W3CDTF">2003-07-11T02:30:35Z</dcterms:created>
  <dcterms:modified xsi:type="dcterms:W3CDTF">2022-03-03T02:24:37Z</dcterms:modified>
</cp:coreProperties>
</file>