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月次統計報告\2022年02月報告書\"/>
    </mc:Choice>
  </mc:AlternateContent>
  <xr:revisionPtr revIDLastSave="0" documentId="13_ncr:1_{21DACBAF-85FE-4AB1-AD72-2B2AF0853B34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2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<sst xmlns="http://schemas.openxmlformats.org/spreadsheetml/2006/main" count="263" uniqueCount="190">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</sst>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24424</c:v>
                </c:pt>
                <c:pt idx="1">
                  <c:v>14841</c:v>
                </c:pt>
                <c:pt idx="2">
                  <c:v>9293</c:v>
                </c:pt>
                <c:pt idx="3">
                  <c:v>5229</c:v>
                </c:pt>
                <c:pt idx="4">
                  <c:v>7151</c:v>
                </c:pt>
                <c:pt idx="5">
                  <c:v>15322</c:v>
                </c:pt>
                <c:pt idx="6">
                  <c:v>24523</c:v>
                </c:pt>
                <c:pt idx="7">
                  <c:v>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D-4B87-9900-0DFBF1AF7913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14890</c:v>
                </c:pt>
                <c:pt idx="1">
                  <c:v>10488</c:v>
                </c:pt>
                <c:pt idx="2">
                  <c:v>5800</c:v>
                </c:pt>
                <c:pt idx="3">
                  <c:v>3036</c:v>
                </c:pt>
                <c:pt idx="4">
                  <c:v>4539</c:v>
                </c:pt>
                <c:pt idx="5">
                  <c:v>10425</c:v>
                </c:pt>
                <c:pt idx="6">
                  <c:v>15537</c:v>
                </c:pt>
                <c:pt idx="7">
                  <c:v>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D-4B87-9900-0DFBF1AF7913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6815</c:v>
                </c:pt>
                <c:pt idx="1">
                  <c:v>5437</c:v>
                </c:pt>
                <c:pt idx="2">
                  <c:v>3549</c:v>
                </c:pt>
                <c:pt idx="3">
                  <c:v>1770</c:v>
                </c:pt>
                <c:pt idx="4">
                  <c:v>2835</c:v>
                </c:pt>
                <c:pt idx="5">
                  <c:v>5861</c:v>
                </c:pt>
                <c:pt idx="6">
                  <c:v>9322</c:v>
                </c:pt>
                <c:pt idx="7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D-4B87-9900-0DFBF1AF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823D-4B87-9900-0DFBF1AF7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3D-4B87-9900-0DFBF1AF7913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3D-4B87-9900-0DFBF1AF7913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3D-4B87-9900-0DFBF1AF7913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3D-4B87-9900-0DFBF1AF79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0.24597017153765349</c:v>
                </c:pt>
                <c:pt idx="1">
                  <c:v>0.33401730558360204</c:v>
                </c:pt>
                <c:pt idx="2">
                  <c:v>0.37533220584682292</c:v>
                </c:pt>
                <c:pt idx="3">
                  <c:v>0.31214034651155559</c:v>
                </c:pt>
                <c:pt idx="4">
                  <c:v>0.32652923588786725</c:v>
                </c:pt>
                <c:pt idx="5">
                  <c:v>0.32438756555383369</c:v>
                </c:pt>
                <c:pt idx="6">
                  <c:v>0.36888301249729211</c:v>
                </c:pt>
                <c:pt idx="7">
                  <c:v>0.36119445130775474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3D-4B87-9900-0DFBF1AF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9F6-4A95-BF64-A3A4DCCA9A27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F6-4A95-BF64-A3A4DCCA9A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3628</c:v>
                </c:pt>
                <c:pt idx="1">
                  <c:v>2691</c:v>
                </c:pt>
                <c:pt idx="2">
                  <c:v>356</c:v>
                </c:pt>
                <c:pt idx="3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F6-4A95-BF64-A3A4DCCA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2A-4F86-B4AC-BC228822EC33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B2A-4F86-B4AC-BC228822EC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946498.78</c:v>
                </c:pt>
                <c:pt idx="1">
                  <c:v>774908.78000000014</c:v>
                </c:pt>
                <c:pt idx="2">
                  <c:v>128214.39999999999</c:v>
                </c:pt>
                <c:pt idx="3">
                  <c:v>33695.129999999997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A-4F86-B4AC-BC228822E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25541.530000000002</c:v>
                </c:pt>
                <c:pt idx="1">
                  <c:v>521.20000000000005</c:v>
                </c:pt>
                <c:pt idx="2">
                  <c:v>17297.22</c:v>
                </c:pt>
                <c:pt idx="3">
                  <c:v>199</c:v>
                </c:pt>
                <c:pt idx="4">
                  <c:v>132675.54</c:v>
                </c:pt>
                <c:pt idx="5">
                  <c:v>7423.170000000001</c:v>
                </c:pt>
                <c:pt idx="6">
                  <c:v>480967.33999999997</c:v>
                </c:pt>
                <c:pt idx="7">
                  <c:v>8740.2900000000009</c:v>
                </c:pt>
                <c:pt idx="8">
                  <c:v>5476.42</c:v>
                </c:pt>
                <c:pt idx="9">
                  <c:v>23355.52</c:v>
                </c:pt>
                <c:pt idx="10">
                  <c:v>14772.52</c:v>
                </c:pt>
                <c:pt idx="11">
                  <c:v>110506.95000000001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E9-9876-F4369166C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156</c:v>
                </c:pt>
                <c:pt idx="1">
                  <c:v>4</c:v>
                </c:pt>
                <c:pt idx="2">
                  <c:v>128</c:v>
                </c:pt>
                <c:pt idx="3">
                  <c:v>5</c:v>
                </c:pt>
                <c:pt idx="4">
                  <c:v>618</c:v>
                </c:pt>
                <c:pt idx="5">
                  <c:v>111</c:v>
                </c:pt>
                <c:pt idx="6">
                  <c:v>1885</c:v>
                </c:pt>
                <c:pt idx="7">
                  <c:v>38</c:v>
                </c:pt>
                <c:pt idx="8">
                  <c:v>26</c:v>
                </c:pt>
                <c:pt idx="9">
                  <c:v>85</c:v>
                </c:pt>
                <c:pt idx="10">
                  <c:v>55</c:v>
                </c:pt>
                <c:pt idx="11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0-4DE9-9876-F4369166C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16987.619949494951</c:v>
                </c:pt>
                <c:pt idx="1">
                  <c:v>26707.661362954077</c:v>
                </c:pt>
                <c:pt idx="2">
                  <c:v>80295.22103904486</c:v>
                </c:pt>
                <c:pt idx="3">
                  <c:v>102949.41653584513</c:v>
                </c:pt>
                <c:pt idx="4">
                  <c:v>136937.75578947365</c:v>
                </c:pt>
                <c:pt idx="5">
                  <c:v>164788.02913063267</c:v>
                </c:pt>
                <c:pt idx="6">
                  <c:v>188577.13684210533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D-4B12-93D0-369EC6262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3168</c:v>
                </c:pt>
                <c:pt idx="1">
                  <c:v>3331</c:v>
                </c:pt>
                <c:pt idx="2">
                  <c:v>6198</c:v>
                </c:pt>
                <c:pt idx="3">
                  <c:v>3822</c:v>
                </c:pt>
                <c:pt idx="4">
                  <c:v>2375</c:v>
                </c:pt>
                <c:pt idx="5">
                  <c:v>2197</c:v>
                </c:pt>
                <c:pt idx="6">
                  <c:v>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D-4B12-93D0-369EC6262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C-4120-A92D-7B914A58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16987.619949494951</c:v>
                </c:pt>
                <c:pt idx="1">
                  <c:v>26707.661362954077</c:v>
                </c:pt>
                <c:pt idx="2">
                  <c:v>80295.22103904486</c:v>
                </c:pt>
                <c:pt idx="3">
                  <c:v>102949.41653584513</c:v>
                </c:pt>
                <c:pt idx="4">
                  <c:v>136937.75578947365</c:v>
                </c:pt>
                <c:pt idx="5">
                  <c:v>164788.02913063267</c:v>
                </c:pt>
                <c:pt idx="6">
                  <c:v>188577.13684210533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C-4120-A92D-7B914A58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47B-4C39-AA24-B16E91F6F4B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7B-4C39-AA24-B16E91F6F4B6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47B-4C39-AA24-B16E91F6F4B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7198</c:v>
                </c:pt>
                <c:pt idx="1">
                  <c:v>5480</c:v>
                </c:pt>
                <c:pt idx="2">
                  <c:v>8877</c:v>
                </c:pt>
                <c:pt idx="3">
                  <c:v>5406</c:v>
                </c:pt>
                <c:pt idx="4">
                  <c:v>4547</c:v>
                </c:pt>
                <c:pt idx="5">
                  <c:v>5504</c:v>
                </c:pt>
                <c:pt idx="6">
                  <c:v>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B-4C39-AA24-B16E91F6F4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D7A-46C9-A6EF-7BDDEA128949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D7A-46C9-A6EF-7BDDEA128949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D7A-46C9-A6EF-7BDDEA1289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943</c:v>
                </c:pt>
                <c:pt idx="1">
                  <c:v>815</c:v>
                </c:pt>
                <c:pt idx="2">
                  <c:v>853</c:v>
                </c:pt>
                <c:pt idx="3">
                  <c:v>650</c:v>
                </c:pt>
                <c:pt idx="4">
                  <c:v>520</c:v>
                </c:pt>
                <c:pt idx="5">
                  <c:v>571</c:v>
                </c:pt>
                <c:pt idx="6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7A-46C9-A6EF-7BDDEA1289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ED7-4F39-8977-F7A1C72C2B1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ED7-4F39-8977-F7A1C72C2B16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ED7-4F39-8977-F7A1C72C2B1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6255</c:v>
                </c:pt>
                <c:pt idx="1">
                  <c:v>4665</c:v>
                </c:pt>
                <c:pt idx="2">
                  <c:v>8024</c:v>
                </c:pt>
                <c:pt idx="3">
                  <c:v>4756</c:v>
                </c:pt>
                <c:pt idx="4">
                  <c:v>4027</c:v>
                </c:pt>
                <c:pt idx="5">
                  <c:v>4933</c:v>
                </c:pt>
                <c:pt idx="6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D7-4F39-8977-F7A1C72C2B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1225</c:v>
                </c:pt>
                <c:pt idx="1">
                  <c:v>1162</c:v>
                </c:pt>
                <c:pt idx="2">
                  <c:v>799</c:v>
                </c:pt>
                <c:pt idx="3">
                  <c:v>203</c:v>
                </c:pt>
                <c:pt idx="4">
                  <c:v>309</c:v>
                </c:pt>
                <c:pt idx="5">
                  <c:v>745</c:v>
                </c:pt>
                <c:pt idx="6">
                  <c:v>2284</c:v>
                </c:pt>
                <c:pt idx="7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4-4CDF-A5CD-D1A7AA344F5B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1031</c:v>
                </c:pt>
                <c:pt idx="1">
                  <c:v>1000</c:v>
                </c:pt>
                <c:pt idx="2">
                  <c:v>411</c:v>
                </c:pt>
                <c:pt idx="3">
                  <c:v>171</c:v>
                </c:pt>
                <c:pt idx="4">
                  <c:v>269</c:v>
                </c:pt>
                <c:pt idx="5">
                  <c:v>745</c:v>
                </c:pt>
                <c:pt idx="6">
                  <c:v>1468</c:v>
                </c:pt>
                <c:pt idx="7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4-4CDF-A5CD-D1A7AA344F5B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1390</c:v>
                </c:pt>
                <c:pt idx="1">
                  <c:v>1121</c:v>
                </c:pt>
                <c:pt idx="2">
                  <c:v>864</c:v>
                </c:pt>
                <c:pt idx="3">
                  <c:v>352</c:v>
                </c:pt>
                <c:pt idx="4">
                  <c:v>504</c:v>
                </c:pt>
                <c:pt idx="5">
                  <c:v>1425</c:v>
                </c:pt>
                <c:pt idx="6">
                  <c:v>2330</c:v>
                </c:pt>
                <c:pt idx="7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4-4CDF-A5CD-D1A7AA344F5B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885</c:v>
                </c:pt>
                <c:pt idx="1">
                  <c:v>757</c:v>
                </c:pt>
                <c:pt idx="2">
                  <c:v>482</c:v>
                </c:pt>
                <c:pt idx="3">
                  <c:v>239</c:v>
                </c:pt>
                <c:pt idx="4">
                  <c:v>329</c:v>
                </c:pt>
                <c:pt idx="5">
                  <c:v>762</c:v>
                </c:pt>
                <c:pt idx="6">
                  <c:v>1487</c:v>
                </c:pt>
                <c:pt idx="7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4-4CDF-A5CD-D1A7AA344F5B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734</c:v>
                </c:pt>
                <c:pt idx="1">
                  <c:v>612</c:v>
                </c:pt>
                <c:pt idx="2">
                  <c:v>426</c:v>
                </c:pt>
                <c:pt idx="3">
                  <c:v>216</c:v>
                </c:pt>
                <c:pt idx="4">
                  <c:v>279</c:v>
                </c:pt>
                <c:pt idx="5">
                  <c:v>636</c:v>
                </c:pt>
                <c:pt idx="6">
                  <c:v>1251</c:v>
                </c:pt>
                <c:pt idx="7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4-4CDF-A5CD-D1A7AA344F5B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908</c:v>
                </c:pt>
                <c:pt idx="1">
                  <c:v>668</c:v>
                </c:pt>
                <c:pt idx="2">
                  <c:v>498</c:v>
                </c:pt>
                <c:pt idx="3">
                  <c:v>216</c:v>
                </c:pt>
                <c:pt idx="4">
                  <c:v>406</c:v>
                </c:pt>
                <c:pt idx="5">
                  <c:v>783</c:v>
                </c:pt>
                <c:pt idx="6">
                  <c:v>1446</c:v>
                </c:pt>
                <c:pt idx="7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D4-4CDF-A5CD-D1A7AA344F5B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526</c:v>
                </c:pt>
                <c:pt idx="1">
                  <c:v>391</c:v>
                </c:pt>
                <c:pt idx="2">
                  <c:v>294</c:v>
                </c:pt>
                <c:pt idx="3">
                  <c:v>103</c:v>
                </c:pt>
                <c:pt idx="4">
                  <c:v>198</c:v>
                </c:pt>
                <c:pt idx="5">
                  <c:v>432</c:v>
                </c:pt>
                <c:pt idx="6">
                  <c:v>706</c:v>
                </c:pt>
                <c:pt idx="7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D4-4CDF-A5CD-D1A7AA34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0.14522317847774718</c:v>
                </c:pt>
                <c:pt idx="1">
                  <c:v>0.18562699083403758</c:v>
                </c:pt>
                <c:pt idx="2">
                  <c:v>0.20244608947537818</c:v>
                </c:pt>
                <c:pt idx="3">
                  <c:v>0.14947683109118087</c:v>
                </c:pt>
                <c:pt idx="4">
                  <c:v>0.15793459552495698</c:v>
                </c:pt>
                <c:pt idx="5">
                  <c:v>0.17489243229562138</c:v>
                </c:pt>
                <c:pt idx="6">
                  <c:v>0.22218622170021465</c:v>
                </c:pt>
                <c:pt idx="7">
                  <c:v>0.17199257304798202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D4-4CDF-A5CD-D1A7AA34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0.62549620052171939</c:v>
                </c:pt>
                <c:pt idx="1">
                  <c:v>0.62030278453636123</c:v>
                </c:pt>
                <c:pt idx="2">
                  <c:v>0.57702455855490153</c:v>
                </c:pt>
                <c:pt idx="3">
                  <c:v>0.63003865267807846</c:v>
                </c:pt>
                <c:pt idx="4">
                  <c:v>0.60523596279710645</c:v>
                </c:pt>
                <c:pt idx="5">
                  <c:v>0.64460978312490103</c:v>
                </c:pt>
                <c:pt idx="6">
                  <c:v>0.63458646616541359</c:v>
                </c:pt>
                <c:pt idx="7">
                  <c:v>0.61425389755011139</c:v>
                </c:pt>
                <c:pt idx="8">
                  <c:v>0.62291617286876833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9-411F-BBC5-EE6016E2BFC8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0.19076783486446638</c:v>
                </c:pt>
                <c:pt idx="1">
                  <c:v>0.20519059205190593</c:v>
                </c:pt>
                <c:pt idx="2">
                  <c:v>0.18713212908463567</c:v>
                </c:pt>
                <c:pt idx="3">
                  <c:v>0.13859745996686915</c:v>
                </c:pt>
                <c:pt idx="4">
                  <c:v>0.14881157423355149</c:v>
                </c:pt>
                <c:pt idx="5">
                  <c:v>0.11334494221940794</c:v>
                </c:pt>
                <c:pt idx="6">
                  <c:v>0.14378804153240243</c:v>
                </c:pt>
                <c:pt idx="7">
                  <c:v>0.13697104677060135</c:v>
                </c:pt>
                <c:pt idx="8">
                  <c:v>0.16085960338152802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9-411F-BBC5-EE6016E2BFC8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6.0678235227401608E-2</c:v>
                </c:pt>
                <c:pt idx="1">
                  <c:v>5.7312787239794542E-2</c:v>
                </c:pt>
                <c:pt idx="2">
                  <c:v>0.10655571341587172</c:v>
                </c:pt>
                <c:pt idx="3">
                  <c:v>4.3070127001656543E-2</c:v>
                </c:pt>
                <c:pt idx="4">
                  <c:v>0.10988632449190493</c:v>
                </c:pt>
                <c:pt idx="5">
                  <c:v>8.9124584454646189E-2</c:v>
                </c:pt>
                <c:pt idx="6">
                  <c:v>9.9964196204797712E-2</c:v>
                </c:pt>
                <c:pt idx="7">
                  <c:v>6.9933184855233851E-2</c:v>
                </c:pt>
                <c:pt idx="8">
                  <c:v>8.2049458797503361E-2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9-411F-BBC5-EE6016E2BFC8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0.12305772938641261</c:v>
                </c:pt>
                <c:pt idx="1">
                  <c:v>0.11719383617193836</c:v>
                </c:pt>
                <c:pt idx="2">
                  <c:v>0.12928759894459102</c:v>
                </c:pt>
                <c:pt idx="3">
                  <c:v>0.1882937603533959</c:v>
                </c:pt>
                <c:pt idx="4">
                  <c:v>0.13606613847743712</c:v>
                </c:pt>
                <c:pt idx="5">
                  <c:v>0.15292069020104479</c:v>
                </c:pt>
                <c:pt idx="6">
                  <c:v>0.12166129609738632</c:v>
                </c:pt>
                <c:pt idx="7">
                  <c:v>0.17884187082405345</c:v>
                </c:pt>
                <c:pt idx="8">
                  <c:v>0.13417476495220038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D9-411F-BBC5-EE6016E2B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0.37782370945215077</c:v>
                </c:pt>
                <c:pt idx="1">
                  <c:v>0.42929226587648789</c:v>
                </c:pt>
                <c:pt idx="2">
                  <c:v>0.34922214897923776</c:v>
                </c:pt>
                <c:pt idx="3">
                  <c:v>0.34114645635428537</c:v>
                </c:pt>
                <c:pt idx="4">
                  <c:v>0.36692871532471971</c:v>
                </c:pt>
                <c:pt idx="5">
                  <c:v>0.37109476722358536</c:v>
                </c:pt>
                <c:pt idx="6">
                  <c:v>0.39365043334807259</c:v>
                </c:pt>
                <c:pt idx="7">
                  <c:v>0.35785099325448905</c:v>
                </c:pt>
                <c:pt idx="8">
                  <c:v>0.38114303059519022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9-4A47-A488-C8C3C11C5271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4.1927684832787894E-2</c:v>
                </c:pt>
                <c:pt idx="1">
                  <c:v>4.2849257023963888E-2</c:v>
                </c:pt>
                <c:pt idx="2">
                  <c:v>3.6001758776790467E-2</c:v>
                </c:pt>
                <c:pt idx="3">
                  <c:v>2.3392881104966581E-2</c:v>
                </c:pt>
                <c:pt idx="4">
                  <c:v>3.0158558897605985E-2</c:v>
                </c:pt>
                <c:pt idx="5">
                  <c:v>2.1252735680526512E-2</c:v>
                </c:pt>
                <c:pt idx="6">
                  <c:v>2.5583699368902722E-2</c:v>
                </c:pt>
                <c:pt idx="7">
                  <c:v>2.4158090691645321E-2</c:v>
                </c:pt>
                <c:pt idx="8">
                  <c:v>3.0976513204627083E-2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9-4A47-A488-C8C3C11C5271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0.13874426640760126</c:v>
                </c:pt>
                <c:pt idx="1">
                  <c:v>0.13958093530269899</c:v>
                </c:pt>
                <c:pt idx="2">
                  <c:v>0.22520211401206741</c:v>
                </c:pt>
                <c:pt idx="3">
                  <c:v>8.3706873552344185E-2</c:v>
                </c:pt>
                <c:pt idx="4">
                  <c:v>0.21944173162407271</c:v>
                </c:pt>
                <c:pt idx="5">
                  <c:v>0.18465340209213463</c:v>
                </c:pt>
                <c:pt idx="6">
                  <c:v>0.22538672506250734</c:v>
                </c:pt>
                <c:pt idx="7">
                  <c:v>0.12847724487412343</c:v>
                </c:pt>
                <c:pt idx="8">
                  <c:v>0.17945200468052624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9-4A47-A488-C8C3C11C5271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0.44150433930746014</c:v>
                </c:pt>
                <c:pt idx="1">
                  <c:v>0.38827754179684931</c:v>
                </c:pt>
                <c:pt idx="2">
                  <c:v>0.38957397823190443</c:v>
                </c:pt>
                <c:pt idx="3">
                  <c:v>0.55175378898840388</c:v>
                </c:pt>
                <c:pt idx="4">
                  <c:v>0.38347099415360159</c:v>
                </c:pt>
                <c:pt idx="5">
                  <c:v>0.42299909500375354</c:v>
                </c:pt>
                <c:pt idx="6">
                  <c:v>0.35537914222051736</c:v>
                </c:pt>
                <c:pt idx="7">
                  <c:v>0.4895136711797422</c:v>
                </c:pt>
                <c:pt idx="8">
                  <c:v>0.40842845151965645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9-4A47-A488-C8C3C11C5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257070.65999999997</c:v>
                </c:pt>
                <c:pt idx="1">
                  <c:v>15900.919999999998</c:v>
                </c:pt>
                <c:pt idx="2">
                  <c:v>85319.979999999981</c:v>
                </c:pt>
                <c:pt idx="3">
                  <c:v>13909.150000000003</c:v>
                </c:pt>
                <c:pt idx="4">
                  <c:v>47359.669999999991</c:v>
                </c:pt>
                <c:pt idx="5">
                  <c:v>641516.53</c:v>
                </c:pt>
                <c:pt idx="6">
                  <c:v>235627</c:v>
                </c:pt>
                <c:pt idx="7">
                  <c:v>124690.74</c:v>
                </c:pt>
                <c:pt idx="8">
                  <c:v>14873.980000000001</c:v>
                </c:pt>
                <c:pt idx="9">
                  <c:v>0</c:v>
                </c:pt>
                <c:pt idx="10">
                  <c:v>115949.18000000001</c:v>
                </c:pt>
                <c:pt idx="11">
                  <c:v>205282.63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B67-BEC3-E206B844D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4823</c:v>
                </c:pt>
                <c:pt idx="1">
                  <c:v>234</c:v>
                </c:pt>
                <c:pt idx="2">
                  <c:v>1963</c:v>
                </c:pt>
                <c:pt idx="3">
                  <c:v>349</c:v>
                </c:pt>
                <c:pt idx="4">
                  <c:v>3843</c:v>
                </c:pt>
                <c:pt idx="5">
                  <c:v>6345</c:v>
                </c:pt>
                <c:pt idx="6">
                  <c:v>2998</c:v>
                </c:pt>
                <c:pt idx="7">
                  <c:v>942</c:v>
                </c:pt>
                <c:pt idx="8">
                  <c:v>182</c:v>
                </c:pt>
                <c:pt idx="9">
                  <c:v>0</c:v>
                </c:pt>
                <c:pt idx="10">
                  <c:v>8805</c:v>
                </c:pt>
                <c:pt idx="11">
                  <c:v>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0-4B67-BEC3-E206B844D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20.43</c:v>
                </c:pt>
                <c:pt idx="2">
                  <c:v>17413.919999999998</c:v>
                </c:pt>
                <c:pt idx="3">
                  <c:v>4807.8999999999987</c:v>
                </c:pt>
                <c:pt idx="4">
                  <c:v>4443.1399999999994</c:v>
                </c:pt>
                <c:pt idx="5">
                  <c:v>0</c:v>
                </c:pt>
                <c:pt idx="6">
                  <c:v>69868.970000000016</c:v>
                </c:pt>
                <c:pt idx="7">
                  <c:v>1944.12</c:v>
                </c:pt>
                <c:pt idx="8">
                  <c:v>398.02</c:v>
                </c:pt>
                <c:pt idx="9">
                  <c:v>0</c:v>
                </c:pt>
                <c:pt idx="10">
                  <c:v>26359.230000000003</c:v>
                </c:pt>
                <c:pt idx="11">
                  <c:v>17581.029999999995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9-4E01-863E-079A83F4C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602</c:v>
                </c:pt>
                <c:pt idx="3">
                  <c:v>134</c:v>
                </c:pt>
                <c:pt idx="4">
                  <c:v>391</c:v>
                </c:pt>
                <c:pt idx="5">
                  <c:v>0</c:v>
                </c:pt>
                <c:pt idx="6">
                  <c:v>2116</c:v>
                </c:pt>
                <c:pt idx="7">
                  <c:v>42</c:v>
                </c:pt>
                <c:pt idx="8">
                  <c:v>11</c:v>
                </c:pt>
                <c:pt idx="9">
                  <c:v>0</c:v>
                </c:pt>
                <c:pt idx="10">
                  <c:v>4616</c:v>
                </c:pt>
                <c:pt idx="11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9-4E01-863E-079A83F4C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33.8%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25.4%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47.9%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52.2%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50.6%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53.3%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52.1%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693918</v>
      </c>
      <c r="D5" s="30">
        <f>SUM(E5:G5)</f>
        <v>221553</v>
      </c>
      <c r="E5" s="31">
        <f>SUM(E6:E13)</f>
        <v>110382</v>
      </c>
      <c r="F5" s="31">
        <f>SUM(F6:F13)</f>
        <v>71632</v>
      </c>
      <c r="G5" s="32">
        <f t="shared" ref="G5:H5" si="0">SUM(G6:G13)</f>
        <v>39539</v>
      </c>
      <c r="H5" s="29">
        <f t="shared" si="0"/>
        <v>216957</v>
      </c>
      <c r="I5" s="33">
        <f>D5/C5</f>
        <v>0.31927835853804054</v>
      </c>
      <c r="J5" s="26"/>
      <c r="K5" s="24">
        <f t="shared" ref="K5:K13" si="1">C5-D5-H5</f>
        <v>255408</v>
      </c>
      <c r="L5" s="58">
        <f>E5/C5</f>
        <v>0.15907066829221897</v>
      </c>
      <c r="M5" s="58">
        <f>G5/C5</f>
        <v>5.6979354909369694E-2</v>
      </c>
    </row>
    <row r="6" spans="1:13" ht="20.100000000000001" customHeight="1" thickTop="1">
      <c r="B6" s="18" t="s">
        <v>17</v>
      </c>
      <c r="C6" s="34">
        <v>187539</v>
      </c>
      <c r="D6" s="35">
        <f t="shared" ref="D6:D13" si="2">SUM(E6:G6)</f>
        <v>46129</v>
      </c>
      <c r="E6" s="36">
        <v>24424</v>
      </c>
      <c r="F6" s="36">
        <v>14890</v>
      </c>
      <c r="G6" s="37">
        <v>6815</v>
      </c>
      <c r="H6" s="34">
        <v>62079</v>
      </c>
      <c r="I6" s="38">
        <f t="shared" ref="I6:I13" si="3">D6/C6</f>
        <v>0.24597017153765349</v>
      </c>
      <c r="J6" s="26"/>
      <c r="K6" s="24">
        <f t="shared" si="1"/>
        <v>79331</v>
      </c>
      <c r="L6" s="58">
        <f t="shared" ref="L6:L13" si="4">E6/C6</f>
        <v>0.13023424461045435</v>
      </c>
      <c r="M6" s="58">
        <f t="shared" ref="M6:M13" si="5">G6/C6</f>
        <v>3.6339108132175175E-2</v>
      </c>
    </row>
    <row r="7" spans="1:13" ht="20.100000000000001" customHeight="1">
      <c r="B7" s="19" t="s">
        <v>18</v>
      </c>
      <c r="C7" s="39">
        <v>92109</v>
      </c>
      <c r="D7" s="40">
        <f t="shared" si="2"/>
        <v>30766</v>
      </c>
      <c r="E7" s="41">
        <v>14841</v>
      </c>
      <c r="F7" s="41">
        <v>10488</v>
      </c>
      <c r="G7" s="42">
        <v>5437</v>
      </c>
      <c r="H7" s="39">
        <v>28610</v>
      </c>
      <c r="I7" s="43">
        <f t="shared" si="3"/>
        <v>0.33401730558360204</v>
      </c>
      <c r="J7" s="26"/>
      <c r="K7" s="24">
        <f t="shared" si="1"/>
        <v>32733</v>
      </c>
      <c r="L7" s="58">
        <f t="shared" si="4"/>
        <v>0.16112432009901312</v>
      </c>
      <c r="M7" s="58">
        <f t="shared" si="5"/>
        <v>5.9027890868427621E-2</v>
      </c>
    </row>
    <row r="8" spans="1:13" ht="20.100000000000001" customHeight="1">
      <c r="B8" s="19" t="s">
        <v>19</v>
      </c>
      <c r="C8" s="39">
        <v>49668</v>
      </c>
      <c r="D8" s="40">
        <f t="shared" si="2"/>
        <v>18642</v>
      </c>
      <c r="E8" s="41">
        <v>9293</v>
      </c>
      <c r="F8" s="41">
        <v>5800</v>
      </c>
      <c r="G8" s="42">
        <v>3549</v>
      </c>
      <c r="H8" s="39">
        <v>14742</v>
      </c>
      <c r="I8" s="43">
        <f t="shared" si="3"/>
        <v>0.37533220584682292</v>
      </c>
      <c r="J8" s="26"/>
      <c r="K8" s="24">
        <f t="shared" si="1"/>
        <v>16284</v>
      </c>
      <c r="L8" s="58">
        <f t="shared" si="4"/>
        <v>0.18710235966819683</v>
      </c>
      <c r="M8" s="58">
        <f t="shared" si="5"/>
        <v>7.145445759845373E-2</v>
      </c>
    </row>
    <row r="9" spans="1:13" ht="20.100000000000001" customHeight="1">
      <c r="B9" s="19" t="s">
        <v>20</v>
      </c>
      <c r="C9" s="39">
        <v>32149</v>
      </c>
      <c r="D9" s="40">
        <f t="shared" si="2"/>
        <v>10035</v>
      </c>
      <c r="E9" s="41">
        <v>5229</v>
      </c>
      <c r="F9" s="41">
        <v>3036</v>
      </c>
      <c r="G9" s="42">
        <v>1770</v>
      </c>
      <c r="H9" s="39">
        <v>10071</v>
      </c>
      <c r="I9" s="43">
        <f t="shared" si="3"/>
        <v>0.31214034651155559</v>
      </c>
      <c r="J9" s="26"/>
      <c r="K9" s="24">
        <f t="shared" si="1"/>
        <v>12043</v>
      </c>
      <c r="L9" s="58">
        <f t="shared" si="4"/>
        <v>0.1626489159849451</v>
      </c>
      <c r="M9" s="58">
        <f t="shared" si="5"/>
        <v>5.5056144825655538E-2</v>
      </c>
    </row>
    <row r="10" spans="1:13" ht="20.100000000000001" customHeight="1">
      <c r="B10" s="19" t="s">
        <v>21</v>
      </c>
      <c r="C10" s="39">
        <v>44483</v>
      </c>
      <c r="D10" s="40">
        <f t="shared" si="2"/>
        <v>14525</v>
      </c>
      <c r="E10" s="41">
        <v>7151</v>
      </c>
      <c r="F10" s="41">
        <v>4539</v>
      </c>
      <c r="G10" s="42">
        <v>2835</v>
      </c>
      <c r="H10" s="39">
        <v>13649</v>
      </c>
      <c r="I10" s="43">
        <f t="shared" si="3"/>
        <v>0.32652923588786725</v>
      </c>
      <c r="J10" s="26"/>
      <c r="K10" s="24">
        <f t="shared" si="1"/>
        <v>16309</v>
      </c>
      <c r="L10" s="58">
        <f t="shared" si="4"/>
        <v>0.16075804239821956</v>
      </c>
      <c r="M10" s="58">
        <f t="shared" si="5"/>
        <v>6.3732212305824695E-2</v>
      </c>
    </row>
    <row r="11" spans="1:13" ht="20.100000000000001" customHeight="1">
      <c r="B11" s="19" t="s">
        <v>22</v>
      </c>
      <c r="C11" s="39">
        <v>97439</v>
      </c>
      <c r="D11" s="40">
        <f t="shared" si="2"/>
        <v>31608</v>
      </c>
      <c r="E11" s="41">
        <v>15322</v>
      </c>
      <c r="F11" s="41">
        <v>10425</v>
      </c>
      <c r="G11" s="42">
        <v>5861</v>
      </c>
      <c r="H11" s="39">
        <v>31282</v>
      </c>
      <c r="I11" s="43">
        <f t="shared" si="3"/>
        <v>0.32438756555383369</v>
      </c>
      <c r="J11" s="26"/>
      <c r="K11" s="24">
        <f t="shared" si="1"/>
        <v>34549</v>
      </c>
      <c r="L11" s="58">
        <f t="shared" si="4"/>
        <v>0.15724709818450519</v>
      </c>
      <c r="M11" s="58">
        <f t="shared" si="5"/>
        <v>6.0150453103993265E-2</v>
      </c>
    </row>
    <row r="12" spans="1:13" ht="20.100000000000001" customHeight="1">
      <c r="B12" s="19" t="s">
        <v>23</v>
      </c>
      <c r="C12" s="39">
        <v>133869</v>
      </c>
      <c r="D12" s="40">
        <f t="shared" si="2"/>
        <v>49382</v>
      </c>
      <c r="E12" s="41">
        <v>24523</v>
      </c>
      <c r="F12" s="41">
        <v>15537</v>
      </c>
      <c r="G12" s="42">
        <v>9322</v>
      </c>
      <c r="H12" s="39">
        <v>39546</v>
      </c>
      <c r="I12" s="43">
        <f t="shared" si="3"/>
        <v>0.36888301249729211</v>
      </c>
      <c r="J12" s="26"/>
      <c r="K12" s="24">
        <f t="shared" si="1"/>
        <v>44941</v>
      </c>
      <c r="L12" s="58">
        <f t="shared" si="4"/>
        <v>0.18318654804323631</v>
      </c>
      <c r="M12" s="58">
        <f t="shared" si="5"/>
        <v>6.9635240421606195E-2</v>
      </c>
    </row>
    <row r="13" spans="1:13" ht="20.100000000000001" customHeight="1">
      <c r="B13" s="19" t="s">
        <v>24</v>
      </c>
      <c r="C13" s="39">
        <v>56662</v>
      </c>
      <c r="D13" s="40">
        <f t="shared" si="2"/>
        <v>20466</v>
      </c>
      <c r="E13" s="41">
        <v>9599</v>
      </c>
      <c r="F13" s="41">
        <v>6917</v>
      </c>
      <c r="G13" s="42">
        <v>3950</v>
      </c>
      <c r="H13" s="39">
        <v>16978</v>
      </c>
      <c r="I13" s="43">
        <f t="shared" si="3"/>
        <v>0.36119445130775474</v>
      </c>
      <c r="J13" s="26"/>
      <c r="K13" s="24">
        <f t="shared" si="1"/>
        <v>19218</v>
      </c>
      <c r="L13" s="58">
        <f t="shared" si="4"/>
        <v>0.16940806889979174</v>
      </c>
      <c r="M13" s="58">
        <f t="shared" si="5"/>
        <v>6.9711623310154958E-2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7198</v>
      </c>
      <c r="E4" s="46">
        <f t="shared" ref="E4:K4" si="0">SUM(E5:E7)</f>
        <v>5480</v>
      </c>
      <c r="F4" s="46">
        <f t="shared" si="0"/>
        <v>8877</v>
      </c>
      <c r="G4" s="46">
        <f t="shared" si="0"/>
        <v>5406</v>
      </c>
      <c r="H4" s="46">
        <f t="shared" si="0"/>
        <v>4547</v>
      </c>
      <c r="I4" s="46">
        <f t="shared" si="0"/>
        <v>5504</v>
      </c>
      <c r="J4" s="45">
        <f t="shared" si="0"/>
        <v>2986</v>
      </c>
      <c r="K4" s="47">
        <f t="shared" si="0"/>
        <v>39998</v>
      </c>
      <c r="L4" s="55">
        <f>K4/人口統計!D5</f>
        <v>0.18053468018939034</v>
      </c>
      <c r="O4" s="14" t="s">
        <v>188</v>
      </c>
    </row>
    <row r="5" spans="1:21" ht="20.100000000000001" customHeight="1">
      <c r="B5" s="117"/>
      <c r="C5" s="118" t="s">
        <v>15</v>
      </c>
      <c r="D5" s="48">
        <v>943</v>
      </c>
      <c r="E5" s="49">
        <v>815</v>
      </c>
      <c r="F5" s="49">
        <v>853</v>
      </c>
      <c r="G5" s="49">
        <v>650</v>
      </c>
      <c r="H5" s="49">
        <v>520</v>
      </c>
      <c r="I5" s="49">
        <v>571</v>
      </c>
      <c r="J5" s="48">
        <v>324</v>
      </c>
      <c r="K5" s="50">
        <f>SUM(D5:J5)</f>
        <v>4676</v>
      </c>
      <c r="L5" s="56">
        <f>K5/人口統計!D5</f>
        <v>2.1105559392109337E-2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2931</v>
      </c>
      <c r="E6" s="49">
        <v>2006</v>
      </c>
      <c r="F6" s="49">
        <v>2929</v>
      </c>
      <c r="G6" s="49">
        <v>1589</v>
      </c>
      <c r="H6" s="49">
        <v>1248</v>
      </c>
      <c r="I6" s="49">
        <v>1344</v>
      </c>
      <c r="J6" s="48">
        <v>792</v>
      </c>
      <c r="K6" s="50">
        <f>SUM(D6:J6)</f>
        <v>12839</v>
      </c>
      <c r="L6" s="56">
        <f>K6/人口統計!D5</f>
        <v>5.79500164746133E-2</v>
      </c>
      <c r="O6" s="162">
        <f>SUM(D6,D7)</f>
        <v>6255</v>
      </c>
      <c r="P6" s="162">
        <f t="shared" ref="P6:U6" si="1">SUM(E6,E7)</f>
        <v>4665</v>
      </c>
      <c r="Q6" s="162">
        <f t="shared" si="1"/>
        <v>8024</v>
      </c>
      <c r="R6" s="162">
        <f t="shared" si="1"/>
        <v>4756</v>
      </c>
      <c r="S6" s="162">
        <f t="shared" si="1"/>
        <v>4027</v>
      </c>
      <c r="T6" s="162">
        <f t="shared" si="1"/>
        <v>4933</v>
      </c>
      <c r="U6" s="162">
        <f t="shared" si="1"/>
        <v>2662</v>
      </c>
    </row>
    <row r="7" spans="1:21" ht="20.100000000000001" customHeight="1">
      <c r="B7" s="117"/>
      <c r="C7" s="119" t="s">
        <v>143</v>
      </c>
      <c r="D7" s="51">
        <v>3324</v>
      </c>
      <c r="E7" s="52">
        <v>2659</v>
      </c>
      <c r="F7" s="52">
        <v>5095</v>
      </c>
      <c r="G7" s="52">
        <v>3167</v>
      </c>
      <c r="H7" s="52">
        <v>2779</v>
      </c>
      <c r="I7" s="52">
        <v>3589</v>
      </c>
      <c r="J7" s="51">
        <v>1870</v>
      </c>
      <c r="K7" s="53">
        <f>SUM(D7:J7)</f>
        <v>22483</v>
      </c>
      <c r="L7" s="57">
        <f>K7/人口統計!D5</f>
        <v>0.10147910432266771</v>
      </c>
      <c r="O7" s="14">
        <f>O6/($K$6+$K$7)</f>
        <v>0.17708510276881265</v>
      </c>
      <c r="P7" s="14">
        <f t="shared" ref="P7:U7" si="2">P6/($K$6+$K$7)</f>
        <v>0.1320706641753015</v>
      </c>
      <c r="Q7" s="14">
        <f t="shared" si="2"/>
        <v>0.22716720457505238</v>
      </c>
      <c r="R7" s="14">
        <f t="shared" si="2"/>
        <v>0.13464696223316913</v>
      </c>
      <c r="S7" s="14">
        <f t="shared" si="2"/>
        <v>0.11400826680255931</v>
      </c>
      <c r="T7" s="14">
        <f t="shared" si="2"/>
        <v>0.13965800351055999</v>
      </c>
      <c r="U7" s="14">
        <f t="shared" si="2"/>
        <v>7.5363795934545036E-2</v>
      </c>
    </row>
    <row r="8" spans="1:21" ht="20.100000000000001" customHeight="1" thickBot="1">
      <c r="B8" s="205" t="s">
        <v>67</v>
      </c>
      <c r="C8" s="206"/>
      <c r="D8" s="45">
        <v>87</v>
      </c>
      <c r="E8" s="46">
        <v>105</v>
      </c>
      <c r="F8" s="46">
        <v>79</v>
      </c>
      <c r="G8" s="46">
        <v>112</v>
      </c>
      <c r="H8" s="46">
        <v>80</v>
      </c>
      <c r="I8" s="46">
        <v>68</v>
      </c>
      <c r="J8" s="45">
        <v>51</v>
      </c>
      <c r="K8" s="47">
        <f>SUM(D8:J8)</f>
        <v>582</v>
      </c>
      <c r="L8" s="80"/>
    </row>
    <row r="9" spans="1:21" ht="20.100000000000001" customHeight="1" thickTop="1">
      <c r="B9" s="207" t="s">
        <v>34</v>
      </c>
      <c r="C9" s="208"/>
      <c r="D9" s="35">
        <f>D4+D8</f>
        <v>7285</v>
      </c>
      <c r="E9" s="34">
        <f t="shared" ref="E9:K9" si="3">E4+E8</f>
        <v>5585</v>
      </c>
      <c r="F9" s="34">
        <f t="shared" si="3"/>
        <v>8956</v>
      </c>
      <c r="G9" s="34">
        <f t="shared" si="3"/>
        <v>5518</v>
      </c>
      <c r="H9" s="34">
        <f t="shared" si="3"/>
        <v>4627</v>
      </c>
      <c r="I9" s="34">
        <f t="shared" si="3"/>
        <v>5572</v>
      </c>
      <c r="J9" s="35">
        <f t="shared" si="3"/>
        <v>3037</v>
      </c>
      <c r="K9" s="54">
        <f t="shared" si="3"/>
        <v>40580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1225</v>
      </c>
      <c r="E24" s="46">
        <v>1031</v>
      </c>
      <c r="F24" s="46">
        <v>1390</v>
      </c>
      <c r="G24" s="46">
        <v>885</v>
      </c>
      <c r="H24" s="46">
        <v>734</v>
      </c>
      <c r="I24" s="46">
        <v>908</v>
      </c>
      <c r="J24" s="45">
        <v>526</v>
      </c>
      <c r="K24" s="47">
        <f>SUM(D24:J24)</f>
        <v>6699</v>
      </c>
      <c r="L24" s="55">
        <f>K24/人口統計!D6</f>
        <v>0.14522317847774718</v>
      </c>
    </row>
    <row r="25" spans="1:12" ht="20.100000000000001" customHeight="1">
      <c r="B25" s="213" t="s">
        <v>43</v>
      </c>
      <c r="C25" s="214"/>
      <c r="D25" s="45">
        <v>1162</v>
      </c>
      <c r="E25" s="46">
        <v>1000</v>
      </c>
      <c r="F25" s="46">
        <v>1121</v>
      </c>
      <c r="G25" s="46">
        <v>757</v>
      </c>
      <c r="H25" s="46">
        <v>612</v>
      </c>
      <c r="I25" s="46">
        <v>668</v>
      </c>
      <c r="J25" s="45">
        <v>391</v>
      </c>
      <c r="K25" s="47">
        <f t="shared" ref="K25:K31" si="4">SUM(D25:J25)</f>
        <v>5711</v>
      </c>
      <c r="L25" s="55">
        <f>K25/人口統計!D7</f>
        <v>0.18562699083403758</v>
      </c>
    </row>
    <row r="26" spans="1:12" ht="20.100000000000001" customHeight="1">
      <c r="B26" s="213" t="s">
        <v>44</v>
      </c>
      <c r="C26" s="214"/>
      <c r="D26" s="45">
        <v>799</v>
      </c>
      <c r="E26" s="46">
        <v>411</v>
      </c>
      <c r="F26" s="46">
        <v>864</v>
      </c>
      <c r="G26" s="46">
        <v>482</v>
      </c>
      <c r="H26" s="46">
        <v>426</v>
      </c>
      <c r="I26" s="46">
        <v>498</v>
      </c>
      <c r="J26" s="45">
        <v>294</v>
      </c>
      <c r="K26" s="47">
        <f t="shared" si="4"/>
        <v>3774</v>
      </c>
      <c r="L26" s="55">
        <f>K26/人口統計!D8</f>
        <v>0.20244608947537818</v>
      </c>
    </row>
    <row r="27" spans="1:12" ht="20.100000000000001" customHeight="1">
      <c r="B27" s="213" t="s">
        <v>45</v>
      </c>
      <c r="C27" s="214"/>
      <c r="D27" s="45">
        <v>203</v>
      </c>
      <c r="E27" s="46">
        <v>171</v>
      </c>
      <c r="F27" s="46">
        <v>352</v>
      </c>
      <c r="G27" s="46">
        <v>239</v>
      </c>
      <c r="H27" s="46">
        <v>216</v>
      </c>
      <c r="I27" s="46">
        <v>216</v>
      </c>
      <c r="J27" s="45">
        <v>103</v>
      </c>
      <c r="K27" s="47">
        <f t="shared" si="4"/>
        <v>1500</v>
      </c>
      <c r="L27" s="55">
        <f>K27/人口統計!D9</f>
        <v>0.14947683109118087</v>
      </c>
    </row>
    <row r="28" spans="1:12" ht="20.100000000000001" customHeight="1">
      <c r="B28" s="213" t="s">
        <v>46</v>
      </c>
      <c r="C28" s="214"/>
      <c r="D28" s="45">
        <v>309</v>
      </c>
      <c r="E28" s="46">
        <v>269</v>
      </c>
      <c r="F28" s="46">
        <v>504</v>
      </c>
      <c r="G28" s="46">
        <v>329</v>
      </c>
      <c r="H28" s="46">
        <v>279</v>
      </c>
      <c r="I28" s="46">
        <v>406</v>
      </c>
      <c r="J28" s="45">
        <v>198</v>
      </c>
      <c r="K28" s="47">
        <f t="shared" si="4"/>
        <v>2294</v>
      </c>
      <c r="L28" s="55">
        <f>K28/人口統計!D10</f>
        <v>0.15793459552495698</v>
      </c>
    </row>
    <row r="29" spans="1:12" ht="20.100000000000001" customHeight="1">
      <c r="B29" s="213" t="s">
        <v>47</v>
      </c>
      <c r="C29" s="214"/>
      <c r="D29" s="45">
        <v>745</v>
      </c>
      <c r="E29" s="46">
        <v>745</v>
      </c>
      <c r="F29" s="46">
        <v>1425</v>
      </c>
      <c r="G29" s="46">
        <v>762</v>
      </c>
      <c r="H29" s="46">
        <v>636</v>
      </c>
      <c r="I29" s="46">
        <v>783</v>
      </c>
      <c r="J29" s="45">
        <v>432</v>
      </c>
      <c r="K29" s="47">
        <f t="shared" si="4"/>
        <v>5528</v>
      </c>
      <c r="L29" s="55">
        <f>K29/人口統計!D11</f>
        <v>0.17489243229562138</v>
      </c>
    </row>
    <row r="30" spans="1:12" ht="20.100000000000001" customHeight="1">
      <c r="B30" s="213" t="s">
        <v>48</v>
      </c>
      <c r="C30" s="214"/>
      <c r="D30" s="45">
        <v>2284</v>
      </c>
      <c r="E30" s="46">
        <v>1468</v>
      </c>
      <c r="F30" s="46">
        <v>2330</v>
      </c>
      <c r="G30" s="46">
        <v>1487</v>
      </c>
      <c r="H30" s="46">
        <v>1251</v>
      </c>
      <c r="I30" s="46">
        <v>1446</v>
      </c>
      <c r="J30" s="45">
        <v>706</v>
      </c>
      <c r="K30" s="47">
        <f t="shared" si="4"/>
        <v>10972</v>
      </c>
      <c r="L30" s="55">
        <f>K30/人口統計!D12</f>
        <v>0.22218622170021465</v>
      </c>
    </row>
    <row r="31" spans="1:12" ht="20.100000000000001" customHeight="1" thickBot="1">
      <c r="B31" s="209" t="s">
        <v>24</v>
      </c>
      <c r="C31" s="210"/>
      <c r="D31" s="45">
        <v>471</v>
      </c>
      <c r="E31" s="46">
        <v>385</v>
      </c>
      <c r="F31" s="46">
        <v>891</v>
      </c>
      <c r="G31" s="46">
        <v>465</v>
      </c>
      <c r="H31" s="46">
        <v>393</v>
      </c>
      <c r="I31" s="46">
        <v>579</v>
      </c>
      <c r="J31" s="45">
        <v>336</v>
      </c>
      <c r="K31" s="47">
        <f t="shared" si="4"/>
        <v>3520</v>
      </c>
      <c r="L31" s="59">
        <f>K31/人口統計!D13</f>
        <v>0.17199257304798202</v>
      </c>
    </row>
    <row r="32" spans="1:12" ht="20.100000000000001" customHeight="1" thickTop="1">
      <c r="B32" s="211" t="s">
        <v>49</v>
      </c>
      <c r="C32" s="212"/>
      <c r="D32" s="35">
        <f>SUM(D24:D31)</f>
        <v>7198</v>
      </c>
      <c r="E32" s="34">
        <f t="shared" ref="E32:J32" si="5">SUM(E24:E31)</f>
        <v>5480</v>
      </c>
      <c r="F32" s="34">
        <f t="shared" si="5"/>
        <v>8877</v>
      </c>
      <c r="G32" s="34">
        <f t="shared" si="5"/>
        <v>5406</v>
      </c>
      <c r="H32" s="34">
        <f t="shared" si="5"/>
        <v>4547</v>
      </c>
      <c r="I32" s="34">
        <f t="shared" si="5"/>
        <v>5504</v>
      </c>
      <c r="J32" s="35">
        <f t="shared" si="5"/>
        <v>2986</v>
      </c>
      <c r="K32" s="54">
        <f>SUM(K24:K31)</f>
        <v>39998</v>
      </c>
      <c r="L32" s="60">
        <f>K32/人口統計!D5</f>
        <v>0.18053468018939034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264</v>
      </c>
      <c r="E50" s="192">
        <v>223</v>
      </c>
      <c r="F50" s="192">
        <v>311</v>
      </c>
      <c r="G50" s="192">
        <v>196</v>
      </c>
      <c r="H50" s="192">
        <v>154</v>
      </c>
      <c r="I50" s="192">
        <v>216</v>
      </c>
      <c r="J50" s="191">
        <v>123</v>
      </c>
      <c r="K50" s="193">
        <f t="shared" ref="K50:K82" si="6">SUM(D50:J50)</f>
        <v>1487</v>
      </c>
      <c r="L50" s="194">
        <f>K50/N50</f>
        <v>0.14007159005275058</v>
      </c>
      <c r="N50" s="14">
        <v>10616</v>
      </c>
    </row>
    <row r="51" spans="2:14" ht="20.100000000000001" customHeight="1">
      <c r="B51" s="203" t="s">
        <v>155</v>
      </c>
      <c r="C51" s="204"/>
      <c r="D51" s="191">
        <v>222</v>
      </c>
      <c r="E51" s="192">
        <v>164</v>
      </c>
      <c r="F51" s="192">
        <v>275</v>
      </c>
      <c r="G51" s="192">
        <v>146</v>
      </c>
      <c r="H51" s="192">
        <v>136</v>
      </c>
      <c r="I51" s="192">
        <v>174</v>
      </c>
      <c r="J51" s="191">
        <v>83</v>
      </c>
      <c r="K51" s="193">
        <f t="shared" si="6"/>
        <v>1200</v>
      </c>
      <c r="L51" s="194">
        <f t="shared" ref="L51:L82" si="7">K51/N51</f>
        <v>0.1536688436419516</v>
      </c>
      <c r="N51" s="14">
        <v>7809</v>
      </c>
    </row>
    <row r="52" spans="2:14" ht="20.100000000000001" customHeight="1">
      <c r="B52" s="203" t="s">
        <v>156</v>
      </c>
      <c r="C52" s="204"/>
      <c r="D52" s="191">
        <v>343</v>
      </c>
      <c r="E52" s="192">
        <v>301</v>
      </c>
      <c r="F52" s="192">
        <v>305</v>
      </c>
      <c r="G52" s="192">
        <v>240</v>
      </c>
      <c r="H52" s="192">
        <v>187</v>
      </c>
      <c r="I52" s="192">
        <v>217</v>
      </c>
      <c r="J52" s="191">
        <v>125</v>
      </c>
      <c r="K52" s="193">
        <f t="shared" si="6"/>
        <v>1718</v>
      </c>
      <c r="L52" s="194">
        <f t="shared" si="7"/>
        <v>0.15444084861560589</v>
      </c>
      <c r="N52" s="14">
        <v>11124</v>
      </c>
    </row>
    <row r="53" spans="2:14" ht="20.100000000000001" customHeight="1">
      <c r="B53" s="203" t="s">
        <v>157</v>
      </c>
      <c r="C53" s="204"/>
      <c r="D53" s="191">
        <v>191</v>
      </c>
      <c r="E53" s="192">
        <v>158</v>
      </c>
      <c r="F53" s="192">
        <v>234</v>
      </c>
      <c r="G53" s="192">
        <v>159</v>
      </c>
      <c r="H53" s="192">
        <v>120</v>
      </c>
      <c r="I53" s="192">
        <v>149</v>
      </c>
      <c r="J53" s="191">
        <v>102</v>
      </c>
      <c r="K53" s="193">
        <f t="shared" si="6"/>
        <v>1113</v>
      </c>
      <c r="L53" s="194">
        <f t="shared" si="7"/>
        <v>0.14471460148225199</v>
      </c>
      <c r="N53" s="14">
        <v>7691</v>
      </c>
    </row>
    <row r="54" spans="2:14" ht="20.100000000000001" customHeight="1">
      <c r="B54" s="203" t="s">
        <v>158</v>
      </c>
      <c r="C54" s="204"/>
      <c r="D54" s="191">
        <v>161</v>
      </c>
      <c r="E54" s="192">
        <v>160</v>
      </c>
      <c r="F54" s="192">
        <v>192</v>
      </c>
      <c r="G54" s="192">
        <v>121</v>
      </c>
      <c r="H54" s="192">
        <v>99</v>
      </c>
      <c r="I54" s="192">
        <v>125</v>
      </c>
      <c r="J54" s="191">
        <v>82</v>
      </c>
      <c r="K54" s="193">
        <f t="shared" si="6"/>
        <v>940</v>
      </c>
      <c r="L54" s="194">
        <f t="shared" si="7"/>
        <v>0.14698983580922595</v>
      </c>
      <c r="N54" s="14">
        <v>6395</v>
      </c>
    </row>
    <row r="55" spans="2:14" ht="20.100000000000001" customHeight="1">
      <c r="B55" s="203" t="s">
        <v>159</v>
      </c>
      <c r="C55" s="204"/>
      <c r="D55" s="191">
        <v>67</v>
      </c>
      <c r="E55" s="192">
        <v>60</v>
      </c>
      <c r="F55" s="192">
        <v>83</v>
      </c>
      <c r="G55" s="192">
        <v>53</v>
      </c>
      <c r="H55" s="192">
        <v>52</v>
      </c>
      <c r="I55" s="192">
        <v>46</v>
      </c>
      <c r="J55" s="191">
        <v>25</v>
      </c>
      <c r="K55" s="193">
        <f t="shared" si="6"/>
        <v>386</v>
      </c>
      <c r="L55" s="194">
        <f t="shared" si="7"/>
        <v>0.15477145148356056</v>
      </c>
      <c r="N55" s="14">
        <v>2494</v>
      </c>
    </row>
    <row r="56" spans="2:14" ht="20.100000000000001" customHeight="1">
      <c r="B56" s="203" t="s">
        <v>160</v>
      </c>
      <c r="C56" s="204"/>
      <c r="D56" s="191">
        <v>173</v>
      </c>
      <c r="E56" s="192">
        <v>138</v>
      </c>
      <c r="F56" s="192">
        <v>156</v>
      </c>
      <c r="G56" s="192">
        <v>132</v>
      </c>
      <c r="H56" s="192">
        <v>98</v>
      </c>
      <c r="I56" s="192">
        <v>93</v>
      </c>
      <c r="J56" s="191">
        <v>55</v>
      </c>
      <c r="K56" s="193">
        <f t="shared" si="6"/>
        <v>845</v>
      </c>
      <c r="L56" s="194">
        <f t="shared" si="7"/>
        <v>0.19447640966628307</v>
      </c>
      <c r="N56" s="14">
        <v>4345</v>
      </c>
    </row>
    <row r="57" spans="2:14" ht="20.100000000000001" customHeight="1">
      <c r="B57" s="203" t="s">
        <v>161</v>
      </c>
      <c r="C57" s="204"/>
      <c r="D57" s="191">
        <v>397</v>
      </c>
      <c r="E57" s="192">
        <v>378</v>
      </c>
      <c r="F57" s="192">
        <v>394</v>
      </c>
      <c r="G57" s="192">
        <v>244</v>
      </c>
      <c r="H57" s="192">
        <v>174</v>
      </c>
      <c r="I57" s="192">
        <v>208</v>
      </c>
      <c r="J57" s="191">
        <v>110</v>
      </c>
      <c r="K57" s="193">
        <f t="shared" si="6"/>
        <v>1905</v>
      </c>
      <c r="L57" s="194">
        <f t="shared" si="7"/>
        <v>0.20605732828555975</v>
      </c>
      <c r="N57" s="14">
        <v>9245</v>
      </c>
    </row>
    <row r="58" spans="2:14" ht="20.100000000000001" customHeight="1">
      <c r="B58" s="203" t="s">
        <v>162</v>
      </c>
      <c r="C58" s="204"/>
      <c r="D58" s="191">
        <v>404</v>
      </c>
      <c r="E58" s="192">
        <v>344</v>
      </c>
      <c r="F58" s="192">
        <v>395</v>
      </c>
      <c r="G58" s="192">
        <v>262</v>
      </c>
      <c r="H58" s="192">
        <v>220</v>
      </c>
      <c r="I58" s="192">
        <v>249</v>
      </c>
      <c r="J58" s="191">
        <v>146</v>
      </c>
      <c r="K58" s="193">
        <f t="shared" si="6"/>
        <v>2020</v>
      </c>
      <c r="L58" s="194">
        <f t="shared" si="7"/>
        <v>0.19098042923324193</v>
      </c>
      <c r="N58" s="14">
        <v>10577</v>
      </c>
    </row>
    <row r="59" spans="2:14" ht="20.100000000000001" customHeight="1">
      <c r="B59" s="203" t="s">
        <v>163</v>
      </c>
      <c r="C59" s="204"/>
      <c r="D59" s="191">
        <v>207</v>
      </c>
      <c r="E59" s="192">
        <v>163</v>
      </c>
      <c r="F59" s="192">
        <v>182</v>
      </c>
      <c r="G59" s="192">
        <v>141</v>
      </c>
      <c r="H59" s="192">
        <v>132</v>
      </c>
      <c r="I59" s="192">
        <v>127</v>
      </c>
      <c r="J59" s="191">
        <v>89</v>
      </c>
      <c r="K59" s="193">
        <f t="shared" si="6"/>
        <v>1041</v>
      </c>
      <c r="L59" s="194">
        <f t="shared" si="7"/>
        <v>0.15775117442036674</v>
      </c>
      <c r="N59" s="14">
        <v>6599</v>
      </c>
    </row>
    <row r="60" spans="2:14" ht="20.100000000000001" customHeight="1">
      <c r="B60" s="203" t="s">
        <v>164</v>
      </c>
      <c r="C60" s="204"/>
      <c r="D60" s="191">
        <v>404</v>
      </c>
      <c r="E60" s="192">
        <v>231</v>
      </c>
      <c r="F60" s="192">
        <v>470</v>
      </c>
      <c r="G60" s="192">
        <v>267</v>
      </c>
      <c r="H60" s="192">
        <v>214</v>
      </c>
      <c r="I60" s="192">
        <v>280</v>
      </c>
      <c r="J60" s="191">
        <v>171</v>
      </c>
      <c r="K60" s="193">
        <f t="shared" si="6"/>
        <v>2037</v>
      </c>
      <c r="L60" s="194">
        <f t="shared" si="7"/>
        <v>0.21263048016701461</v>
      </c>
      <c r="N60" s="14">
        <v>9580</v>
      </c>
    </row>
    <row r="61" spans="2:14" ht="20.100000000000001" customHeight="1">
      <c r="B61" s="203" t="s">
        <v>165</v>
      </c>
      <c r="C61" s="204"/>
      <c r="D61" s="191">
        <v>117</v>
      </c>
      <c r="E61" s="192">
        <v>73</v>
      </c>
      <c r="F61" s="192">
        <v>149</v>
      </c>
      <c r="G61" s="192">
        <v>84</v>
      </c>
      <c r="H61" s="192">
        <v>91</v>
      </c>
      <c r="I61" s="192">
        <v>94</v>
      </c>
      <c r="J61" s="191">
        <v>49</v>
      </c>
      <c r="K61" s="193">
        <f t="shared" si="6"/>
        <v>657</v>
      </c>
      <c r="L61" s="194">
        <f t="shared" si="7"/>
        <v>0.21555118110236221</v>
      </c>
      <c r="N61" s="14">
        <v>3048</v>
      </c>
    </row>
    <row r="62" spans="2:14" ht="20.100000000000001" customHeight="1">
      <c r="B62" s="203" t="s">
        <v>166</v>
      </c>
      <c r="C62" s="204"/>
      <c r="D62" s="191">
        <v>284</v>
      </c>
      <c r="E62" s="192">
        <v>118</v>
      </c>
      <c r="F62" s="192">
        <v>254</v>
      </c>
      <c r="G62" s="192">
        <v>141</v>
      </c>
      <c r="H62" s="192">
        <v>129</v>
      </c>
      <c r="I62" s="192">
        <v>130</v>
      </c>
      <c r="J62" s="191">
        <v>78</v>
      </c>
      <c r="K62" s="193">
        <f t="shared" si="6"/>
        <v>1134</v>
      </c>
      <c r="L62" s="194">
        <f t="shared" si="7"/>
        <v>0.18856002660458929</v>
      </c>
      <c r="N62" s="14">
        <v>6014</v>
      </c>
    </row>
    <row r="63" spans="2:14" ht="20.100000000000001" customHeight="1">
      <c r="B63" s="203" t="s">
        <v>167</v>
      </c>
      <c r="C63" s="204"/>
      <c r="D63" s="191">
        <v>178</v>
      </c>
      <c r="E63" s="192">
        <v>157</v>
      </c>
      <c r="F63" s="192">
        <v>323</v>
      </c>
      <c r="G63" s="192">
        <v>212</v>
      </c>
      <c r="H63" s="192">
        <v>181</v>
      </c>
      <c r="I63" s="192">
        <v>197</v>
      </c>
      <c r="J63" s="191">
        <v>78</v>
      </c>
      <c r="K63" s="193">
        <f t="shared" si="6"/>
        <v>1326</v>
      </c>
      <c r="L63" s="194">
        <f t="shared" si="7"/>
        <v>0.14515599343185551</v>
      </c>
      <c r="N63" s="14">
        <v>9135</v>
      </c>
    </row>
    <row r="64" spans="2:14" ht="20.100000000000001" customHeight="1">
      <c r="B64" s="203" t="s">
        <v>168</v>
      </c>
      <c r="C64" s="204"/>
      <c r="D64" s="191">
        <v>31</v>
      </c>
      <c r="E64" s="192">
        <v>18</v>
      </c>
      <c r="F64" s="192">
        <v>35</v>
      </c>
      <c r="G64" s="192">
        <v>30</v>
      </c>
      <c r="H64" s="192">
        <v>37</v>
      </c>
      <c r="I64" s="192">
        <v>22</v>
      </c>
      <c r="J64" s="191">
        <v>25</v>
      </c>
      <c r="K64" s="193">
        <f t="shared" si="6"/>
        <v>198</v>
      </c>
      <c r="L64" s="194">
        <f t="shared" si="7"/>
        <v>0.22</v>
      </c>
      <c r="N64" s="14">
        <v>900</v>
      </c>
    </row>
    <row r="65" spans="2:14" ht="20.100000000000001" customHeight="1">
      <c r="B65" s="203" t="s">
        <v>169</v>
      </c>
      <c r="C65" s="204"/>
      <c r="D65" s="191">
        <v>205</v>
      </c>
      <c r="E65" s="192">
        <v>182</v>
      </c>
      <c r="F65" s="192">
        <v>351</v>
      </c>
      <c r="G65" s="192">
        <v>226</v>
      </c>
      <c r="H65" s="192">
        <v>206</v>
      </c>
      <c r="I65" s="192">
        <v>292</v>
      </c>
      <c r="J65" s="191">
        <v>142</v>
      </c>
      <c r="K65" s="193">
        <f t="shared" si="6"/>
        <v>1604</v>
      </c>
      <c r="L65" s="194">
        <f t="shared" si="7"/>
        <v>0.15982463132722199</v>
      </c>
      <c r="N65" s="14">
        <v>10036</v>
      </c>
    </row>
    <row r="66" spans="2:14" ht="20.100000000000001" customHeight="1">
      <c r="B66" s="203" t="s">
        <v>170</v>
      </c>
      <c r="C66" s="204"/>
      <c r="D66" s="191">
        <v>113</v>
      </c>
      <c r="E66" s="192">
        <v>91</v>
      </c>
      <c r="F66" s="192">
        <v>156</v>
      </c>
      <c r="G66" s="192">
        <v>108</v>
      </c>
      <c r="H66" s="192">
        <v>76</v>
      </c>
      <c r="I66" s="192">
        <v>117</v>
      </c>
      <c r="J66" s="191">
        <v>59</v>
      </c>
      <c r="K66" s="193">
        <f t="shared" si="6"/>
        <v>720</v>
      </c>
      <c r="L66" s="194">
        <f t="shared" si="7"/>
        <v>0.16039206950323012</v>
      </c>
      <c r="N66" s="14">
        <v>4489</v>
      </c>
    </row>
    <row r="67" spans="2:14" ht="20.100000000000001" customHeight="1">
      <c r="B67" s="203" t="s">
        <v>171</v>
      </c>
      <c r="C67" s="204"/>
      <c r="D67" s="187">
        <v>563</v>
      </c>
      <c r="E67" s="188">
        <v>562</v>
      </c>
      <c r="F67" s="188">
        <v>1018</v>
      </c>
      <c r="G67" s="188">
        <v>565</v>
      </c>
      <c r="H67" s="188">
        <v>458</v>
      </c>
      <c r="I67" s="188">
        <v>592</v>
      </c>
      <c r="J67" s="187">
        <v>305</v>
      </c>
      <c r="K67" s="189">
        <f t="shared" si="6"/>
        <v>4063</v>
      </c>
      <c r="L67" s="195">
        <f t="shared" si="7"/>
        <v>0.18595816742184998</v>
      </c>
      <c r="N67" s="14">
        <v>21849</v>
      </c>
    </row>
    <row r="68" spans="2:14" ht="20.100000000000001" customHeight="1">
      <c r="B68" s="203" t="s">
        <v>172</v>
      </c>
      <c r="C68" s="204"/>
      <c r="D68" s="187">
        <v>88</v>
      </c>
      <c r="E68" s="188">
        <v>91</v>
      </c>
      <c r="F68" s="188">
        <v>168</v>
      </c>
      <c r="G68" s="188">
        <v>95</v>
      </c>
      <c r="H68" s="188">
        <v>89</v>
      </c>
      <c r="I68" s="188">
        <v>81</v>
      </c>
      <c r="J68" s="187">
        <v>55</v>
      </c>
      <c r="K68" s="189">
        <f t="shared" si="6"/>
        <v>667</v>
      </c>
      <c r="L68" s="195">
        <f t="shared" si="7"/>
        <v>0.16396263520157325</v>
      </c>
      <c r="N68" s="14">
        <v>4068</v>
      </c>
    </row>
    <row r="69" spans="2:14" ht="20.100000000000001" customHeight="1">
      <c r="B69" s="203" t="s">
        <v>173</v>
      </c>
      <c r="C69" s="204"/>
      <c r="D69" s="187">
        <v>100</v>
      </c>
      <c r="E69" s="188">
        <v>102</v>
      </c>
      <c r="F69" s="188">
        <v>258</v>
      </c>
      <c r="G69" s="188">
        <v>117</v>
      </c>
      <c r="H69" s="188">
        <v>98</v>
      </c>
      <c r="I69" s="188">
        <v>121</v>
      </c>
      <c r="J69" s="187">
        <v>76</v>
      </c>
      <c r="K69" s="189">
        <f t="shared" si="6"/>
        <v>872</v>
      </c>
      <c r="L69" s="195">
        <f t="shared" si="7"/>
        <v>0.15322438938675101</v>
      </c>
      <c r="N69" s="14">
        <v>5691</v>
      </c>
    </row>
    <row r="70" spans="2:14" ht="20.100000000000001" customHeight="1">
      <c r="B70" s="203" t="s">
        <v>174</v>
      </c>
      <c r="C70" s="204"/>
      <c r="D70" s="187">
        <v>823</v>
      </c>
      <c r="E70" s="188">
        <v>518</v>
      </c>
      <c r="F70" s="188">
        <v>720</v>
      </c>
      <c r="G70" s="188">
        <v>484</v>
      </c>
      <c r="H70" s="188">
        <v>392</v>
      </c>
      <c r="I70" s="188">
        <v>454</v>
      </c>
      <c r="J70" s="187">
        <v>234</v>
      </c>
      <c r="K70" s="189">
        <f t="shared" si="6"/>
        <v>3625</v>
      </c>
      <c r="L70" s="195">
        <f t="shared" si="7"/>
        <v>0.2284615869414508</v>
      </c>
      <c r="N70" s="14">
        <v>15867</v>
      </c>
    </row>
    <row r="71" spans="2:14" ht="20.100000000000001" customHeight="1">
      <c r="B71" s="203" t="s">
        <v>175</v>
      </c>
      <c r="C71" s="204"/>
      <c r="D71" s="187">
        <v>131</v>
      </c>
      <c r="E71" s="188">
        <v>116</v>
      </c>
      <c r="F71" s="188">
        <v>212</v>
      </c>
      <c r="G71" s="188">
        <v>143</v>
      </c>
      <c r="H71" s="188">
        <v>131</v>
      </c>
      <c r="I71" s="188">
        <v>130</v>
      </c>
      <c r="J71" s="187">
        <v>77</v>
      </c>
      <c r="K71" s="189">
        <f t="shared" si="6"/>
        <v>940</v>
      </c>
      <c r="L71" s="195">
        <f t="shared" si="7"/>
        <v>0.20267356619232427</v>
      </c>
      <c r="N71" s="14">
        <v>4638</v>
      </c>
    </row>
    <row r="72" spans="2:14" ht="20.100000000000001" customHeight="1">
      <c r="B72" s="203" t="s">
        <v>176</v>
      </c>
      <c r="C72" s="204"/>
      <c r="D72" s="187">
        <v>212</v>
      </c>
      <c r="E72" s="188">
        <v>116</v>
      </c>
      <c r="F72" s="188">
        <v>238</v>
      </c>
      <c r="G72" s="188">
        <v>114</v>
      </c>
      <c r="H72" s="188">
        <v>105</v>
      </c>
      <c r="I72" s="188">
        <v>126</v>
      </c>
      <c r="J72" s="187">
        <v>60</v>
      </c>
      <c r="K72" s="189">
        <f t="shared" si="6"/>
        <v>971</v>
      </c>
      <c r="L72" s="195">
        <f t="shared" si="7"/>
        <v>0.22023134497618507</v>
      </c>
      <c r="N72" s="14">
        <v>4409</v>
      </c>
    </row>
    <row r="73" spans="2:14" ht="20.100000000000001" customHeight="1">
      <c r="B73" s="203" t="s">
        <v>177</v>
      </c>
      <c r="C73" s="204"/>
      <c r="D73" s="187">
        <v>188</v>
      </c>
      <c r="E73" s="188">
        <v>116</v>
      </c>
      <c r="F73" s="188">
        <v>182</v>
      </c>
      <c r="G73" s="188">
        <v>109</v>
      </c>
      <c r="H73" s="188">
        <v>102</v>
      </c>
      <c r="I73" s="188">
        <v>125</v>
      </c>
      <c r="J73" s="187">
        <v>51</v>
      </c>
      <c r="K73" s="189">
        <f t="shared" si="6"/>
        <v>873</v>
      </c>
      <c r="L73" s="195">
        <f t="shared" si="7"/>
        <v>0.21721821348594178</v>
      </c>
      <c r="N73" s="14">
        <v>4019</v>
      </c>
    </row>
    <row r="74" spans="2:14" ht="20.100000000000001" customHeight="1">
      <c r="B74" s="203" t="s">
        <v>178</v>
      </c>
      <c r="C74" s="204"/>
      <c r="D74" s="187">
        <v>150</v>
      </c>
      <c r="E74" s="188">
        <v>110</v>
      </c>
      <c r="F74" s="188">
        <v>158</v>
      </c>
      <c r="G74" s="188">
        <v>111</v>
      </c>
      <c r="H74" s="188">
        <v>75</v>
      </c>
      <c r="I74" s="188">
        <v>86</v>
      </c>
      <c r="J74" s="187">
        <v>43</v>
      </c>
      <c r="K74" s="189">
        <f t="shared" si="6"/>
        <v>733</v>
      </c>
      <c r="L74" s="196">
        <f t="shared" si="7"/>
        <v>0.22409049220421889</v>
      </c>
      <c r="N74" s="14">
        <v>3271</v>
      </c>
    </row>
    <row r="75" spans="2:14" ht="20.100000000000001" customHeight="1">
      <c r="B75" s="203" t="s">
        <v>179</v>
      </c>
      <c r="C75" s="204"/>
      <c r="D75" s="187">
        <v>330</v>
      </c>
      <c r="E75" s="188">
        <v>216</v>
      </c>
      <c r="F75" s="188">
        <v>281</v>
      </c>
      <c r="G75" s="188">
        <v>206</v>
      </c>
      <c r="H75" s="188">
        <v>204</v>
      </c>
      <c r="I75" s="188">
        <v>207</v>
      </c>
      <c r="J75" s="187">
        <v>93</v>
      </c>
      <c r="K75" s="189">
        <f t="shared" si="6"/>
        <v>1537</v>
      </c>
      <c r="L75" s="197">
        <f t="shared" si="7"/>
        <v>0.25204985241062644</v>
      </c>
      <c r="N75" s="14">
        <v>6098</v>
      </c>
    </row>
    <row r="76" spans="2:14" ht="20.100000000000001" customHeight="1">
      <c r="B76" s="203" t="s">
        <v>180</v>
      </c>
      <c r="C76" s="204"/>
      <c r="D76" s="187">
        <v>103</v>
      </c>
      <c r="E76" s="188">
        <v>69</v>
      </c>
      <c r="F76" s="188">
        <v>90</v>
      </c>
      <c r="G76" s="188">
        <v>60</v>
      </c>
      <c r="H76" s="188">
        <v>47</v>
      </c>
      <c r="I76" s="188">
        <v>70</v>
      </c>
      <c r="J76" s="187">
        <v>30</v>
      </c>
      <c r="K76" s="189">
        <f t="shared" si="6"/>
        <v>469</v>
      </c>
      <c r="L76" s="195">
        <f t="shared" si="7"/>
        <v>0.23662966700302723</v>
      </c>
      <c r="N76" s="14">
        <v>1982</v>
      </c>
    </row>
    <row r="77" spans="2:14" ht="20.100000000000001" customHeight="1">
      <c r="B77" s="203" t="s">
        <v>181</v>
      </c>
      <c r="C77" s="204"/>
      <c r="D77" s="187">
        <v>313</v>
      </c>
      <c r="E77" s="188">
        <v>189</v>
      </c>
      <c r="F77" s="188">
        <v>397</v>
      </c>
      <c r="G77" s="188">
        <v>247</v>
      </c>
      <c r="H77" s="188">
        <v>191</v>
      </c>
      <c r="I77" s="188">
        <v>218</v>
      </c>
      <c r="J77" s="187">
        <v>115</v>
      </c>
      <c r="K77" s="189">
        <f t="shared" si="6"/>
        <v>1670</v>
      </c>
      <c r="L77" s="195">
        <f t="shared" si="7"/>
        <v>0.21222518744440208</v>
      </c>
      <c r="N77" s="14">
        <v>7869</v>
      </c>
    </row>
    <row r="78" spans="2:14" ht="20.100000000000001" customHeight="1">
      <c r="B78" s="203" t="s">
        <v>182</v>
      </c>
      <c r="C78" s="204"/>
      <c r="D78" s="187">
        <v>48</v>
      </c>
      <c r="E78" s="188">
        <v>30</v>
      </c>
      <c r="F78" s="188">
        <v>69</v>
      </c>
      <c r="G78" s="188">
        <v>33</v>
      </c>
      <c r="H78" s="188">
        <v>27</v>
      </c>
      <c r="I78" s="188">
        <v>43</v>
      </c>
      <c r="J78" s="187">
        <v>14</v>
      </c>
      <c r="K78" s="189">
        <f t="shared" si="6"/>
        <v>264</v>
      </c>
      <c r="L78" s="195">
        <f t="shared" si="7"/>
        <v>0.21480878763222133</v>
      </c>
      <c r="N78" s="14">
        <v>1229</v>
      </c>
    </row>
    <row r="79" spans="2:14" ht="20.100000000000001" customHeight="1">
      <c r="B79" s="203" t="s">
        <v>183</v>
      </c>
      <c r="C79" s="204"/>
      <c r="D79" s="187">
        <v>197</v>
      </c>
      <c r="E79" s="188">
        <v>147</v>
      </c>
      <c r="F79" s="188">
        <v>405</v>
      </c>
      <c r="G79" s="188">
        <v>208</v>
      </c>
      <c r="H79" s="188">
        <v>179</v>
      </c>
      <c r="I79" s="188">
        <v>262</v>
      </c>
      <c r="J79" s="187">
        <v>145</v>
      </c>
      <c r="K79" s="189">
        <f t="shared" si="6"/>
        <v>1543</v>
      </c>
      <c r="L79" s="195">
        <f t="shared" si="7"/>
        <v>0.17045956694653117</v>
      </c>
      <c r="N79" s="14">
        <v>9052</v>
      </c>
    </row>
    <row r="80" spans="2:14" ht="20.100000000000001" customHeight="1">
      <c r="B80" s="203" t="s">
        <v>184</v>
      </c>
      <c r="C80" s="204"/>
      <c r="D80" s="45">
        <v>47</v>
      </c>
      <c r="E80" s="46">
        <v>41</v>
      </c>
      <c r="F80" s="46">
        <v>86</v>
      </c>
      <c r="G80" s="46">
        <v>46</v>
      </c>
      <c r="H80" s="46">
        <v>37</v>
      </c>
      <c r="I80" s="46">
        <v>67</v>
      </c>
      <c r="J80" s="45">
        <v>44</v>
      </c>
      <c r="K80" s="47">
        <f t="shared" si="6"/>
        <v>368</v>
      </c>
      <c r="L80" s="195">
        <f t="shared" si="7"/>
        <v>0.17465590887517798</v>
      </c>
      <c r="N80" s="14">
        <v>2107</v>
      </c>
    </row>
    <row r="81" spans="2:14" ht="20.100000000000001" customHeight="1">
      <c r="B81" s="203" t="s">
        <v>185</v>
      </c>
      <c r="C81" s="204"/>
      <c r="D81" s="45">
        <v>30</v>
      </c>
      <c r="E81" s="46">
        <v>46</v>
      </c>
      <c r="F81" s="46">
        <v>128</v>
      </c>
      <c r="G81" s="46">
        <v>57</v>
      </c>
      <c r="H81" s="46">
        <v>45</v>
      </c>
      <c r="I81" s="46">
        <v>83</v>
      </c>
      <c r="J81" s="45">
        <v>44</v>
      </c>
      <c r="K81" s="47">
        <f t="shared" si="6"/>
        <v>433</v>
      </c>
      <c r="L81" s="195">
        <f t="shared" si="7"/>
        <v>0.16054875787912495</v>
      </c>
      <c r="N81" s="14">
        <v>2697</v>
      </c>
    </row>
    <row r="82" spans="2:14" ht="20.100000000000001" customHeight="1">
      <c r="B82" s="203" t="s">
        <v>186</v>
      </c>
      <c r="C82" s="204"/>
      <c r="D82" s="40">
        <v>201</v>
      </c>
      <c r="E82" s="39">
        <v>157</v>
      </c>
      <c r="F82" s="39">
        <v>281</v>
      </c>
      <c r="G82" s="39">
        <v>161</v>
      </c>
      <c r="H82" s="39">
        <v>141</v>
      </c>
      <c r="I82" s="39">
        <v>171</v>
      </c>
      <c r="J82" s="40">
        <v>109</v>
      </c>
      <c r="K82" s="190">
        <f t="shared" si="6"/>
        <v>1221</v>
      </c>
      <c r="L82" s="197">
        <f t="shared" si="7"/>
        <v>0.18472012102874433</v>
      </c>
      <c r="N82" s="14">
        <v>6610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5515</v>
      </c>
      <c r="E5" s="149">
        <v>274554.50000000006</v>
      </c>
      <c r="F5" s="151">
        <v>1682</v>
      </c>
      <c r="G5" s="152">
        <v>30467.739999999987</v>
      </c>
      <c r="H5" s="150">
        <v>535</v>
      </c>
      <c r="I5" s="149">
        <v>100821.79000000002</v>
      </c>
      <c r="J5" s="151">
        <v>1085</v>
      </c>
      <c r="K5" s="152">
        <v>320829.53000000003</v>
      </c>
      <c r="M5" s="162">
        <f>Q5+Q7</f>
        <v>39681</v>
      </c>
      <c r="N5" s="121" t="s">
        <v>107</v>
      </c>
      <c r="O5" s="122"/>
      <c r="P5" s="134"/>
      <c r="Q5" s="123">
        <v>31537</v>
      </c>
      <c r="R5" s="124">
        <v>1757500.4399999995</v>
      </c>
      <c r="S5" s="124">
        <f>R5/Q5*100</f>
        <v>5572.8206233947412</v>
      </c>
    </row>
    <row r="6" spans="1:19" ht="20.100000000000001" customHeight="1">
      <c r="B6" s="217" t="s">
        <v>114</v>
      </c>
      <c r="C6" s="217"/>
      <c r="D6" s="153">
        <v>4589</v>
      </c>
      <c r="E6" s="154">
        <v>264850.67000000004</v>
      </c>
      <c r="F6" s="155">
        <v>1518</v>
      </c>
      <c r="G6" s="156">
        <v>26435.729999999992</v>
      </c>
      <c r="H6" s="153">
        <v>424</v>
      </c>
      <c r="I6" s="154">
        <v>86114.07</v>
      </c>
      <c r="J6" s="155">
        <v>867</v>
      </c>
      <c r="K6" s="156">
        <v>239546.74999999997</v>
      </c>
      <c r="M6" s="58"/>
      <c r="N6" s="125"/>
      <c r="O6" s="94" t="s">
        <v>104</v>
      </c>
      <c r="P6" s="107"/>
      <c r="Q6" s="98">
        <f>Q5/Q$13</f>
        <v>0.62291617286876833</v>
      </c>
      <c r="R6" s="99">
        <f>R5/R$13</f>
        <v>0.38114303059519022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2843</v>
      </c>
      <c r="E7" s="154">
        <v>162572.71999999997</v>
      </c>
      <c r="F7" s="155">
        <v>922</v>
      </c>
      <c r="G7" s="156">
        <v>16759.829999999998</v>
      </c>
      <c r="H7" s="153">
        <v>525</v>
      </c>
      <c r="I7" s="154">
        <v>104837.90999999996</v>
      </c>
      <c r="J7" s="155">
        <v>637</v>
      </c>
      <c r="K7" s="156">
        <v>181357.63</v>
      </c>
      <c r="M7" s="58"/>
      <c r="N7" s="126" t="s">
        <v>108</v>
      </c>
      <c r="O7" s="127"/>
      <c r="P7" s="135"/>
      <c r="Q7" s="128">
        <v>8144</v>
      </c>
      <c r="R7" s="129">
        <v>142836.76000000013</v>
      </c>
      <c r="S7" s="129">
        <f>R7/Q7*100</f>
        <v>1753.8894891945006</v>
      </c>
    </row>
    <row r="8" spans="1:19" ht="20.100000000000001" customHeight="1">
      <c r="B8" s="217" t="s">
        <v>116</v>
      </c>
      <c r="C8" s="217"/>
      <c r="D8" s="153">
        <v>1141</v>
      </c>
      <c r="E8" s="154">
        <v>58193.38</v>
      </c>
      <c r="F8" s="155">
        <v>251</v>
      </c>
      <c r="G8" s="156">
        <v>3990.3999999999992</v>
      </c>
      <c r="H8" s="153">
        <v>78</v>
      </c>
      <c r="I8" s="154">
        <v>14278.87</v>
      </c>
      <c r="J8" s="155">
        <v>341</v>
      </c>
      <c r="K8" s="156">
        <v>94119.16</v>
      </c>
      <c r="L8" s="89"/>
      <c r="M8" s="88"/>
      <c r="N8" s="130"/>
      <c r="O8" s="94" t="s">
        <v>104</v>
      </c>
      <c r="P8" s="107"/>
      <c r="Q8" s="98">
        <f>Q7/Q$13</f>
        <v>0.16085960338152802</v>
      </c>
      <c r="R8" s="99">
        <f>R7/R$13</f>
        <v>3.0976513204627083E-2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1757</v>
      </c>
      <c r="E9" s="154">
        <v>106819.44</v>
      </c>
      <c r="F9" s="155">
        <v>432</v>
      </c>
      <c r="G9" s="156">
        <v>8779.69</v>
      </c>
      <c r="H9" s="153">
        <v>319</v>
      </c>
      <c r="I9" s="154">
        <v>63883.369999999995</v>
      </c>
      <c r="J9" s="155">
        <v>395</v>
      </c>
      <c r="K9" s="156">
        <v>111635.19</v>
      </c>
      <c r="L9" s="89"/>
      <c r="M9" s="88"/>
      <c r="N9" s="126" t="s">
        <v>109</v>
      </c>
      <c r="O9" s="127"/>
      <c r="P9" s="135"/>
      <c r="Q9" s="128">
        <v>4154</v>
      </c>
      <c r="R9" s="129">
        <v>827476.69999999949</v>
      </c>
      <c r="S9" s="129">
        <f>R9/Q9*100</f>
        <v>19919.997592681742</v>
      </c>
    </row>
    <row r="10" spans="1:19" ht="20.100000000000001" customHeight="1">
      <c r="B10" s="217" t="s">
        <v>118</v>
      </c>
      <c r="C10" s="217"/>
      <c r="D10" s="153">
        <v>4072</v>
      </c>
      <c r="E10" s="154">
        <v>242742.09000000003</v>
      </c>
      <c r="F10" s="155">
        <v>716</v>
      </c>
      <c r="G10" s="156">
        <v>13901.93</v>
      </c>
      <c r="H10" s="153">
        <v>563</v>
      </c>
      <c r="I10" s="154">
        <v>120786.27000000002</v>
      </c>
      <c r="J10" s="155">
        <v>966</v>
      </c>
      <c r="K10" s="156">
        <v>276693.96999999997</v>
      </c>
      <c r="L10" s="89"/>
      <c r="M10" s="88"/>
      <c r="N10" s="95"/>
      <c r="O10" s="94" t="s">
        <v>104</v>
      </c>
      <c r="P10" s="107"/>
      <c r="Q10" s="98">
        <f>Q9/Q$13</f>
        <v>8.2049458797503361E-2</v>
      </c>
      <c r="R10" s="99">
        <f>R9/R$13</f>
        <v>0.17945200468052624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8862</v>
      </c>
      <c r="E11" s="154">
        <v>487938.39999999997</v>
      </c>
      <c r="F11" s="155">
        <v>2008</v>
      </c>
      <c r="G11" s="156">
        <v>31711.559999999998</v>
      </c>
      <c r="H11" s="153">
        <v>1396</v>
      </c>
      <c r="I11" s="154">
        <v>279371.82</v>
      </c>
      <c r="J11" s="155">
        <v>1699</v>
      </c>
      <c r="K11" s="156">
        <v>440500.2900000001</v>
      </c>
      <c r="L11" s="89"/>
      <c r="M11" s="88"/>
      <c r="N11" s="126" t="s">
        <v>110</v>
      </c>
      <c r="O11" s="127"/>
      <c r="P11" s="135"/>
      <c r="Q11" s="101">
        <v>6793</v>
      </c>
      <c r="R11" s="102">
        <v>1883317.09</v>
      </c>
      <c r="S11" s="102">
        <f>R11/Q11*100</f>
        <v>27724.379361107025</v>
      </c>
    </row>
    <row r="12" spans="1:19" ht="20.100000000000001" customHeight="1" thickBot="1">
      <c r="B12" s="218" t="s">
        <v>120</v>
      </c>
      <c r="C12" s="218"/>
      <c r="D12" s="157">
        <v>2758</v>
      </c>
      <c r="E12" s="158">
        <v>159829.24000000002</v>
      </c>
      <c r="F12" s="159">
        <v>615</v>
      </c>
      <c r="G12" s="160">
        <v>10789.880000000001</v>
      </c>
      <c r="H12" s="157">
        <v>314</v>
      </c>
      <c r="I12" s="158">
        <v>57382.600000000006</v>
      </c>
      <c r="J12" s="159">
        <v>803</v>
      </c>
      <c r="K12" s="160">
        <v>218634.57</v>
      </c>
      <c r="L12" s="89"/>
      <c r="M12" s="88"/>
      <c r="N12" s="125"/>
      <c r="O12" s="84" t="s">
        <v>104</v>
      </c>
      <c r="P12" s="108"/>
      <c r="Q12" s="103">
        <f>Q11/Q$13</f>
        <v>0.13417476495220038</v>
      </c>
      <c r="R12" s="104">
        <f>R11/R$13</f>
        <v>0.40842845151965645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31537</v>
      </c>
      <c r="E13" s="149">
        <v>1757500.4399999995</v>
      </c>
      <c r="F13" s="151">
        <v>8144</v>
      </c>
      <c r="G13" s="152">
        <v>142836.76000000013</v>
      </c>
      <c r="H13" s="150">
        <v>4154</v>
      </c>
      <c r="I13" s="149">
        <v>827476.69999999949</v>
      </c>
      <c r="J13" s="151">
        <v>6793</v>
      </c>
      <c r="K13" s="152">
        <v>1883317.09</v>
      </c>
      <c r="M13" s="58"/>
      <c r="N13" s="131" t="s">
        <v>111</v>
      </c>
      <c r="O13" s="132"/>
      <c r="P13" s="133"/>
      <c r="Q13" s="96">
        <f>Q5+Q7+Q9+Q11</f>
        <v>50628</v>
      </c>
      <c r="R13" s="97">
        <f>R5+R7+R9+R11</f>
        <v>4611130.9899999993</v>
      </c>
      <c r="S13" s="97">
        <f>R13/Q13*100</f>
        <v>9107.8671683653301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0.62549620052171939</v>
      </c>
      <c r="O16" s="58">
        <f>F5/(D5+F5+H5+J5)</f>
        <v>0.19076783486446638</v>
      </c>
      <c r="P16" s="58">
        <f>H5/(D5+F5+H5+J5)</f>
        <v>6.0678235227401608E-2</v>
      </c>
      <c r="Q16" s="58">
        <f>J5/(D5+F5+H5+J5)</f>
        <v>0.12305772938641261</v>
      </c>
    </row>
    <row r="17" spans="13:17" ht="20.100000000000001" customHeight="1">
      <c r="M17" s="14" t="s">
        <v>133</v>
      </c>
      <c r="N17" s="58">
        <f t="shared" ref="N17:N23" si="0">D6/(D6+F6+H6+J6)</f>
        <v>0.62030278453636123</v>
      </c>
      <c r="O17" s="58">
        <f t="shared" ref="O17:O23" si="1">F6/(D6+F6+H6+J6)</f>
        <v>0.20519059205190593</v>
      </c>
      <c r="P17" s="58">
        <f t="shared" ref="P17:P23" si="2">H6/(D6+F6+H6+J6)</f>
        <v>5.7312787239794542E-2</v>
      </c>
      <c r="Q17" s="58">
        <f t="shared" ref="Q17:Q23" si="3">J6/(D6+F6+H6+J6)</f>
        <v>0.11719383617193836</v>
      </c>
    </row>
    <row r="18" spans="13:17" ht="20.100000000000001" customHeight="1">
      <c r="M18" s="14" t="s">
        <v>134</v>
      </c>
      <c r="N18" s="58">
        <f t="shared" si="0"/>
        <v>0.57702455855490153</v>
      </c>
      <c r="O18" s="58">
        <f t="shared" si="1"/>
        <v>0.18713212908463567</v>
      </c>
      <c r="P18" s="58">
        <f t="shared" si="2"/>
        <v>0.10655571341587172</v>
      </c>
      <c r="Q18" s="58">
        <f t="shared" si="3"/>
        <v>0.12928759894459102</v>
      </c>
    </row>
    <row r="19" spans="13:17" ht="20.100000000000001" customHeight="1">
      <c r="M19" s="14" t="s">
        <v>135</v>
      </c>
      <c r="N19" s="58">
        <f t="shared" si="0"/>
        <v>0.63003865267807846</v>
      </c>
      <c r="O19" s="58">
        <f t="shared" si="1"/>
        <v>0.13859745996686915</v>
      </c>
      <c r="P19" s="58">
        <f t="shared" si="2"/>
        <v>4.3070127001656543E-2</v>
      </c>
      <c r="Q19" s="58">
        <f t="shared" si="3"/>
        <v>0.1882937603533959</v>
      </c>
    </row>
    <row r="20" spans="13:17" ht="20.100000000000001" customHeight="1">
      <c r="M20" s="14" t="s">
        <v>136</v>
      </c>
      <c r="N20" s="58">
        <f t="shared" si="0"/>
        <v>0.60523596279710645</v>
      </c>
      <c r="O20" s="58">
        <f t="shared" si="1"/>
        <v>0.14881157423355149</v>
      </c>
      <c r="P20" s="58">
        <f t="shared" si="2"/>
        <v>0.10988632449190493</v>
      </c>
      <c r="Q20" s="58">
        <f t="shared" si="3"/>
        <v>0.13606613847743712</v>
      </c>
    </row>
    <row r="21" spans="13:17" ht="20.100000000000001" customHeight="1">
      <c r="M21" s="14" t="s">
        <v>137</v>
      </c>
      <c r="N21" s="58">
        <f t="shared" si="0"/>
        <v>0.64460978312490103</v>
      </c>
      <c r="O21" s="58">
        <f t="shared" si="1"/>
        <v>0.11334494221940794</v>
      </c>
      <c r="P21" s="58">
        <f t="shared" si="2"/>
        <v>8.9124584454646189E-2</v>
      </c>
      <c r="Q21" s="58">
        <f t="shared" si="3"/>
        <v>0.15292069020104479</v>
      </c>
    </row>
    <row r="22" spans="13:17" ht="20.100000000000001" customHeight="1">
      <c r="M22" s="14" t="s">
        <v>138</v>
      </c>
      <c r="N22" s="58">
        <f t="shared" si="0"/>
        <v>0.63458646616541359</v>
      </c>
      <c r="O22" s="58">
        <f t="shared" si="1"/>
        <v>0.14378804153240243</v>
      </c>
      <c r="P22" s="58">
        <f t="shared" si="2"/>
        <v>9.9964196204797712E-2</v>
      </c>
      <c r="Q22" s="58">
        <f t="shared" si="3"/>
        <v>0.12166129609738632</v>
      </c>
    </row>
    <row r="23" spans="13:17" ht="20.100000000000001" customHeight="1">
      <c r="M23" s="14" t="s">
        <v>139</v>
      </c>
      <c r="N23" s="58">
        <f t="shared" si="0"/>
        <v>0.61425389755011139</v>
      </c>
      <c r="O23" s="58">
        <f t="shared" si="1"/>
        <v>0.13697104677060135</v>
      </c>
      <c r="P23" s="58">
        <f t="shared" si="2"/>
        <v>6.9933184855233851E-2</v>
      </c>
      <c r="Q23" s="58">
        <f t="shared" si="3"/>
        <v>0.17884187082405345</v>
      </c>
    </row>
    <row r="24" spans="13:17" ht="20.100000000000001" customHeight="1">
      <c r="M24" s="14" t="s">
        <v>140</v>
      </c>
      <c r="N24" s="58">
        <f t="shared" ref="N24" si="4">D13/(D13+F13+H13+J13)</f>
        <v>0.62291617286876833</v>
      </c>
      <c r="O24" s="58">
        <f t="shared" ref="O24" si="5">F13/(D13+F13+H13+J13)</f>
        <v>0.16085960338152802</v>
      </c>
      <c r="P24" s="58">
        <f t="shared" ref="P24" si="6">H13/(D13+F13+H13+J13)</f>
        <v>8.2049458797503361E-2</v>
      </c>
      <c r="Q24" s="58">
        <f t="shared" ref="Q24" si="7">J13/(D13+F13+H13+J13)</f>
        <v>0.13417476495220038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0.37782370945215077</v>
      </c>
      <c r="O29" s="58">
        <f>G5/(E5+G5+I5+K5)</f>
        <v>4.1927684832787894E-2</v>
      </c>
      <c r="P29" s="58">
        <f>I5/(E5+G5+I5+K5)</f>
        <v>0.13874426640760126</v>
      </c>
      <c r="Q29" s="58">
        <f>K5/(E5+G5+I5+K5)</f>
        <v>0.44150433930746014</v>
      </c>
    </row>
    <row r="30" spans="13:17" ht="20.100000000000001" customHeight="1">
      <c r="M30" s="14" t="s">
        <v>133</v>
      </c>
      <c r="N30" s="58">
        <f t="shared" ref="N30:N37" si="8">E6/(E6+G6+I6+K6)</f>
        <v>0.42929226587648789</v>
      </c>
      <c r="O30" s="58">
        <f t="shared" ref="O30:O37" si="9">G6/(E6+G6+I6+K6)</f>
        <v>4.2849257023963888E-2</v>
      </c>
      <c r="P30" s="58">
        <f t="shared" ref="P30:P37" si="10">I6/(E6+G6+I6+K6)</f>
        <v>0.13958093530269899</v>
      </c>
      <c r="Q30" s="58">
        <f t="shared" ref="Q30:Q37" si="11">K6/(E6+G6+I6+K6)</f>
        <v>0.38827754179684931</v>
      </c>
    </row>
    <row r="31" spans="13:17" ht="20.100000000000001" customHeight="1">
      <c r="M31" s="14" t="s">
        <v>134</v>
      </c>
      <c r="N31" s="58">
        <f t="shared" si="8"/>
        <v>0.34922214897923776</v>
      </c>
      <c r="O31" s="58">
        <f t="shared" si="9"/>
        <v>3.6001758776790467E-2</v>
      </c>
      <c r="P31" s="58">
        <f t="shared" si="10"/>
        <v>0.22520211401206741</v>
      </c>
      <c r="Q31" s="58">
        <f t="shared" si="11"/>
        <v>0.38957397823190443</v>
      </c>
    </row>
    <row r="32" spans="13:17" ht="20.100000000000001" customHeight="1">
      <c r="M32" s="14" t="s">
        <v>135</v>
      </c>
      <c r="N32" s="58">
        <f t="shared" si="8"/>
        <v>0.34114645635428537</v>
      </c>
      <c r="O32" s="58">
        <f t="shared" si="9"/>
        <v>2.3392881104966581E-2</v>
      </c>
      <c r="P32" s="58">
        <f t="shared" si="10"/>
        <v>8.3706873552344185E-2</v>
      </c>
      <c r="Q32" s="58">
        <f t="shared" si="11"/>
        <v>0.55175378898840388</v>
      </c>
    </row>
    <row r="33" spans="13:17" ht="20.100000000000001" customHeight="1">
      <c r="M33" s="14" t="s">
        <v>136</v>
      </c>
      <c r="N33" s="58">
        <f t="shared" si="8"/>
        <v>0.36692871532471971</v>
      </c>
      <c r="O33" s="58">
        <f t="shared" si="9"/>
        <v>3.0158558897605985E-2</v>
      </c>
      <c r="P33" s="58">
        <f t="shared" si="10"/>
        <v>0.21944173162407271</v>
      </c>
      <c r="Q33" s="58">
        <f t="shared" si="11"/>
        <v>0.38347099415360159</v>
      </c>
    </row>
    <row r="34" spans="13:17" ht="20.100000000000001" customHeight="1">
      <c r="M34" s="14" t="s">
        <v>137</v>
      </c>
      <c r="N34" s="58">
        <f t="shared" si="8"/>
        <v>0.37109476722358536</v>
      </c>
      <c r="O34" s="58">
        <f t="shared" si="9"/>
        <v>2.1252735680526512E-2</v>
      </c>
      <c r="P34" s="58">
        <f t="shared" si="10"/>
        <v>0.18465340209213463</v>
      </c>
      <c r="Q34" s="58">
        <f t="shared" si="11"/>
        <v>0.42299909500375354</v>
      </c>
    </row>
    <row r="35" spans="13:17" ht="20.100000000000001" customHeight="1">
      <c r="M35" s="14" t="s">
        <v>138</v>
      </c>
      <c r="N35" s="58">
        <f t="shared" si="8"/>
        <v>0.39365043334807259</v>
      </c>
      <c r="O35" s="58">
        <f t="shared" si="9"/>
        <v>2.5583699368902722E-2</v>
      </c>
      <c r="P35" s="58">
        <f t="shared" si="10"/>
        <v>0.22538672506250734</v>
      </c>
      <c r="Q35" s="58">
        <f t="shared" si="11"/>
        <v>0.35537914222051736</v>
      </c>
    </row>
    <row r="36" spans="13:17" ht="20.100000000000001" customHeight="1">
      <c r="M36" s="14" t="s">
        <v>139</v>
      </c>
      <c r="N36" s="58">
        <f t="shared" si="8"/>
        <v>0.35785099325448905</v>
      </c>
      <c r="O36" s="58">
        <f t="shared" si="9"/>
        <v>2.4158090691645321E-2</v>
      </c>
      <c r="P36" s="58">
        <f t="shared" si="10"/>
        <v>0.12847724487412343</v>
      </c>
      <c r="Q36" s="58">
        <f t="shared" si="11"/>
        <v>0.4895136711797422</v>
      </c>
    </row>
    <row r="37" spans="13:17" ht="20.100000000000001" customHeight="1">
      <c r="M37" s="14" t="s">
        <v>140</v>
      </c>
      <c r="N37" s="58">
        <f t="shared" si="8"/>
        <v>0.38114303059519022</v>
      </c>
      <c r="O37" s="58">
        <f t="shared" si="9"/>
        <v>3.0976513204627083E-2</v>
      </c>
      <c r="P37" s="58">
        <f t="shared" si="10"/>
        <v>0.17945200468052624</v>
      </c>
      <c r="Q37" s="58">
        <f t="shared" si="11"/>
        <v>0.40842845151965645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/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4823</v>
      </c>
      <c r="F5" s="164">
        <f t="shared" ref="F5:F16" si="0">E5/SUM(E$5:E$16)</f>
        <v>0.15293147731236326</v>
      </c>
      <c r="G5" s="165">
        <v>257070.65999999997</v>
      </c>
      <c r="H5" s="166">
        <f t="shared" ref="H5:H16" si="1">G5/SUM(G$5:G$16)</f>
        <v>0.14627060918402957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234</v>
      </c>
      <c r="F6" s="168">
        <f t="shared" si="0"/>
        <v>7.4198560421092682E-3</v>
      </c>
      <c r="G6" s="169">
        <v>15900.919999999998</v>
      </c>
      <c r="H6" s="170">
        <f t="shared" si="1"/>
        <v>9.047462884276717E-3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1963</v>
      </c>
      <c r="F7" s="168">
        <f t="shared" si="0"/>
        <v>6.2244347908805529E-2</v>
      </c>
      <c r="G7" s="169">
        <v>85319.979999999981</v>
      </c>
      <c r="H7" s="170">
        <f t="shared" si="1"/>
        <v>4.8546206907350752E-2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349</v>
      </c>
      <c r="F8" s="168">
        <f t="shared" si="0"/>
        <v>1.1066366490154422E-2</v>
      </c>
      <c r="G8" s="169">
        <v>13909.150000000003</v>
      </c>
      <c r="H8" s="170">
        <f t="shared" si="1"/>
        <v>7.9141658707066968E-3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3843</v>
      </c>
      <c r="F9" s="168">
        <f t="shared" si="0"/>
        <v>0.1218568665377176</v>
      </c>
      <c r="G9" s="169">
        <v>47359.669999999991</v>
      </c>
      <c r="H9" s="170">
        <f t="shared" si="1"/>
        <v>2.6947173907962148E-2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6345</v>
      </c>
      <c r="F10" s="168">
        <f t="shared" si="0"/>
        <v>0.20119225037257824</v>
      </c>
      <c r="G10" s="169">
        <v>641516.53</v>
      </c>
      <c r="H10" s="170">
        <f t="shared" si="1"/>
        <v>0.36501642639702558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2998</v>
      </c>
      <c r="F11" s="168">
        <f t="shared" si="0"/>
        <v>9.5062941941211912E-2</v>
      </c>
      <c r="G11" s="169">
        <v>235627</v>
      </c>
      <c r="H11" s="170">
        <f t="shared" si="1"/>
        <v>0.13406938322018286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942</v>
      </c>
      <c r="F12" s="168">
        <f t="shared" si="0"/>
        <v>2.9869676887465516E-2</v>
      </c>
      <c r="G12" s="169">
        <v>124690.74</v>
      </c>
      <c r="H12" s="170">
        <f t="shared" si="1"/>
        <v>7.0947771711510926E-2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182</v>
      </c>
      <c r="F13" s="168">
        <f t="shared" si="0"/>
        <v>5.7709991438627643E-3</v>
      </c>
      <c r="G13" s="169">
        <v>14873.980000000001</v>
      </c>
      <c r="H13" s="170">
        <f t="shared" si="1"/>
        <v>8.4631443961402375E-3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8805</v>
      </c>
      <c r="F15" s="168">
        <f t="shared" si="0"/>
        <v>0.27919586517423978</v>
      </c>
      <c r="G15" s="169">
        <v>115949.18000000001</v>
      </c>
      <c r="H15" s="170">
        <f t="shared" si="1"/>
        <v>6.5973912359305026E-2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1053</v>
      </c>
      <c r="F16" s="172">
        <f t="shared" si="0"/>
        <v>3.3389352189491711E-2</v>
      </c>
      <c r="G16" s="173">
        <v>205282.63</v>
      </c>
      <c r="H16" s="174">
        <f t="shared" si="1"/>
        <v>0.11680374316150954</v>
      </c>
      <c r="N16" s="24"/>
    </row>
    <row r="17" spans="2:8" s="14" customFormat="1" ht="20.10000000000000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1.2278978388998034E-4</v>
      </c>
      <c r="G18" s="169">
        <v>20.43</v>
      </c>
      <c r="H18" s="170">
        <f t="shared" si="3"/>
        <v>1.4303040757855331E-4</v>
      </c>
    </row>
    <row r="19" spans="2:8" s="14" customFormat="1" ht="20.100000000000001" customHeight="1">
      <c r="B19" s="238"/>
      <c r="C19" s="223" t="s">
        <v>85</v>
      </c>
      <c r="D19" s="224"/>
      <c r="E19" s="167">
        <v>602</v>
      </c>
      <c r="F19" s="168">
        <f t="shared" si="2"/>
        <v>7.3919449901768172E-2</v>
      </c>
      <c r="G19" s="169">
        <v>17413.919999999998</v>
      </c>
      <c r="H19" s="170">
        <f t="shared" si="3"/>
        <v>0.12191483480863048</v>
      </c>
    </row>
    <row r="20" spans="2:8" s="14" customFormat="1" ht="20.100000000000001" customHeight="1">
      <c r="B20" s="238"/>
      <c r="C20" s="223" t="s">
        <v>86</v>
      </c>
      <c r="D20" s="224"/>
      <c r="E20" s="167">
        <v>134</v>
      </c>
      <c r="F20" s="168">
        <f t="shared" si="2"/>
        <v>1.6453831041257368E-2</v>
      </c>
      <c r="G20" s="169">
        <v>4807.8999999999987</v>
      </c>
      <c r="H20" s="170">
        <f t="shared" si="3"/>
        <v>3.3660102623442302E-2</v>
      </c>
    </row>
    <row r="21" spans="2:8" s="14" customFormat="1" ht="20.100000000000001" customHeight="1">
      <c r="B21" s="238"/>
      <c r="C21" s="223" t="s">
        <v>87</v>
      </c>
      <c r="D21" s="224"/>
      <c r="E21" s="167">
        <v>391</v>
      </c>
      <c r="F21" s="168">
        <f t="shared" si="2"/>
        <v>4.8010805500982315E-2</v>
      </c>
      <c r="G21" s="169">
        <v>4443.1399999999994</v>
      </c>
      <c r="H21" s="170">
        <f t="shared" si="3"/>
        <v>3.1106418263757867E-2</v>
      </c>
    </row>
    <row r="22" spans="2:8" s="14" customFormat="1" ht="20.10000000000000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2116</v>
      </c>
      <c r="F23" s="168">
        <f t="shared" si="2"/>
        <v>0.25982318271119842</v>
      </c>
      <c r="G23" s="169">
        <v>69868.970000000016</v>
      </c>
      <c r="H23" s="170">
        <f t="shared" si="3"/>
        <v>0.48915258229044128</v>
      </c>
    </row>
    <row r="24" spans="2:8" s="14" customFormat="1" ht="20.100000000000001" customHeight="1">
      <c r="B24" s="238"/>
      <c r="C24" s="223" t="s">
        <v>90</v>
      </c>
      <c r="D24" s="224"/>
      <c r="E24" s="167">
        <v>42</v>
      </c>
      <c r="F24" s="168">
        <f t="shared" si="2"/>
        <v>5.1571709233791752E-3</v>
      </c>
      <c r="G24" s="169">
        <v>1944.12</v>
      </c>
      <c r="H24" s="170">
        <f t="shared" si="3"/>
        <v>1.3610781986373815E-2</v>
      </c>
    </row>
    <row r="25" spans="2:8" s="14" customFormat="1" ht="20.100000000000001" customHeight="1">
      <c r="B25" s="238"/>
      <c r="C25" s="223" t="s">
        <v>145</v>
      </c>
      <c r="D25" s="224"/>
      <c r="E25" s="167">
        <v>11</v>
      </c>
      <c r="F25" s="168">
        <f t="shared" si="2"/>
        <v>1.3506876227897839E-3</v>
      </c>
      <c r="G25" s="169">
        <v>398.02</v>
      </c>
      <c r="H25" s="170">
        <f t="shared" si="3"/>
        <v>2.7865375831823682E-3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4616</v>
      </c>
      <c r="F27" s="168">
        <f t="shared" si="2"/>
        <v>0.56679764243614927</v>
      </c>
      <c r="G27" s="169">
        <v>26359.230000000003</v>
      </c>
      <c r="H27" s="170">
        <f t="shared" si="3"/>
        <v>0.1845409403013622</v>
      </c>
    </row>
    <row r="28" spans="2:8" s="14" customFormat="1" ht="20.100000000000001" customHeight="1">
      <c r="B28" s="239"/>
      <c r="C28" s="223" t="s">
        <v>91</v>
      </c>
      <c r="D28" s="224"/>
      <c r="E28" s="171">
        <v>231</v>
      </c>
      <c r="F28" s="172">
        <f t="shared" si="2"/>
        <v>2.8364440078585462E-2</v>
      </c>
      <c r="G28" s="173">
        <v>17581.029999999995</v>
      </c>
      <c r="H28" s="174">
        <f t="shared" si="3"/>
        <v>0.12308477173523114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156</v>
      </c>
      <c r="F29" s="176">
        <f t="shared" ref="F29:F40" si="4">E29/SUM(E$29:E$40)</f>
        <v>3.7554164660568129E-2</v>
      </c>
      <c r="G29" s="177">
        <v>25541.530000000002</v>
      </c>
      <c r="H29" s="178">
        <f t="shared" ref="H29:H40" si="5">G29/SUM(G$29:G$40)</f>
        <v>3.0866766399585629E-2</v>
      </c>
    </row>
    <row r="30" spans="2:8" s="14" customFormat="1" ht="20.100000000000001" customHeight="1">
      <c r="B30" s="236"/>
      <c r="C30" s="223" t="s">
        <v>74</v>
      </c>
      <c r="D30" s="224"/>
      <c r="E30" s="167">
        <v>4</v>
      </c>
      <c r="F30" s="168">
        <f t="shared" si="4"/>
        <v>9.6292729898892631E-4</v>
      </c>
      <c r="G30" s="169">
        <v>521.20000000000005</v>
      </c>
      <c r="H30" s="170">
        <f t="shared" si="5"/>
        <v>6.2986667781703089E-4</v>
      </c>
    </row>
    <row r="31" spans="2:8" s="14" customFormat="1" ht="20.100000000000001" customHeight="1">
      <c r="B31" s="236"/>
      <c r="C31" s="223" t="s">
        <v>75</v>
      </c>
      <c r="D31" s="224"/>
      <c r="E31" s="167">
        <v>128</v>
      </c>
      <c r="F31" s="168">
        <f t="shared" si="4"/>
        <v>3.0813673567645642E-2</v>
      </c>
      <c r="G31" s="169">
        <v>17297.22</v>
      </c>
      <c r="H31" s="170">
        <f t="shared" si="5"/>
        <v>2.0903573478262286E-2</v>
      </c>
    </row>
    <row r="32" spans="2:8" s="14" customFormat="1" ht="20.100000000000001" customHeight="1">
      <c r="B32" s="236"/>
      <c r="C32" s="223" t="s">
        <v>76</v>
      </c>
      <c r="D32" s="224"/>
      <c r="E32" s="167">
        <v>5</v>
      </c>
      <c r="F32" s="168">
        <f t="shared" si="4"/>
        <v>1.203659123736158E-3</v>
      </c>
      <c r="G32" s="169">
        <v>199</v>
      </c>
      <c r="H32" s="170">
        <f t="shared" si="5"/>
        <v>2.4049015519107662E-4</v>
      </c>
    </row>
    <row r="33" spans="2:8" s="14" customFormat="1" ht="20.100000000000001" customHeight="1">
      <c r="B33" s="236"/>
      <c r="C33" s="223" t="s">
        <v>77</v>
      </c>
      <c r="D33" s="224"/>
      <c r="E33" s="167">
        <v>618</v>
      </c>
      <c r="F33" s="168">
        <f t="shared" si="4"/>
        <v>0.14877226769378912</v>
      </c>
      <c r="G33" s="169">
        <v>132675.54</v>
      </c>
      <c r="H33" s="170">
        <f t="shared" si="5"/>
        <v>0.16033749349075324</v>
      </c>
    </row>
    <row r="34" spans="2:8" s="14" customFormat="1" ht="20.100000000000001" customHeight="1">
      <c r="B34" s="236"/>
      <c r="C34" s="223" t="s">
        <v>78</v>
      </c>
      <c r="D34" s="224"/>
      <c r="E34" s="167">
        <v>111</v>
      </c>
      <c r="F34" s="168">
        <f t="shared" si="4"/>
        <v>2.6721232546942707E-2</v>
      </c>
      <c r="G34" s="169">
        <v>7423.170000000001</v>
      </c>
      <c r="H34" s="170">
        <f t="shared" si="5"/>
        <v>8.9708507804509771E-3</v>
      </c>
    </row>
    <row r="35" spans="2:8" s="14" customFormat="1" ht="20.100000000000001" customHeight="1">
      <c r="B35" s="236"/>
      <c r="C35" s="223" t="s">
        <v>79</v>
      </c>
      <c r="D35" s="224"/>
      <c r="E35" s="167">
        <v>1885</v>
      </c>
      <c r="F35" s="168">
        <f t="shared" si="4"/>
        <v>0.45377948964853154</v>
      </c>
      <c r="G35" s="169">
        <v>480967.33999999997</v>
      </c>
      <c r="H35" s="170">
        <f t="shared" si="5"/>
        <v>0.58124578009265981</v>
      </c>
    </row>
    <row r="36" spans="2:8" s="14" customFormat="1" ht="20.100000000000001" customHeight="1">
      <c r="B36" s="236"/>
      <c r="C36" s="223" t="s">
        <v>80</v>
      </c>
      <c r="D36" s="224"/>
      <c r="E36" s="167">
        <v>38</v>
      </c>
      <c r="F36" s="168">
        <f t="shared" si="4"/>
        <v>9.1478093403948007E-3</v>
      </c>
      <c r="G36" s="169">
        <v>8740.2900000000009</v>
      </c>
      <c r="H36" s="170">
        <f t="shared" si="5"/>
        <v>1.0562581399572942E-2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6.2590274434280212E-3</v>
      </c>
      <c r="G37" s="169">
        <v>5476.42</v>
      </c>
      <c r="H37" s="170">
        <f t="shared" si="5"/>
        <v>6.6182165612638988E-3</v>
      </c>
    </row>
    <row r="38" spans="2:8" s="14" customFormat="1" ht="20.100000000000001" customHeight="1">
      <c r="B38" s="236"/>
      <c r="C38" s="223" t="s">
        <v>147</v>
      </c>
      <c r="D38" s="224"/>
      <c r="E38" s="167">
        <v>85</v>
      </c>
      <c r="F38" s="168">
        <f t="shared" si="4"/>
        <v>2.0462205103514684E-2</v>
      </c>
      <c r="G38" s="169">
        <v>23355.52</v>
      </c>
      <c r="H38" s="170">
        <f t="shared" si="5"/>
        <v>2.8224988087277858E-2</v>
      </c>
    </row>
    <row r="39" spans="2:8" s="14" customFormat="1" ht="20.100000000000001" customHeight="1">
      <c r="B39" s="236"/>
      <c r="C39" s="225" t="s">
        <v>93</v>
      </c>
      <c r="D39" s="226"/>
      <c r="E39" s="167">
        <v>55</v>
      </c>
      <c r="F39" s="168">
        <f t="shared" si="4"/>
        <v>1.3240250361097737E-2</v>
      </c>
      <c r="G39" s="169">
        <v>14772.52</v>
      </c>
      <c r="H39" s="184">
        <f t="shared" si="5"/>
        <v>1.7852490589765242E-2</v>
      </c>
    </row>
    <row r="40" spans="2:8" s="14" customFormat="1" ht="20.100000000000001" customHeight="1">
      <c r="B40" s="182"/>
      <c r="C40" s="233" t="s">
        <v>148</v>
      </c>
      <c r="D40" s="234"/>
      <c r="E40" s="167">
        <v>1043</v>
      </c>
      <c r="F40" s="185">
        <f t="shared" si="4"/>
        <v>0.25108329321136252</v>
      </c>
      <c r="G40" s="169">
        <v>110506.95000000001</v>
      </c>
      <c r="H40" s="172">
        <f t="shared" si="5"/>
        <v>0.13354690228739974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3628</v>
      </c>
      <c r="F41" s="176">
        <f>E41/SUM(E$41:E$44)</f>
        <v>0.53407919917562197</v>
      </c>
      <c r="G41" s="177">
        <v>946498.78</v>
      </c>
      <c r="H41" s="178">
        <f>G41/SUM(G$41:G$44)</f>
        <v>0.50257005844937142</v>
      </c>
    </row>
    <row r="42" spans="2:8" s="14" customFormat="1" ht="20.100000000000001" customHeight="1">
      <c r="B42" s="228"/>
      <c r="C42" s="223" t="s">
        <v>96</v>
      </c>
      <c r="D42" s="224"/>
      <c r="E42" s="167">
        <v>2691</v>
      </c>
      <c r="F42" s="168">
        <f t="shared" ref="F42:F44" si="6">E42/SUM(E$41:E$44)</f>
        <v>0.39614308847342855</v>
      </c>
      <c r="G42" s="169">
        <v>774908.78000000014</v>
      </c>
      <c r="H42" s="170">
        <f t="shared" ref="H42:H44" si="7">G42/SUM(G$41:G$44)</f>
        <v>0.41145953812801656</v>
      </c>
    </row>
    <row r="43" spans="2:8" s="14" customFormat="1" ht="20.100000000000001" customHeight="1">
      <c r="B43" s="229"/>
      <c r="C43" s="223" t="s">
        <v>149</v>
      </c>
      <c r="D43" s="224"/>
      <c r="E43" s="183">
        <v>356</v>
      </c>
      <c r="F43" s="168">
        <f t="shared" si="6"/>
        <v>5.2406889445016931E-2</v>
      </c>
      <c r="G43" s="169">
        <v>128214.39999999999</v>
      </c>
      <c r="H43" s="170">
        <f t="shared" si="7"/>
        <v>6.8079029644445066E-2</v>
      </c>
    </row>
    <row r="44" spans="2:8" s="14" customFormat="1" ht="20.100000000000001" customHeight="1">
      <c r="B44" s="230"/>
      <c r="C44" s="233" t="s">
        <v>97</v>
      </c>
      <c r="D44" s="234"/>
      <c r="E44" s="171">
        <v>118</v>
      </c>
      <c r="F44" s="172">
        <f t="shared" si="6"/>
        <v>1.7370822905932577E-2</v>
      </c>
      <c r="G44" s="173">
        <v>33695.129999999997</v>
      </c>
      <c r="H44" s="174">
        <f t="shared" si="7"/>
        <v>1.7891373778167116E-2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50628</v>
      </c>
      <c r="F45" s="179">
        <f>E45/E$45</f>
        <v>1</v>
      </c>
      <c r="G45" s="180">
        <f>SUM(G5:G44)</f>
        <v>4611130.99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3168</v>
      </c>
      <c r="E4" s="67">
        <v>53816.780000000006</v>
      </c>
      <c r="F4" s="67">
        <f>E4*1000/D4</f>
        <v>16987.619949494951</v>
      </c>
      <c r="G4" s="67">
        <v>50320</v>
      </c>
      <c r="H4" s="63">
        <f>F4/G4</f>
        <v>0.33759181139695849</v>
      </c>
      <c r="K4" s="14">
        <f>D4*G4</f>
        <v>159413760</v>
      </c>
      <c r="L4" s="14" t="s">
        <v>26</v>
      </c>
      <c r="M4" s="24">
        <f>G4-F4</f>
        <v>33332.380050505046</v>
      </c>
    </row>
    <row r="5" spans="1:13" s="14" customFormat="1" ht="20.100000000000001" customHeight="1">
      <c r="B5" s="253" t="s">
        <v>27</v>
      </c>
      <c r="C5" s="254"/>
      <c r="D5" s="64">
        <v>3331</v>
      </c>
      <c r="E5" s="68">
        <v>88963.22000000003</v>
      </c>
      <c r="F5" s="68">
        <f t="shared" ref="F5:F13" si="0">E5*1000/D5</f>
        <v>26707.661362954077</v>
      </c>
      <c r="G5" s="68">
        <v>105310</v>
      </c>
      <c r="H5" s="65">
        <f t="shared" ref="H5:H10" si="1">F5/G5</f>
        <v>0.25360992653075753</v>
      </c>
      <c r="K5" s="14">
        <f t="shared" ref="K5:K10" si="2">D5*G5</f>
        <v>350787610</v>
      </c>
      <c r="L5" s="14" t="s">
        <v>27</v>
      </c>
      <c r="M5" s="24">
        <f t="shared" ref="M5:M10" si="3">G5-F5</f>
        <v>78602.338637045919</v>
      </c>
    </row>
    <row r="6" spans="1:13" s="14" customFormat="1" ht="20.100000000000001" customHeight="1">
      <c r="B6" s="253" t="s">
        <v>28</v>
      </c>
      <c r="C6" s="254"/>
      <c r="D6" s="64">
        <v>6198</v>
      </c>
      <c r="E6" s="68">
        <v>497669.78</v>
      </c>
      <c r="F6" s="68">
        <f t="shared" si="0"/>
        <v>80295.22103904486</v>
      </c>
      <c r="G6" s="68">
        <v>167650</v>
      </c>
      <c r="H6" s="65">
        <f t="shared" si="1"/>
        <v>0.47894554750399559</v>
      </c>
      <c r="K6" s="14">
        <f t="shared" si="2"/>
        <v>1039094700</v>
      </c>
      <c r="L6" s="14" t="s">
        <v>28</v>
      </c>
      <c r="M6" s="24">
        <f t="shared" si="3"/>
        <v>87354.77896095514</v>
      </c>
    </row>
    <row r="7" spans="1:13" s="14" customFormat="1" ht="20.100000000000001" customHeight="1">
      <c r="B7" s="253" t="s">
        <v>29</v>
      </c>
      <c r="C7" s="254"/>
      <c r="D7" s="64">
        <v>3822</v>
      </c>
      <c r="E7" s="68">
        <v>393472.67000000004</v>
      </c>
      <c r="F7" s="68">
        <f t="shared" si="0"/>
        <v>102949.41653584513</v>
      </c>
      <c r="G7" s="68">
        <v>197050</v>
      </c>
      <c r="H7" s="65">
        <f t="shared" si="1"/>
        <v>0.52245326838794792</v>
      </c>
      <c r="K7" s="14">
        <f t="shared" si="2"/>
        <v>753125100</v>
      </c>
      <c r="L7" s="14" t="s">
        <v>29</v>
      </c>
      <c r="M7" s="24">
        <f t="shared" si="3"/>
        <v>94100.583464154872</v>
      </c>
    </row>
    <row r="8" spans="1:13" s="14" customFormat="1" ht="20.100000000000001" customHeight="1">
      <c r="B8" s="253" t="s">
        <v>30</v>
      </c>
      <c r="C8" s="254"/>
      <c r="D8" s="64">
        <v>2375</v>
      </c>
      <c r="E8" s="68">
        <v>325227.16999999993</v>
      </c>
      <c r="F8" s="68">
        <f t="shared" si="0"/>
        <v>136937.75578947365</v>
      </c>
      <c r="G8" s="68">
        <v>270480</v>
      </c>
      <c r="H8" s="65">
        <f t="shared" si="1"/>
        <v>0.50627682560438347</v>
      </c>
      <c r="K8" s="14">
        <f t="shared" si="2"/>
        <v>642390000</v>
      </c>
      <c r="L8" s="14" t="s">
        <v>30</v>
      </c>
      <c r="M8" s="24">
        <f t="shared" si="3"/>
        <v>133542.24421052635</v>
      </c>
    </row>
    <row r="9" spans="1:13" s="14" customFormat="1" ht="20.100000000000001" customHeight="1">
      <c r="B9" s="253" t="s">
        <v>31</v>
      </c>
      <c r="C9" s="254"/>
      <c r="D9" s="64">
        <v>2197</v>
      </c>
      <c r="E9" s="68">
        <v>362039.3</v>
      </c>
      <c r="F9" s="68">
        <f t="shared" si="0"/>
        <v>164788.02913063267</v>
      </c>
      <c r="G9" s="68">
        <v>309380</v>
      </c>
      <c r="H9" s="65">
        <f t="shared" si="1"/>
        <v>0.53263956665147283</v>
      </c>
      <c r="K9" s="14">
        <f t="shared" si="2"/>
        <v>679707860</v>
      </c>
      <c r="L9" s="14" t="s">
        <v>31</v>
      </c>
      <c r="M9" s="24">
        <f t="shared" si="3"/>
        <v>144591.97086936733</v>
      </c>
    </row>
    <row r="10" spans="1:13" s="14" customFormat="1" ht="20.100000000000001" customHeight="1">
      <c r="B10" s="255" t="s">
        <v>32</v>
      </c>
      <c r="C10" s="256"/>
      <c r="D10" s="72">
        <v>950</v>
      </c>
      <c r="E10" s="73">
        <v>179148.28000000006</v>
      </c>
      <c r="F10" s="73">
        <f t="shared" si="0"/>
        <v>188577.13684210533</v>
      </c>
      <c r="G10" s="73">
        <v>362170</v>
      </c>
      <c r="H10" s="75">
        <f t="shared" si="1"/>
        <v>0.5206867958199336</v>
      </c>
      <c r="K10" s="14">
        <f t="shared" si="2"/>
        <v>344061500</v>
      </c>
      <c r="L10" s="14" t="s">
        <v>32</v>
      </c>
      <c r="M10" s="24">
        <f t="shared" si="3"/>
        <v>173592.86315789467</v>
      </c>
    </row>
    <row r="11" spans="1:13" s="14" customFormat="1" ht="20.100000000000001" customHeight="1">
      <c r="B11" s="257" t="s">
        <v>64</v>
      </c>
      <c r="C11" s="258"/>
      <c r="D11" s="62">
        <f>SUM(D4:D5)</f>
        <v>6499</v>
      </c>
      <c r="E11" s="67">
        <f>SUM(E4:E5)</f>
        <v>142780.00000000003</v>
      </c>
      <c r="F11" s="67">
        <f t="shared" si="0"/>
        <v>21969.53377442684</v>
      </c>
      <c r="G11" s="82"/>
      <c r="H11" s="63">
        <f>SUM(E4:E5)*1000/SUM(K4:K5)</f>
        <v>0.27985028734830725</v>
      </c>
    </row>
    <row r="12" spans="1:13" s="14" customFormat="1" ht="20.100000000000001" customHeight="1">
      <c r="B12" s="255" t="s">
        <v>58</v>
      </c>
      <c r="C12" s="256"/>
      <c r="D12" s="66">
        <f>SUM(D6:D10)</f>
        <v>15542</v>
      </c>
      <c r="E12" s="78">
        <f>SUM(E6:E10)</f>
        <v>1757557.2000000002</v>
      </c>
      <c r="F12" s="69">
        <f t="shared" si="0"/>
        <v>113084.36494659634</v>
      </c>
      <c r="G12" s="83"/>
      <c r="H12" s="70">
        <f>SUM(E6:E10)*1000/SUM(K6:K10)</f>
        <v>0.50820257660817048</v>
      </c>
    </row>
    <row r="13" spans="1:13" s="14" customFormat="1" ht="20.100000000000001" customHeight="1">
      <c r="B13" s="259" t="s">
        <v>65</v>
      </c>
      <c r="C13" s="260"/>
      <c r="D13" s="71">
        <f>SUM(D11:D12)</f>
        <v>22041</v>
      </c>
      <c r="E13" s="79">
        <f>SUM(E11:E12)</f>
        <v>1900337.2000000002</v>
      </c>
      <c r="F13" s="74">
        <f t="shared" si="0"/>
        <v>86218.284106891719</v>
      </c>
      <c r="G13" s="77"/>
      <c r="H13" s="76">
        <f>SUM(E4:E10)*1000/SUM(K4:K10)</f>
        <v>0.47884556849347854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2022-04-04T06:07:48Z</dcterms:modified>
</cp:coreProperties>
</file>