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04\"/>
    </mc:Choice>
  </mc:AlternateContent>
  <xr:revisionPtr revIDLastSave="0" documentId="13_ncr:1_{11DDDC78-5265-4870-AFE5-73690021B08B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4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<sst xmlns="http://schemas.openxmlformats.org/spreadsheetml/2006/main" count="263" uniqueCount="190">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</sst>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24284</c:v>
                </c:pt>
                <c:pt idx="1">
                  <c:v>14752</c:v>
                </c:pt>
                <c:pt idx="2">
                  <c:v>9241</c:v>
                </c:pt>
                <c:pt idx="3">
                  <c:v>5216</c:v>
                </c:pt>
                <c:pt idx="4">
                  <c:v>7124</c:v>
                </c:pt>
                <c:pt idx="5">
                  <c:v>15217</c:v>
                </c:pt>
                <c:pt idx="6">
                  <c:v>24341</c:v>
                </c:pt>
                <c:pt idx="7">
                  <c:v>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14999</c:v>
                </c:pt>
                <c:pt idx="1">
                  <c:v>10570</c:v>
                </c:pt>
                <c:pt idx="2">
                  <c:v>5807</c:v>
                </c:pt>
                <c:pt idx="3">
                  <c:v>3070</c:v>
                </c:pt>
                <c:pt idx="4">
                  <c:v>4548</c:v>
                </c:pt>
                <c:pt idx="5">
                  <c:v>10495</c:v>
                </c:pt>
                <c:pt idx="6">
                  <c:v>15597</c:v>
                </c:pt>
                <c:pt idx="7">
                  <c:v>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6914</c:v>
                </c:pt>
                <c:pt idx="1">
                  <c:v>5482</c:v>
                </c:pt>
                <c:pt idx="2">
                  <c:v>3561</c:v>
                </c:pt>
                <c:pt idx="3">
                  <c:v>1758</c:v>
                </c:pt>
                <c:pt idx="4">
                  <c:v>2875</c:v>
                </c:pt>
                <c:pt idx="5">
                  <c:v>5872</c:v>
                </c:pt>
                <c:pt idx="6">
                  <c:v>9348</c:v>
                </c:pt>
                <c:pt idx="7">
                  <c:v>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0.24637086022078822</c:v>
                </c:pt>
                <c:pt idx="1">
                  <c:v>0.33462603878116343</c:v>
                </c:pt>
                <c:pt idx="2">
                  <c:v>0.37630429507401114</c:v>
                </c:pt>
                <c:pt idx="3">
                  <c:v>0.31237171114013806</c:v>
                </c:pt>
                <c:pt idx="4">
                  <c:v>0.32787882885928732</c:v>
                </c:pt>
                <c:pt idx="5">
                  <c:v>0.32519253737490217</c:v>
                </c:pt>
                <c:pt idx="6">
                  <c:v>0.36991781438811122</c:v>
                </c:pt>
                <c:pt idx="7">
                  <c:v>0.36256760351094958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3666</c:v>
                </c:pt>
                <c:pt idx="1">
                  <c:v>2659</c:v>
                </c:pt>
                <c:pt idx="2">
                  <c:v>351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1014452.3099999998</c:v>
                </c:pt>
                <c:pt idx="1">
                  <c:v>815299.54999999993</c:v>
                </c:pt>
                <c:pt idx="2">
                  <c:v>135010.46999999997</c:v>
                </c:pt>
                <c:pt idx="3">
                  <c:v>37480.119999999995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24066.03</c:v>
                </c:pt>
                <c:pt idx="1">
                  <c:v>1006.74</c:v>
                </c:pt>
                <c:pt idx="2">
                  <c:v>17903.770000000004</c:v>
                </c:pt>
                <c:pt idx="3">
                  <c:v>111.47</c:v>
                </c:pt>
                <c:pt idx="4">
                  <c:v>135981</c:v>
                </c:pt>
                <c:pt idx="5">
                  <c:v>6937.619999999999</c:v>
                </c:pt>
                <c:pt idx="6">
                  <c:v>514739.6</c:v>
                </c:pt>
                <c:pt idx="7">
                  <c:v>8940.4699999999993</c:v>
                </c:pt>
                <c:pt idx="8">
                  <c:v>6005.51</c:v>
                </c:pt>
                <c:pt idx="9">
                  <c:v>24689.200000000004</c:v>
                </c:pt>
                <c:pt idx="10">
                  <c:v>14610.860000000002</c:v>
                </c:pt>
                <c:pt idx="11">
                  <c:v>115714.7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150</c:v>
                </c:pt>
                <c:pt idx="1">
                  <c:v>6</c:v>
                </c:pt>
                <c:pt idx="2">
                  <c:v>119</c:v>
                </c:pt>
                <c:pt idx="3">
                  <c:v>4</c:v>
                </c:pt>
                <c:pt idx="4">
                  <c:v>625</c:v>
                </c:pt>
                <c:pt idx="5">
                  <c:v>101</c:v>
                </c:pt>
                <c:pt idx="6">
                  <c:v>1879</c:v>
                </c:pt>
                <c:pt idx="7">
                  <c:v>36</c:v>
                </c:pt>
                <c:pt idx="8">
                  <c:v>27</c:v>
                </c:pt>
                <c:pt idx="9">
                  <c:v>85</c:v>
                </c:pt>
                <c:pt idx="10">
                  <c:v>54</c:v>
                </c:pt>
                <c:pt idx="11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18080.720720720725</c:v>
                </c:pt>
                <c:pt idx="1">
                  <c:v>28345.24123464189</c:v>
                </c:pt>
                <c:pt idx="2">
                  <c:v>90110.400062754925</c:v>
                </c:pt>
                <c:pt idx="3">
                  <c:v>115124.603909465</c:v>
                </c:pt>
                <c:pt idx="4">
                  <c:v>150881.7847025496</c:v>
                </c:pt>
                <c:pt idx="5">
                  <c:v>183775.54455445547</c:v>
                </c:pt>
                <c:pt idx="6">
                  <c:v>212002.92355371901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3219</c:v>
                </c:pt>
                <c:pt idx="1">
                  <c:v>3337</c:v>
                </c:pt>
                <c:pt idx="2">
                  <c:v>6374</c:v>
                </c:pt>
                <c:pt idx="3">
                  <c:v>3888</c:v>
                </c:pt>
                <c:pt idx="4">
                  <c:v>2471</c:v>
                </c:pt>
                <c:pt idx="5">
                  <c:v>2222</c:v>
                </c:pt>
                <c:pt idx="6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18080.720720720725</c:v>
                </c:pt>
                <c:pt idx="1">
                  <c:v>28345.24123464189</c:v>
                </c:pt>
                <c:pt idx="2">
                  <c:v>90110.400062754925</c:v>
                </c:pt>
                <c:pt idx="3">
                  <c:v>115124.603909465</c:v>
                </c:pt>
                <c:pt idx="4">
                  <c:v>150881.7847025496</c:v>
                </c:pt>
                <c:pt idx="5">
                  <c:v>183775.54455445547</c:v>
                </c:pt>
                <c:pt idx="6">
                  <c:v>212002.92355371901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7154</c:v>
                </c:pt>
                <c:pt idx="1">
                  <c:v>5456</c:v>
                </c:pt>
                <c:pt idx="2">
                  <c:v>8940</c:v>
                </c:pt>
                <c:pt idx="3">
                  <c:v>5413</c:v>
                </c:pt>
                <c:pt idx="4">
                  <c:v>4583</c:v>
                </c:pt>
                <c:pt idx="5">
                  <c:v>5560</c:v>
                </c:pt>
                <c:pt idx="6">
                  <c:v>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940</c:v>
                </c:pt>
                <c:pt idx="1">
                  <c:v>824</c:v>
                </c:pt>
                <c:pt idx="2">
                  <c:v>847</c:v>
                </c:pt>
                <c:pt idx="3">
                  <c:v>638</c:v>
                </c:pt>
                <c:pt idx="4">
                  <c:v>519</c:v>
                </c:pt>
                <c:pt idx="5">
                  <c:v>563</c:v>
                </c:pt>
                <c:pt idx="6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6214</c:v>
                </c:pt>
                <c:pt idx="1">
                  <c:v>4632</c:v>
                </c:pt>
                <c:pt idx="2">
                  <c:v>8093</c:v>
                </c:pt>
                <c:pt idx="3">
                  <c:v>4775</c:v>
                </c:pt>
                <c:pt idx="4">
                  <c:v>4064</c:v>
                </c:pt>
                <c:pt idx="5">
                  <c:v>4997</c:v>
                </c:pt>
                <c:pt idx="6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1168</c:v>
                </c:pt>
                <c:pt idx="1">
                  <c:v>1171</c:v>
                </c:pt>
                <c:pt idx="2">
                  <c:v>793</c:v>
                </c:pt>
                <c:pt idx="3">
                  <c:v>208</c:v>
                </c:pt>
                <c:pt idx="4">
                  <c:v>318</c:v>
                </c:pt>
                <c:pt idx="5">
                  <c:v>748</c:v>
                </c:pt>
                <c:pt idx="6">
                  <c:v>2241</c:v>
                </c:pt>
                <c:pt idx="7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1043</c:v>
                </c:pt>
                <c:pt idx="1">
                  <c:v>1011</c:v>
                </c:pt>
                <c:pt idx="2">
                  <c:v>395</c:v>
                </c:pt>
                <c:pt idx="3">
                  <c:v>162</c:v>
                </c:pt>
                <c:pt idx="4">
                  <c:v>259</c:v>
                </c:pt>
                <c:pt idx="5">
                  <c:v>727</c:v>
                </c:pt>
                <c:pt idx="6">
                  <c:v>1467</c:v>
                </c:pt>
                <c:pt idx="7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1442</c:v>
                </c:pt>
                <c:pt idx="1">
                  <c:v>1134</c:v>
                </c:pt>
                <c:pt idx="2">
                  <c:v>854</c:v>
                </c:pt>
                <c:pt idx="3">
                  <c:v>356</c:v>
                </c:pt>
                <c:pt idx="4">
                  <c:v>502</c:v>
                </c:pt>
                <c:pt idx="5">
                  <c:v>1448</c:v>
                </c:pt>
                <c:pt idx="6">
                  <c:v>2326</c:v>
                </c:pt>
                <c:pt idx="7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891</c:v>
                </c:pt>
                <c:pt idx="1">
                  <c:v>755</c:v>
                </c:pt>
                <c:pt idx="2">
                  <c:v>482</c:v>
                </c:pt>
                <c:pt idx="3">
                  <c:v>242</c:v>
                </c:pt>
                <c:pt idx="4">
                  <c:v>324</c:v>
                </c:pt>
                <c:pt idx="5">
                  <c:v>767</c:v>
                </c:pt>
                <c:pt idx="6">
                  <c:v>1492</c:v>
                </c:pt>
                <c:pt idx="7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752</c:v>
                </c:pt>
                <c:pt idx="1">
                  <c:v>620</c:v>
                </c:pt>
                <c:pt idx="2">
                  <c:v>436</c:v>
                </c:pt>
                <c:pt idx="3">
                  <c:v>213</c:v>
                </c:pt>
                <c:pt idx="4">
                  <c:v>290</c:v>
                </c:pt>
                <c:pt idx="5">
                  <c:v>645</c:v>
                </c:pt>
                <c:pt idx="6">
                  <c:v>1226</c:v>
                </c:pt>
                <c:pt idx="7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935</c:v>
                </c:pt>
                <c:pt idx="1">
                  <c:v>677</c:v>
                </c:pt>
                <c:pt idx="2">
                  <c:v>501</c:v>
                </c:pt>
                <c:pt idx="3">
                  <c:v>213</c:v>
                </c:pt>
                <c:pt idx="4">
                  <c:v>397</c:v>
                </c:pt>
                <c:pt idx="5">
                  <c:v>788</c:v>
                </c:pt>
                <c:pt idx="6">
                  <c:v>1469</c:v>
                </c:pt>
                <c:pt idx="7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547</c:v>
                </c:pt>
                <c:pt idx="1">
                  <c:v>399</c:v>
                </c:pt>
                <c:pt idx="2">
                  <c:v>291</c:v>
                </c:pt>
                <c:pt idx="3">
                  <c:v>100</c:v>
                </c:pt>
                <c:pt idx="4">
                  <c:v>197</c:v>
                </c:pt>
                <c:pt idx="5">
                  <c:v>437</c:v>
                </c:pt>
                <c:pt idx="6">
                  <c:v>704</c:v>
                </c:pt>
                <c:pt idx="7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0.1467194839491742</c:v>
                </c:pt>
                <c:pt idx="1">
                  <c:v>0.18721594598104141</c:v>
                </c:pt>
                <c:pt idx="2">
                  <c:v>0.20162287065398463</c:v>
                </c:pt>
                <c:pt idx="3">
                  <c:v>0.14874551971326164</c:v>
                </c:pt>
                <c:pt idx="4">
                  <c:v>0.15721454595449233</c:v>
                </c:pt>
                <c:pt idx="5">
                  <c:v>0.17603850050658562</c:v>
                </c:pt>
                <c:pt idx="6">
                  <c:v>0.22166538164996144</c:v>
                </c:pt>
                <c:pt idx="7">
                  <c:v>0.1735217880373649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0.63558308879469627</c:v>
                </c:pt>
                <c:pt idx="1">
                  <c:v>0.62961018506365662</c:v>
                </c:pt>
                <c:pt idx="2">
                  <c:v>0.58209251538614259</c:v>
                </c:pt>
                <c:pt idx="3">
                  <c:v>0.64779874213836475</c:v>
                </c:pt>
                <c:pt idx="4">
                  <c:v>0.6159618008185539</c:v>
                </c:pt>
                <c:pt idx="5">
                  <c:v>0.65329863768559615</c:v>
                </c:pt>
                <c:pt idx="6">
                  <c:v>0.64264623172103486</c:v>
                </c:pt>
                <c:pt idx="7">
                  <c:v>0.61401971522453447</c:v>
                </c:pt>
                <c:pt idx="8">
                  <c:v>0.63113477767738713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0.18497989348983807</c:v>
                </c:pt>
                <c:pt idx="1">
                  <c:v>0.20488253051581573</c:v>
                </c:pt>
                <c:pt idx="2">
                  <c:v>0.18800873535834822</c:v>
                </c:pt>
                <c:pt idx="3">
                  <c:v>0.1388888888888889</c:v>
                </c:pt>
                <c:pt idx="4">
                  <c:v>0.14392905866302866</c:v>
                </c:pt>
                <c:pt idx="5">
                  <c:v>0.11097504974743609</c:v>
                </c:pt>
                <c:pt idx="6">
                  <c:v>0.14074803149606299</c:v>
                </c:pt>
                <c:pt idx="7">
                  <c:v>0.14567360350492881</c:v>
                </c:pt>
                <c:pt idx="8">
                  <c:v>0.15934562371441205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5.9015324421258557E-2</c:v>
                </c:pt>
                <c:pt idx="1">
                  <c:v>5.2894080588003677E-2</c:v>
                </c:pt>
                <c:pt idx="2">
                  <c:v>0.10264046059162199</c:v>
                </c:pt>
                <c:pt idx="3">
                  <c:v>3.8784067085953881E-2</c:v>
                </c:pt>
                <c:pt idx="4">
                  <c:v>0.1043656207366985</c:v>
                </c:pt>
                <c:pt idx="5">
                  <c:v>8.6637073320067357E-2</c:v>
                </c:pt>
                <c:pt idx="6">
                  <c:v>9.694881889763779E-2</c:v>
                </c:pt>
                <c:pt idx="7">
                  <c:v>6.8346111719605696E-2</c:v>
                </c:pt>
                <c:pt idx="8">
                  <c:v>7.8817355197139505E-2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0.12042169329420715</c:v>
                </c:pt>
                <c:pt idx="1">
                  <c:v>0.11261320383252395</c:v>
                </c:pt>
                <c:pt idx="2">
                  <c:v>0.12725828866388725</c:v>
                </c:pt>
                <c:pt idx="3">
                  <c:v>0.17452830188679244</c:v>
                </c:pt>
                <c:pt idx="4">
                  <c:v>0.13574351978171897</c:v>
                </c:pt>
                <c:pt idx="5">
                  <c:v>0.14908923924690035</c:v>
                </c:pt>
                <c:pt idx="6">
                  <c:v>0.11965691788526434</c:v>
                </c:pt>
                <c:pt idx="7">
                  <c:v>0.171960569550931</c:v>
                </c:pt>
                <c:pt idx="8">
                  <c:v>0.13070224341106135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0.39461745672150811</c:v>
                </c:pt>
                <c:pt idx="1">
                  <c:v>0.44808331602452706</c:v>
                </c:pt>
                <c:pt idx="2">
                  <c:v>0.36316411813046051</c:v>
                </c:pt>
                <c:pt idx="3">
                  <c:v>0.39550906008936026</c:v>
                </c:pt>
                <c:pt idx="4">
                  <c:v>0.38514816312535555</c:v>
                </c:pt>
                <c:pt idx="5">
                  <c:v>0.38985804535159485</c:v>
                </c:pt>
                <c:pt idx="6">
                  <c:v>0.40955003762974246</c:v>
                </c:pt>
                <c:pt idx="7">
                  <c:v>0.36962566573231415</c:v>
                </c:pt>
                <c:pt idx="8">
                  <c:v>0.39894917873833702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3.8954369390357048E-2</c:v>
                </c:pt>
                <c:pt idx="1">
                  <c:v>4.4169875556108344E-2</c:v>
                </c:pt>
                <c:pt idx="2">
                  <c:v>3.5701894851193759E-2</c:v>
                </c:pt>
                <c:pt idx="3">
                  <c:v>2.4483588847422549E-2</c:v>
                </c:pt>
                <c:pt idx="4">
                  <c:v>2.7549545039583241E-2</c:v>
                </c:pt>
                <c:pt idx="5">
                  <c:v>1.9825259592909872E-2</c:v>
                </c:pt>
                <c:pt idx="6">
                  <c:v>2.4579030863700946E-2</c:v>
                </c:pt>
                <c:pt idx="7">
                  <c:v>2.692666276166392E-2</c:v>
                </c:pt>
                <c:pt idx="8">
                  <c:v>3.0353601363289955E-2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0.13647717246262089</c:v>
                </c:pt>
                <c:pt idx="1">
                  <c:v>0.12820865748333893</c:v>
                </c:pt>
                <c:pt idx="2">
                  <c:v>0.22122970892775995</c:v>
                </c:pt>
                <c:pt idx="3">
                  <c:v>7.3775640129993061E-2</c:v>
                </c:pt>
                <c:pt idx="4">
                  <c:v>0.20403183018826948</c:v>
                </c:pt>
                <c:pt idx="5">
                  <c:v>0.1832970157911695</c:v>
                </c:pt>
                <c:pt idx="6">
                  <c:v>0.21688572627676914</c:v>
                </c:pt>
                <c:pt idx="7">
                  <c:v>0.12759424668059649</c:v>
                </c:pt>
                <c:pt idx="8">
                  <c:v>0.17296164132438366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0.42995100142551401</c:v>
                </c:pt>
                <c:pt idx="1">
                  <c:v>0.37953815093602555</c:v>
                </c:pt>
                <c:pt idx="2">
                  <c:v>0.37990427809058569</c:v>
                </c:pt>
                <c:pt idx="3">
                  <c:v>0.50623171093322428</c:v>
                </c:pt>
                <c:pt idx="4">
                  <c:v>0.38327046164679174</c:v>
                </c:pt>
                <c:pt idx="5">
                  <c:v>0.4070196792643257</c:v>
                </c:pt>
                <c:pt idx="6">
                  <c:v>0.34898520522978743</c:v>
                </c:pt>
                <c:pt idx="7">
                  <c:v>0.47585342482542553</c:v>
                </c:pt>
                <c:pt idx="8">
                  <c:v>0.39773557857398933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287395.1999999999</c:v>
                </c:pt>
                <c:pt idx="1">
                  <c:v>17592.169999999995</c:v>
                </c:pt>
                <c:pt idx="2">
                  <c:v>96782.880000000019</c:v>
                </c:pt>
                <c:pt idx="3">
                  <c:v>16880.350000000006</c:v>
                </c:pt>
                <c:pt idx="4">
                  <c:v>51498.919999999969</c:v>
                </c:pt>
                <c:pt idx="5">
                  <c:v>754142.44000000018</c:v>
                </c:pt>
                <c:pt idx="6">
                  <c:v>284894.33999999997</c:v>
                </c:pt>
                <c:pt idx="7">
                  <c:v>138765.68</c:v>
                </c:pt>
                <c:pt idx="8">
                  <c:v>14658.799999999997</c:v>
                </c:pt>
                <c:pt idx="9">
                  <c:v>18.2</c:v>
                </c:pt>
                <c:pt idx="10">
                  <c:v>117231.88</c:v>
                </c:pt>
                <c:pt idx="11">
                  <c:v>228490.98000000004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4962</c:v>
                </c:pt>
                <c:pt idx="1">
                  <c:v>238</c:v>
                </c:pt>
                <c:pt idx="2">
                  <c:v>2037</c:v>
                </c:pt>
                <c:pt idx="3">
                  <c:v>385</c:v>
                </c:pt>
                <c:pt idx="4">
                  <c:v>4021</c:v>
                </c:pt>
                <c:pt idx="5">
                  <c:v>6666</c:v>
                </c:pt>
                <c:pt idx="6">
                  <c:v>3215</c:v>
                </c:pt>
                <c:pt idx="7">
                  <c:v>1092</c:v>
                </c:pt>
                <c:pt idx="8">
                  <c:v>194</c:v>
                </c:pt>
                <c:pt idx="9">
                  <c:v>1</c:v>
                </c:pt>
                <c:pt idx="10">
                  <c:v>8915</c:v>
                </c:pt>
                <c:pt idx="11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18.29</c:v>
                </c:pt>
                <c:pt idx="1">
                  <c:v>19348.300000000003</c:v>
                </c:pt>
                <c:pt idx="2">
                  <c:v>5664.8899999999994</c:v>
                </c:pt>
                <c:pt idx="3">
                  <c:v>4405.7299999999996</c:v>
                </c:pt>
                <c:pt idx="4">
                  <c:v>75775.679999999978</c:v>
                </c:pt>
                <c:pt idx="5">
                  <c:v>1964.1499999999996</c:v>
                </c:pt>
                <c:pt idx="6">
                  <c:v>527.16</c:v>
                </c:pt>
                <c:pt idx="7">
                  <c:v>0</c:v>
                </c:pt>
                <c:pt idx="8">
                  <c:v>26453.560000000005</c:v>
                </c:pt>
                <c:pt idx="9">
                  <c:v>18645.439999999999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622</c:v>
                </c:pt>
                <c:pt idx="2">
                  <c:v>141</c:v>
                </c:pt>
                <c:pt idx="3">
                  <c:v>399</c:v>
                </c:pt>
                <c:pt idx="4">
                  <c:v>2227</c:v>
                </c:pt>
                <c:pt idx="5">
                  <c:v>46</c:v>
                </c:pt>
                <c:pt idx="6">
                  <c:v>13</c:v>
                </c:pt>
                <c:pt idx="7">
                  <c:v>0</c:v>
                </c:pt>
                <c:pt idx="8">
                  <c:v>4607</c:v>
                </c:pt>
                <c:pt idx="9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26.9%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53.7%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692292</v>
      </c>
      <c r="D5" s="30">
        <f>SUM(E5:G5)</f>
        <v>221518</v>
      </c>
      <c r="E5" s="31">
        <f>SUM(E6:E13)</f>
        <v>109692</v>
      </c>
      <c r="F5" s="31">
        <f>SUM(F6:F13)</f>
        <v>72058</v>
      </c>
      <c r="G5" s="32">
        <f t="shared" ref="G5:H5" si="0">SUM(G6:G13)</f>
        <v>39768</v>
      </c>
      <c r="H5" s="29">
        <f t="shared" si="0"/>
        <v>216831</v>
      </c>
      <c r="I5" s="33">
        <f>D5/C5</f>
        <v>0.31997769727224928</v>
      </c>
      <c r="J5" s="26"/>
      <c r="K5" s="24">
        <f t="shared" ref="K5:K13" si="1">C5-D5-H5</f>
        <v>253943</v>
      </c>
      <c r="L5" s="58">
        <f>E5/C5</f>
        <v>0.15844759147874019</v>
      </c>
      <c r="M5" s="58">
        <f>G5/C5</f>
        <v>5.7443968729957877E-2</v>
      </c>
    </row>
    <row r="6" spans="1:13" ht="20.100000000000001" customHeight="1" thickTop="1">
      <c r="B6" s="18" t="s">
        <v>17</v>
      </c>
      <c r="C6" s="34">
        <v>187510</v>
      </c>
      <c r="D6" s="35">
        <f t="shared" ref="D6:D13" si="2">SUM(E6:G6)</f>
        <v>46197</v>
      </c>
      <c r="E6" s="36">
        <v>24284</v>
      </c>
      <c r="F6" s="36">
        <v>14999</v>
      </c>
      <c r="G6" s="37">
        <v>6914</v>
      </c>
      <c r="H6" s="34">
        <v>62215</v>
      </c>
      <c r="I6" s="38">
        <f t="shared" ref="I6:I13" si="3">D6/C6</f>
        <v>0.24637086022078822</v>
      </c>
      <c r="J6" s="26"/>
      <c r="K6" s="24">
        <f t="shared" si="1"/>
        <v>79098</v>
      </c>
      <c r="L6" s="58">
        <f t="shared" ref="L6:L13" si="4">E6/C6</f>
        <v>0.1295077595861554</v>
      </c>
      <c r="M6" s="58">
        <f t="shared" ref="M6:M13" si="5">G6/C6</f>
        <v>3.6872700122660126E-2</v>
      </c>
    </row>
    <row r="7" spans="1:13" ht="20.100000000000001" customHeight="1">
      <c r="B7" s="19" t="s">
        <v>18</v>
      </c>
      <c r="C7" s="39">
        <v>92055</v>
      </c>
      <c r="D7" s="40">
        <f t="shared" si="2"/>
        <v>30804</v>
      </c>
      <c r="E7" s="41">
        <v>14752</v>
      </c>
      <c r="F7" s="41">
        <v>10570</v>
      </c>
      <c r="G7" s="42">
        <v>5482</v>
      </c>
      <c r="H7" s="39">
        <v>28610</v>
      </c>
      <c r="I7" s="43">
        <f t="shared" si="3"/>
        <v>0.33462603878116343</v>
      </c>
      <c r="J7" s="26"/>
      <c r="K7" s="24">
        <f t="shared" si="1"/>
        <v>32641</v>
      </c>
      <c r="L7" s="58">
        <f t="shared" si="4"/>
        <v>0.16025202324697191</v>
      </c>
      <c r="M7" s="58">
        <f t="shared" si="5"/>
        <v>5.9551355168106022E-2</v>
      </c>
    </row>
    <row r="8" spans="1:13" ht="20.100000000000001" customHeight="1">
      <c r="B8" s="19" t="s">
        <v>19</v>
      </c>
      <c r="C8" s="39">
        <v>49452</v>
      </c>
      <c r="D8" s="40">
        <f t="shared" si="2"/>
        <v>18609</v>
      </c>
      <c r="E8" s="41">
        <v>9241</v>
      </c>
      <c r="F8" s="41">
        <v>5807</v>
      </c>
      <c r="G8" s="42">
        <v>3561</v>
      </c>
      <c r="H8" s="39">
        <v>14738</v>
      </c>
      <c r="I8" s="43">
        <f t="shared" si="3"/>
        <v>0.37630429507401114</v>
      </c>
      <c r="J8" s="26"/>
      <c r="K8" s="24">
        <f t="shared" si="1"/>
        <v>16105</v>
      </c>
      <c r="L8" s="58">
        <f t="shared" si="4"/>
        <v>0.18686807409204886</v>
      </c>
      <c r="M8" s="58">
        <f t="shared" si="5"/>
        <v>7.2009221062848822E-2</v>
      </c>
    </row>
    <row r="9" spans="1:13" ht="20.100000000000001" customHeight="1">
      <c r="B9" s="19" t="s">
        <v>20</v>
      </c>
      <c r="C9" s="39">
        <v>32154</v>
      </c>
      <c r="D9" s="40">
        <f t="shared" si="2"/>
        <v>10044</v>
      </c>
      <c r="E9" s="41">
        <v>5216</v>
      </c>
      <c r="F9" s="41">
        <v>3070</v>
      </c>
      <c r="G9" s="42">
        <v>1758</v>
      </c>
      <c r="H9" s="39">
        <v>10072</v>
      </c>
      <c r="I9" s="43">
        <f t="shared" si="3"/>
        <v>0.31237171114013806</v>
      </c>
      <c r="J9" s="26"/>
      <c r="K9" s="24">
        <f t="shared" si="1"/>
        <v>12038</v>
      </c>
      <c r="L9" s="58">
        <f t="shared" si="4"/>
        <v>0.16221931952478696</v>
      </c>
      <c r="M9" s="58">
        <f t="shared" si="5"/>
        <v>5.4674379548423212E-2</v>
      </c>
    </row>
    <row r="10" spans="1:13" ht="20.100000000000001" customHeight="1">
      <c r="B10" s="19" t="s">
        <v>21</v>
      </c>
      <c r="C10" s="39">
        <v>44367</v>
      </c>
      <c r="D10" s="40">
        <f t="shared" si="2"/>
        <v>14547</v>
      </c>
      <c r="E10" s="41">
        <v>7124</v>
      </c>
      <c r="F10" s="41">
        <v>4548</v>
      </c>
      <c r="G10" s="42">
        <v>2875</v>
      </c>
      <c r="H10" s="39">
        <v>13632</v>
      </c>
      <c r="I10" s="43">
        <f t="shared" si="3"/>
        <v>0.32787882885928732</v>
      </c>
      <c r="J10" s="26"/>
      <c r="K10" s="24">
        <f t="shared" si="1"/>
        <v>16188</v>
      </c>
      <c r="L10" s="58">
        <f t="shared" si="4"/>
        <v>0.16056979286406564</v>
      </c>
      <c r="M10" s="58">
        <f t="shared" si="5"/>
        <v>6.4800414722654229E-2</v>
      </c>
    </row>
    <row r="11" spans="1:13" ht="20.100000000000001" customHeight="1">
      <c r="B11" s="19" t="s">
        <v>22</v>
      </c>
      <c r="C11" s="39">
        <v>97124</v>
      </c>
      <c r="D11" s="40">
        <f t="shared" si="2"/>
        <v>31584</v>
      </c>
      <c r="E11" s="41">
        <v>15217</v>
      </c>
      <c r="F11" s="41">
        <v>10495</v>
      </c>
      <c r="G11" s="42">
        <v>5872</v>
      </c>
      <c r="H11" s="39">
        <v>31210</v>
      </c>
      <c r="I11" s="43">
        <f t="shared" si="3"/>
        <v>0.32519253737490217</v>
      </c>
      <c r="J11" s="26"/>
      <c r="K11" s="24">
        <f t="shared" si="1"/>
        <v>34330</v>
      </c>
      <c r="L11" s="58">
        <f t="shared" si="4"/>
        <v>0.15667600181211647</v>
      </c>
      <c r="M11" s="58">
        <f t="shared" si="5"/>
        <v>6.0458794942547668E-2</v>
      </c>
    </row>
    <row r="12" spans="1:13" ht="20.100000000000001" customHeight="1">
      <c r="B12" s="19" t="s">
        <v>23</v>
      </c>
      <c r="C12" s="39">
        <v>133235</v>
      </c>
      <c r="D12" s="40">
        <f t="shared" si="2"/>
        <v>49286</v>
      </c>
      <c r="E12" s="41">
        <v>24341</v>
      </c>
      <c r="F12" s="41">
        <v>15597</v>
      </c>
      <c r="G12" s="42">
        <v>9348</v>
      </c>
      <c r="H12" s="39">
        <v>39406</v>
      </c>
      <c r="I12" s="43">
        <f t="shared" si="3"/>
        <v>0.36991781438811122</v>
      </c>
      <c r="J12" s="26"/>
      <c r="K12" s="24">
        <f t="shared" si="1"/>
        <v>44543</v>
      </c>
      <c r="L12" s="58">
        <f t="shared" si="4"/>
        <v>0.18269223552369873</v>
      </c>
      <c r="M12" s="58">
        <f t="shared" si="5"/>
        <v>7.0161744286411226E-2</v>
      </c>
    </row>
    <row r="13" spans="1:13" ht="20.100000000000001" customHeight="1">
      <c r="B13" s="19" t="s">
        <v>24</v>
      </c>
      <c r="C13" s="39">
        <v>56395</v>
      </c>
      <c r="D13" s="40">
        <f t="shared" si="2"/>
        <v>20447</v>
      </c>
      <c r="E13" s="41">
        <v>9517</v>
      </c>
      <c r="F13" s="41">
        <v>6972</v>
      </c>
      <c r="G13" s="42">
        <v>3958</v>
      </c>
      <c r="H13" s="39">
        <v>16948</v>
      </c>
      <c r="I13" s="43">
        <f t="shared" si="3"/>
        <v>0.36256760351094958</v>
      </c>
      <c r="J13" s="26"/>
      <c r="K13" s="24">
        <f t="shared" si="1"/>
        <v>19000</v>
      </c>
      <c r="L13" s="58">
        <f t="shared" si="4"/>
        <v>0.16875609539852823</v>
      </c>
      <c r="M13" s="58">
        <f t="shared" si="5"/>
        <v>7.0183526908413868E-2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7154</v>
      </c>
      <c r="E4" s="46">
        <f t="shared" ref="E4:K4" si="0">SUM(E5:E7)</f>
        <v>5456</v>
      </c>
      <c r="F4" s="46">
        <f t="shared" si="0"/>
        <v>8940</v>
      </c>
      <c r="G4" s="46">
        <f t="shared" si="0"/>
        <v>5413</v>
      </c>
      <c r="H4" s="46">
        <f t="shared" si="0"/>
        <v>4583</v>
      </c>
      <c r="I4" s="46">
        <f t="shared" si="0"/>
        <v>5560</v>
      </c>
      <c r="J4" s="45">
        <f t="shared" si="0"/>
        <v>3005</v>
      </c>
      <c r="K4" s="47">
        <f t="shared" si="0"/>
        <v>40111</v>
      </c>
      <c r="L4" s="55">
        <f>K4/人口統計!D5</f>
        <v>0.18107332135537518</v>
      </c>
      <c r="O4" s="14" t="s">
        <v>188</v>
      </c>
    </row>
    <row r="5" spans="1:21" ht="20.100000000000001" customHeight="1">
      <c r="B5" s="117"/>
      <c r="C5" s="118" t="s">
        <v>15</v>
      </c>
      <c r="D5" s="48">
        <v>940</v>
      </c>
      <c r="E5" s="49">
        <v>824</v>
      </c>
      <c r="F5" s="49">
        <v>847</v>
      </c>
      <c r="G5" s="49">
        <v>638</v>
      </c>
      <c r="H5" s="49">
        <v>519</v>
      </c>
      <c r="I5" s="49">
        <v>563</v>
      </c>
      <c r="J5" s="48">
        <v>315</v>
      </c>
      <c r="K5" s="50">
        <f>SUM(D5:J5)</f>
        <v>4646</v>
      </c>
      <c r="L5" s="56">
        <f>K5/人口統計!D5</f>
        <v>2.0973464910300742E-2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2905</v>
      </c>
      <c r="E6" s="49">
        <v>1994</v>
      </c>
      <c r="F6" s="49">
        <v>2956</v>
      </c>
      <c r="G6" s="49">
        <v>1608</v>
      </c>
      <c r="H6" s="49">
        <v>1249</v>
      </c>
      <c r="I6" s="49">
        <v>1366</v>
      </c>
      <c r="J6" s="48">
        <v>805</v>
      </c>
      <c r="K6" s="50">
        <f>SUM(D6:J6)</f>
        <v>12883</v>
      </c>
      <c r="L6" s="56">
        <f>K6/人口統計!D5</f>
        <v>5.8157802074774959E-2</v>
      </c>
      <c r="O6" s="162">
        <f>SUM(D6,D7)</f>
        <v>6214</v>
      </c>
      <c r="P6" s="162">
        <f t="shared" ref="P6:U6" si="1">SUM(E6,E7)</f>
        <v>4632</v>
      </c>
      <c r="Q6" s="162">
        <f t="shared" si="1"/>
        <v>8093</v>
      </c>
      <c r="R6" s="162">
        <f t="shared" si="1"/>
        <v>4775</v>
      </c>
      <c r="S6" s="162">
        <f t="shared" si="1"/>
        <v>4064</v>
      </c>
      <c r="T6" s="162">
        <f t="shared" si="1"/>
        <v>4997</v>
      </c>
      <c r="U6" s="162">
        <f t="shared" si="1"/>
        <v>2690</v>
      </c>
    </row>
    <row r="7" spans="1:21" ht="20.100000000000001" customHeight="1">
      <c r="B7" s="117"/>
      <c r="C7" s="119" t="s">
        <v>143</v>
      </c>
      <c r="D7" s="51">
        <v>3309</v>
      </c>
      <c r="E7" s="52">
        <v>2638</v>
      </c>
      <c r="F7" s="52">
        <v>5137</v>
      </c>
      <c r="G7" s="52">
        <v>3167</v>
      </c>
      <c r="H7" s="52">
        <v>2815</v>
      </c>
      <c r="I7" s="52">
        <v>3631</v>
      </c>
      <c r="J7" s="51">
        <v>1885</v>
      </c>
      <c r="K7" s="53">
        <f>SUM(D7:J7)</f>
        <v>22582</v>
      </c>
      <c r="L7" s="57">
        <f>K7/人口統計!D5</f>
        <v>0.10194205437029948</v>
      </c>
      <c r="O7" s="14">
        <f>O6/($K$6+$K$7)</f>
        <v>0.17521500070492035</v>
      </c>
      <c r="P7" s="14">
        <f t="shared" ref="P7:U7" si="2">P6/($K$6+$K$7)</f>
        <v>0.13060764133652897</v>
      </c>
      <c r="Q7" s="14">
        <f t="shared" si="2"/>
        <v>0.22819681376004511</v>
      </c>
      <c r="R7" s="14">
        <f t="shared" si="2"/>
        <v>0.13463978570421542</v>
      </c>
      <c r="S7" s="14">
        <f t="shared" si="2"/>
        <v>0.11459185112082335</v>
      </c>
      <c r="T7" s="14">
        <f t="shared" si="2"/>
        <v>0.14089947835894545</v>
      </c>
      <c r="U7" s="14">
        <f t="shared" si="2"/>
        <v>7.5849429014521352E-2</v>
      </c>
    </row>
    <row r="8" spans="1:21" ht="20.100000000000001" customHeight="1" thickBot="1">
      <c r="B8" s="205" t="s">
        <v>67</v>
      </c>
      <c r="C8" s="206"/>
      <c r="D8" s="45">
        <v>87</v>
      </c>
      <c r="E8" s="46">
        <v>101</v>
      </c>
      <c r="F8" s="46">
        <v>87</v>
      </c>
      <c r="G8" s="46">
        <v>115</v>
      </c>
      <c r="H8" s="46">
        <v>75</v>
      </c>
      <c r="I8" s="46">
        <v>69</v>
      </c>
      <c r="J8" s="45">
        <v>51</v>
      </c>
      <c r="K8" s="47">
        <f>SUM(D8:J8)</f>
        <v>585</v>
      </c>
      <c r="L8" s="80"/>
    </row>
    <row r="9" spans="1:21" ht="20.100000000000001" customHeight="1" thickTop="1">
      <c r="B9" s="207" t="s">
        <v>34</v>
      </c>
      <c r="C9" s="208"/>
      <c r="D9" s="35">
        <f>D4+D8</f>
        <v>7241</v>
      </c>
      <c r="E9" s="34">
        <f t="shared" ref="E9:K9" si="3">E4+E8</f>
        <v>5557</v>
      </c>
      <c r="F9" s="34">
        <f t="shared" si="3"/>
        <v>9027</v>
      </c>
      <c r="G9" s="34">
        <f t="shared" si="3"/>
        <v>5528</v>
      </c>
      <c r="H9" s="34">
        <f t="shared" si="3"/>
        <v>4658</v>
      </c>
      <c r="I9" s="34">
        <f t="shared" si="3"/>
        <v>5629</v>
      </c>
      <c r="J9" s="35">
        <f t="shared" si="3"/>
        <v>3056</v>
      </c>
      <c r="K9" s="54">
        <f t="shared" si="3"/>
        <v>40696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1168</v>
      </c>
      <c r="E24" s="46">
        <v>1043</v>
      </c>
      <c r="F24" s="46">
        <v>1442</v>
      </c>
      <c r="G24" s="46">
        <v>891</v>
      </c>
      <c r="H24" s="46">
        <v>752</v>
      </c>
      <c r="I24" s="46">
        <v>935</v>
      </c>
      <c r="J24" s="45">
        <v>547</v>
      </c>
      <c r="K24" s="47">
        <f>SUM(D24:J24)</f>
        <v>6778</v>
      </c>
      <c r="L24" s="55">
        <f>K24/人口統計!D6</f>
        <v>0.1467194839491742</v>
      </c>
    </row>
    <row r="25" spans="1:12" ht="20.100000000000001" customHeight="1">
      <c r="B25" s="213" t="s">
        <v>43</v>
      </c>
      <c r="C25" s="214"/>
      <c r="D25" s="45">
        <v>1171</v>
      </c>
      <c r="E25" s="46">
        <v>1011</v>
      </c>
      <c r="F25" s="46">
        <v>1134</v>
      </c>
      <c r="G25" s="46">
        <v>755</v>
      </c>
      <c r="H25" s="46">
        <v>620</v>
      </c>
      <c r="I25" s="46">
        <v>677</v>
      </c>
      <c r="J25" s="45">
        <v>399</v>
      </c>
      <c r="K25" s="47">
        <f t="shared" ref="K25:K31" si="4">SUM(D25:J25)</f>
        <v>5767</v>
      </c>
      <c r="L25" s="55">
        <f>K25/人口統計!D7</f>
        <v>0.18721594598104141</v>
      </c>
    </row>
    <row r="26" spans="1:12" ht="20.100000000000001" customHeight="1">
      <c r="B26" s="213" t="s">
        <v>44</v>
      </c>
      <c r="C26" s="214"/>
      <c r="D26" s="45">
        <v>793</v>
      </c>
      <c r="E26" s="46">
        <v>395</v>
      </c>
      <c r="F26" s="46">
        <v>854</v>
      </c>
      <c r="G26" s="46">
        <v>482</v>
      </c>
      <c r="H26" s="46">
        <v>436</v>
      </c>
      <c r="I26" s="46">
        <v>501</v>
      </c>
      <c r="J26" s="45">
        <v>291</v>
      </c>
      <c r="K26" s="47">
        <f t="shared" si="4"/>
        <v>3752</v>
      </c>
      <c r="L26" s="55">
        <f>K26/人口統計!D8</f>
        <v>0.20162287065398463</v>
      </c>
    </row>
    <row r="27" spans="1:12" ht="20.100000000000001" customHeight="1">
      <c r="B27" s="213" t="s">
        <v>45</v>
      </c>
      <c r="C27" s="214"/>
      <c r="D27" s="45">
        <v>208</v>
      </c>
      <c r="E27" s="46">
        <v>162</v>
      </c>
      <c r="F27" s="46">
        <v>356</v>
      </c>
      <c r="G27" s="46">
        <v>242</v>
      </c>
      <c r="H27" s="46">
        <v>213</v>
      </c>
      <c r="I27" s="46">
        <v>213</v>
      </c>
      <c r="J27" s="45">
        <v>100</v>
      </c>
      <c r="K27" s="47">
        <f t="shared" si="4"/>
        <v>1494</v>
      </c>
      <c r="L27" s="55">
        <f>K27/人口統計!D9</f>
        <v>0.14874551971326164</v>
      </c>
    </row>
    <row r="28" spans="1:12" ht="20.100000000000001" customHeight="1">
      <c r="B28" s="213" t="s">
        <v>46</v>
      </c>
      <c r="C28" s="214"/>
      <c r="D28" s="45">
        <v>318</v>
      </c>
      <c r="E28" s="46">
        <v>259</v>
      </c>
      <c r="F28" s="46">
        <v>502</v>
      </c>
      <c r="G28" s="46">
        <v>324</v>
      </c>
      <c r="H28" s="46">
        <v>290</v>
      </c>
      <c r="I28" s="46">
        <v>397</v>
      </c>
      <c r="J28" s="45">
        <v>197</v>
      </c>
      <c r="K28" s="47">
        <f t="shared" si="4"/>
        <v>2287</v>
      </c>
      <c r="L28" s="55">
        <f>K28/人口統計!D10</f>
        <v>0.15721454595449233</v>
      </c>
    </row>
    <row r="29" spans="1:12" ht="20.100000000000001" customHeight="1">
      <c r="B29" s="213" t="s">
        <v>47</v>
      </c>
      <c r="C29" s="214"/>
      <c r="D29" s="45">
        <v>748</v>
      </c>
      <c r="E29" s="46">
        <v>727</v>
      </c>
      <c r="F29" s="46">
        <v>1448</v>
      </c>
      <c r="G29" s="46">
        <v>767</v>
      </c>
      <c r="H29" s="46">
        <v>645</v>
      </c>
      <c r="I29" s="46">
        <v>788</v>
      </c>
      <c r="J29" s="45">
        <v>437</v>
      </c>
      <c r="K29" s="47">
        <f t="shared" si="4"/>
        <v>5560</v>
      </c>
      <c r="L29" s="55">
        <f>K29/人口統計!D11</f>
        <v>0.17603850050658562</v>
      </c>
    </row>
    <row r="30" spans="1:12" ht="20.100000000000001" customHeight="1">
      <c r="B30" s="213" t="s">
        <v>48</v>
      </c>
      <c r="C30" s="214"/>
      <c r="D30" s="45">
        <v>2241</v>
      </c>
      <c r="E30" s="46">
        <v>1467</v>
      </c>
      <c r="F30" s="46">
        <v>2326</v>
      </c>
      <c r="G30" s="46">
        <v>1492</v>
      </c>
      <c r="H30" s="46">
        <v>1226</v>
      </c>
      <c r="I30" s="46">
        <v>1469</v>
      </c>
      <c r="J30" s="45">
        <v>704</v>
      </c>
      <c r="K30" s="47">
        <f t="shared" si="4"/>
        <v>10925</v>
      </c>
      <c r="L30" s="55">
        <f>K30/人口統計!D12</f>
        <v>0.22166538164996144</v>
      </c>
    </row>
    <row r="31" spans="1:12" ht="20.100000000000001" customHeight="1" thickBot="1">
      <c r="B31" s="209" t="s">
        <v>24</v>
      </c>
      <c r="C31" s="210"/>
      <c r="D31" s="45">
        <v>507</v>
      </c>
      <c r="E31" s="46">
        <v>392</v>
      </c>
      <c r="F31" s="46">
        <v>878</v>
      </c>
      <c r="G31" s="46">
        <v>460</v>
      </c>
      <c r="H31" s="46">
        <v>401</v>
      </c>
      <c r="I31" s="46">
        <v>580</v>
      </c>
      <c r="J31" s="45">
        <v>330</v>
      </c>
      <c r="K31" s="47">
        <f t="shared" si="4"/>
        <v>3548</v>
      </c>
      <c r="L31" s="59">
        <f>K31/人口統計!D13</f>
        <v>0.1735217880373649</v>
      </c>
    </row>
    <row r="32" spans="1:12" ht="20.100000000000001" customHeight="1" thickTop="1">
      <c r="B32" s="211" t="s">
        <v>49</v>
      </c>
      <c r="C32" s="212"/>
      <c r="D32" s="35">
        <f>SUM(D24:D31)</f>
        <v>7154</v>
      </c>
      <c r="E32" s="34">
        <f t="shared" ref="E32:J32" si="5">SUM(E24:E31)</f>
        <v>5456</v>
      </c>
      <c r="F32" s="34">
        <f t="shared" si="5"/>
        <v>8940</v>
      </c>
      <c r="G32" s="34">
        <f t="shared" si="5"/>
        <v>5413</v>
      </c>
      <c r="H32" s="34">
        <f t="shared" si="5"/>
        <v>4583</v>
      </c>
      <c r="I32" s="34">
        <f t="shared" si="5"/>
        <v>5560</v>
      </c>
      <c r="J32" s="35">
        <f t="shared" si="5"/>
        <v>3005</v>
      </c>
      <c r="K32" s="54">
        <f>SUM(K24:K31)</f>
        <v>40111</v>
      </c>
      <c r="L32" s="60">
        <f>K32/人口統計!D5</f>
        <v>0.18107332135537518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256</v>
      </c>
      <c r="E50" s="192">
        <v>229</v>
      </c>
      <c r="F50" s="192">
        <v>313</v>
      </c>
      <c r="G50" s="192">
        <v>197</v>
      </c>
      <c r="H50" s="192">
        <v>157</v>
      </c>
      <c r="I50" s="192">
        <v>214</v>
      </c>
      <c r="J50" s="191">
        <v>128</v>
      </c>
      <c r="K50" s="193">
        <f t="shared" ref="K50:K82" si="6">SUM(D50:J50)</f>
        <v>1494</v>
      </c>
      <c r="L50" s="194">
        <f>K50/N50</f>
        <v>0.14066472083607948</v>
      </c>
      <c r="N50" s="14">
        <v>10621</v>
      </c>
    </row>
    <row r="51" spans="2:14" ht="20.100000000000001" customHeight="1">
      <c r="B51" s="203" t="s">
        <v>155</v>
      </c>
      <c r="C51" s="204"/>
      <c r="D51" s="191">
        <v>201</v>
      </c>
      <c r="E51" s="192">
        <v>170</v>
      </c>
      <c r="F51" s="192">
        <v>284</v>
      </c>
      <c r="G51" s="192">
        <v>143</v>
      </c>
      <c r="H51" s="192">
        <v>143</v>
      </c>
      <c r="I51" s="192">
        <v>177</v>
      </c>
      <c r="J51" s="191">
        <v>83</v>
      </c>
      <c r="K51" s="193">
        <f t="shared" si="6"/>
        <v>1201</v>
      </c>
      <c r="L51" s="194">
        <f t="shared" ref="L51:L82" si="7">K51/N51</f>
        <v>0.15397435897435899</v>
      </c>
      <c r="N51" s="14">
        <v>7800</v>
      </c>
    </row>
    <row r="52" spans="2:14" ht="20.100000000000001" customHeight="1">
      <c r="B52" s="203" t="s">
        <v>156</v>
      </c>
      <c r="C52" s="204"/>
      <c r="D52" s="191">
        <v>337</v>
      </c>
      <c r="E52" s="192">
        <v>294</v>
      </c>
      <c r="F52" s="192">
        <v>329</v>
      </c>
      <c r="G52" s="192">
        <v>251</v>
      </c>
      <c r="H52" s="192">
        <v>191</v>
      </c>
      <c r="I52" s="192">
        <v>219</v>
      </c>
      <c r="J52" s="191">
        <v>129</v>
      </c>
      <c r="K52" s="193">
        <f t="shared" si="6"/>
        <v>1750</v>
      </c>
      <c r="L52" s="194">
        <f t="shared" si="7"/>
        <v>0.15735994964481612</v>
      </c>
      <c r="N52" s="14">
        <v>11121</v>
      </c>
    </row>
    <row r="53" spans="2:14" ht="20.100000000000001" customHeight="1">
      <c r="B53" s="203" t="s">
        <v>157</v>
      </c>
      <c r="C53" s="204"/>
      <c r="D53" s="191">
        <v>180</v>
      </c>
      <c r="E53" s="192">
        <v>158</v>
      </c>
      <c r="F53" s="192">
        <v>239</v>
      </c>
      <c r="G53" s="192">
        <v>158</v>
      </c>
      <c r="H53" s="192">
        <v>130</v>
      </c>
      <c r="I53" s="192">
        <v>155</v>
      </c>
      <c r="J53" s="191">
        <v>112</v>
      </c>
      <c r="K53" s="193">
        <f t="shared" si="6"/>
        <v>1132</v>
      </c>
      <c r="L53" s="194">
        <f t="shared" si="7"/>
        <v>0.14678423236514523</v>
      </c>
      <c r="N53" s="14">
        <v>7712</v>
      </c>
    </row>
    <row r="54" spans="2:14" ht="20.100000000000001" customHeight="1">
      <c r="B54" s="203" t="s">
        <v>158</v>
      </c>
      <c r="C54" s="204"/>
      <c r="D54" s="191">
        <v>158</v>
      </c>
      <c r="E54" s="192">
        <v>161</v>
      </c>
      <c r="F54" s="192">
        <v>199</v>
      </c>
      <c r="G54" s="192">
        <v>119</v>
      </c>
      <c r="H54" s="192">
        <v>94</v>
      </c>
      <c r="I54" s="192">
        <v>135</v>
      </c>
      <c r="J54" s="191">
        <v>85</v>
      </c>
      <c r="K54" s="193">
        <f t="shared" si="6"/>
        <v>951</v>
      </c>
      <c r="L54" s="194">
        <f t="shared" si="7"/>
        <v>0.14755624515128007</v>
      </c>
      <c r="N54" s="14">
        <v>6445</v>
      </c>
    </row>
    <row r="55" spans="2:14" ht="20.100000000000001" customHeight="1">
      <c r="B55" s="203" t="s">
        <v>159</v>
      </c>
      <c r="C55" s="204"/>
      <c r="D55" s="191">
        <v>60</v>
      </c>
      <c r="E55" s="192">
        <v>64</v>
      </c>
      <c r="F55" s="192">
        <v>89</v>
      </c>
      <c r="G55" s="192">
        <v>53</v>
      </c>
      <c r="H55" s="192">
        <v>50</v>
      </c>
      <c r="I55" s="192">
        <v>52</v>
      </c>
      <c r="J55" s="191">
        <v>25</v>
      </c>
      <c r="K55" s="193">
        <f t="shared" si="6"/>
        <v>393</v>
      </c>
      <c r="L55" s="194">
        <f t="shared" si="7"/>
        <v>0.15732586068855084</v>
      </c>
      <c r="N55" s="14">
        <v>2498</v>
      </c>
    </row>
    <row r="56" spans="2:14" ht="20.100000000000001" customHeight="1">
      <c r="B56" s="203" t="s">
        <v>160</v>
      </c>
      <c r="C56" s="204"/>
      <c r="D56" s="191">
        <v>182</v>
      </c>
      <c r="E56" s="192">
        <v>141</v>
      </c>
      <c r="F56" s="192">
        <v>153</v>
      </c>
      <c r="G56" s="192">
        <v>130</v>
      </c>
      <c r="H56" s="192">
        <v>100</v>
      </c>
      <c r="I56" s="192">
        <v>95</v>
      </c>
      <c r="J56" s="191">
        <v>60</v>
      </c>
      <c r="K56" s="193">
        <f t="shared" si="6"/>
        <v>861</v>
      </c>
      <c r="L56" s="194">
        <f t="shared" si="7"/>
        <v>0.19852432557067098</v>
      </c>
      <c r="N56" s="14">
        <v>4337</v>
      </c>
    </row>
    <row r="57" spans="2:14" ht="20.100000000000001" customHeight="1">
      <c r="B57" s="203" t="s">
        <v>161</v>
      </c>
      <c r="C57" s="204"/>
      <c r="D57" s="191">
        <v>401</v>
      </c>
      <c r="E57" s="192">
        <v>377</v>
      </c>
      <c r="F57" s="192">
        <v>396</v>
      </c>
      <c r="G57" s="192">
        <v>250</v>
      </c>
      <c r="H57" s="192">
        <v>173</v>
      </c>
      <c r="I57" s="192">
        <v>220</v>
      </c>
      <c r="J57" s="191">
        <v>114</v>
      </c>
      <c r="K57" s="193">
        <f t="shared" si="6"/>
        <v>1931</v>
      </c>
      <c r="L57" s="194">
        <f t="shared" si="7"/>
        <v>0.20862143474503025</v>
      </c>
      <c r="N57" s="14">
        <v>9256</v>
      </c>
    </row>
    <row r="58" spans="2:14" ht="20.100000000000001" customHeight="1">
      <c r="B58" s="203" t="s">
        <v>162</v>
      </c>
      <c r="C58" s="204"/>
      <c r="D58" s="191">
        <v>401</v>
      </c>
      <c r="E58" s="192">
        <v>348</v>
      </c>
      <c r="F58" s="192">
        <v>408</v>
      </c>
      <c r="G58" s="192">
        <v>250</v>
      </c>
      <c r="H58" s="192">
        <v>227</v>
      </c>
      <c r="I58" s="192">
        <v>248</v>
      </c>
      <c r="J58" s="191">
        <v>143</v>
      </c>
      <c r="K58" s="193">
        <f t="shared" si="6"/>
        <v>2025</v>
      </c>
      <c r="L58" s="194">
        <f t="shared" si="7"/>
        <v>0.19109181843918091</v>
      </c>
      <c r="N58" s="14">
        <v>10597</v>
      </c>
    </row>
    <row r="59" spans="2:14" ht="20.100000000000001" customHeight="1">
      <c r="B59" s="203" t="s">
        <v>163</v>
      </c>
      <c r="C59" s="204"/>
      <c r="D59" s="191">
        <v>204</v>
      </c>
      <c r="E59" s="192">
        <v>169</v>
      </c>
      <c r="F59" s="192">
        <v>185</v>
      </c>
      <c r="G59" s="192">
        <v>147</v>
      </c>
      <c r="H59" s="192">
        <v>132</v>
      </c>
      <c r="I59" s="192">
        <v>124</v>
      </c>
      <c r="J59" s="191">
        <v>91</v>
      </c>
      <c r="K59" s="193">
        <f t="shared" si="6"/>
        <v>1052</v>
      </c>
      <c r="L59" s="194">
        <f t="shared" si="7"/>
        <v>0.15905654671908073</v>
      </c>
      <c r="N59" s="14">
        <v>6614</v>
      </c>
    </row>
    <row r="60" spans="2:14" ht="20.100000000000001" customHeight="1">
      <c r="B60" s="203" t="s">
        <v>164</v>
      </c>
      <c r="C60" s="204"/>
      <c r="D60" s="191">
        <v>405</v>
      </c>
      <c r="E60" s="192">
        <v>215</v>
      </c>
      <c r="F60" s="192">
        <v>456</v>
      </c>
      <c r="G60" s="192">
        <v>266</v>
      </c>
      <c r="H60" s="192">
        <v>218</v>
      </c>
      <c r="I60" s="192">
        <v>281</v>
      </c>
      <c r="J60" s="191">
        <v>172</v>
      </c>
      <c r="K60" s="193">
        <f t="shared" si="6"/>
        <v>2013</v>
      </c>
      <c r="L60" s="194">
        <f t="shared" si="7"/>
        <v>0.21071914581806761</v>
      </c>
      <c r="N60" s="14">
        <v>9553</v>
      </c>
    </row>
    <row r="61" spans="2:14" ht="20.100000000000001" customHeight="1">
      <c r="B61" s="203" t="s">
        <v>165</v>
      </c>
      <c r="C61" s="204"/>
      <c r="D61" s="191">
        <v>116</v>
      </c>
      <c r="E61" s="192">
        <v>69</v>
      </c>
      <c r="F61" s="192">
        <v>155</v>
      </c>
      <c r="G61" s="192">
        <v>84</v>
      </c>
      <c r="H61" s="192">
        <v>90</v>
      </c>
      <c r="I61" s="192">
        <v>96</v>
      </c>
      <c r="J61" s="191">
        <v>48</v>
      </c>
      <c r="K61" s="193">
        <f t="shared" si="6"/>
        <v>658</v>
      </c>
      <c r="L61" s="194">
        <f t="shared" si="7"/>
        <v>0.2160919540229885</v>
      </c>
      <c r="N61" s="14">
        <v>3045</v>
      </c>
    </row>
    <row r="62" spans="2:14" ht="20.100000000000001" customHeight="1">
      <c r="B62" s="203" t="s">
        <v>166</v>
      </c>
      <c r="C62" s="204"/>
      <c r="D62" s="191">
        <v>279</v>
      </c>
      <c r="E62" s="192">
        <v>120</v>
      </c>
      <c r="F62" s="192">
        <v>255</v>
      </c>
      <c r="G62" s="192">
        <v>143</v>
      </c>
      <c r="H62" s="192">
        <v>135</v>
      </c>
      <c r="I62" s="192">
        <v>131</v>
      </c>
      <c r="J62" s="191">
        <v>75</v>
      </c>
      <c r="K62" s="193">
        <f t="shared" si="6"/>
        <v>1138</v>
      </c>
      <c r="L62" s="194">
        <f t="shared" si="7"/>
        <v>0.18931958076859093</v>
      </c>
      <c r="N62" s="14">
        <v>6011</v>
      </c>
    </row>
    <row r="63" spans="2:14" ht="20.100000000000001" customHeight="1">
      <c r="B63" s="203" t="s">
        <v>167</v>
      </c>
      <c r="C63" s="204"/>
      <c r="D63" s="191">
        <v>178</v>
      </c>
      <c r="E63" s="192">
        <v>147</v>
      </c>
      <c r="F63" s="192">
        <v>332</v>
      </c>
      <c r="G63" s="192">
        <v>217</v>
      </c>
      <c r="H63" s="192">
        <v>178</v>
      </c>
      <c r="I63" s="192">
        <v>196</v>
      </c>
      <c r="J63" s="191">
        <v>74</v>
      </c>
      <c r="K63" s="193">
        <f t="shared" si="6"/>
        <v>1322</v>
      </c>
      <c r="L63" s="194">
        <f t="shared" si="7"/>
        <v>0.14449666630232813</v>
      </c>
      <c r="N63" s="14">
        <v>9149</v>
      </c>
    </row>
    <row r="64" spans="2:14" ht="20.100000000000001" customHeight="1">
      <c r="B64" s="203" t="s">
        <v>168</v>
      </c>
      <c r="C64" s="204"/>
      <c r="D64" s="191">
        <v>35</v>
      </c>
      <c r="E64" s="192">
        <v>19</v>
      </c>
      <c r="F64" s="192">
        <v>31</v>
      </c>
      <c r="G64" s="192">
        <v>28</v>
      </c>
      <c r="H64" s="192">
        <v>38</v>
      </c>
      <c r="I64" s="192">
        <v>20</v>
      </c>
      <c r="J64" s="191">
        <v>27</v>
      </c>
      <c r="K64" s="193">
        <f t="shared" si="6"/>
        <v>198</v>
      </c>
      <c r="L64" s="194">
        <f t="shared" si="7"/>
        <v>0.2212290502793296</v>
      </c>
      <c r="N64" s="14">
        <v>895</v>
      </c>
    </row>
    <row r="65" spans="2:14" ht="20.100000000000001" customHeight="1">
      <c r="B65" s="203" t="s">
        <v>169</v>
      </c>
      <c r="C65" s="204"/>
      <c r="D65" s="191">
        <v>209</v>
      </c>
      <c r="E65" s="192">
        <v>178</v>
      </c>
      <c r="F65" s="192">
        <v>342</v>
      </c>
      <c r="G65" s="192">
        <v>221</v>
      </c>
      <c r="H65" s="192">
        <v>219</v>
      </c>
      <c r="I65" s="192">
        <v>279</v>
      </c>
      <c r="J65" s="191">
        <v>140</v>
      </c>
      <c r="K65" s="193">
        <f t="shared" si="6"/>
        <v>1588</v>
      </c>
      <c r="L65" s="194">
        <f t="shared" si="7"/>
        <v>0.15793137742416707</v>
      </c>
      <c r="N65" s="14">
        <v>10055</v>
      </c>
    </row>
    <row r="66" spans="2:14" ht="20.100000000000001" customHeight="1">
      <c r="B66" s="203" t="s">
        <v>170</v>
      </c>
      <c r="C66" s="204"/>
      <c r="D66" s="191">
        <v>118</v>
      </c>
      <c r="E66" s="192">
        <v>85</v>
      </c>
      <c r="F66" s="192">
        <v>162</v>
      </c>
      <c r="G66" s="192">
        <v>108</v>
      </c>
      <c r="H66" s="192">
        <v>74</v>
      </c>
      <c r="I66" s="192">
        <v>121</v>
      </c>
      <c r="J66" s="191">
        <v>60</v>
      </c>
      <c r="K66" s="193">
        <f t="shared" si="6"/>
        <v>728</v>
      </c>
      <c r="L66" s="194">
        <f t="shared" si="7"/>
        <v>0.16206589492430989</v>
      </c>
      <c r="N66" s="14">
        <v>4492</v>
      </c>
    </row>
    <row r="67" spans="2:14" ht="20.100000000000001" customHeight="1">
      <c r="B67" s="203" t="s">
        <v>171</v>
      </c>
      <c r="C67" s="204"/>
      <c r="D67" s="187">
        <v>561</v>
      </c>
      <c r="E67" s="188">
        <v>551</v>
      </c>
      <c r="F67" s="188">
        <v>1026</v>
      </c>
      <c r="G67" s="188">
        <v>565</v>
      </c>
      <c r="H67" s="188">
        <v>467</v>
      </c>
      <c r="I67" s="188">
        <v>591</v>
      </c>
      <c r="J67" s="187">
        <v>306</v>
      </c>
      <c r="K67" s="189">
        <f t="shared" si="6"/>
        <v>4067</v>
      </c>
      <c r="L67" s="195">
        <f t="shared" si="7"/>
        <v>0.18642280894756141</v>
      </c>
      <c r="N67" s="14">
        <v>21816</v>
      </c>
    </row>
    <row r="68" spans="2:14" ht="20.100000000000001" customHeight="1">
      <c r="B68" s="203" t="s">
        <v>172</v>
      </c>
      <c r="C68" s="204"/>
      <c r="D68" s="187">
        <v>89</v>
      </c>
      <c r="E68" s="188">
        <v>85</v>
      </c>
      <c r="F68" s="188">
        <v>177</v>
      </c>
      <c r="G68" s="188">
        <v>98</v>
      </c>
      <c r="H68" s="188">
        <v>91</v>
      </c>
      <c r="I68" s="188">
        <v>83</v>
      </c>
      <c r="J68" s="187">
        <v>61</v>
      </c>
      <c r="K68" s="189">
        <f t="shared" si="6"/>
        <v>684</v>
      </c>
      <c r="L68" s="195">
        <f t="shared" si="7"/>
        <v>0.16810027033669206</v>
      </c>
      <c r="N68" s="14">
        <v>4069</v>
      </c>
    </row>
    <row r="69" spans="2:14" ht="20.100000000000001" customHeight="1">
      <c r="B69" s="203" t="s">
        <v>173</v>
      </c>
      <c r="C69" s="204"/>
      <c r="D69" s="187">
        <v>104</v>
      </c>
      <c r="E69" s="188">
        <v>99</v>
      </c>
      <c r="F69" s="188">
        <v>264</v>
      </c>
      <c r="G69" s="188">
        <v>118</v>
      </c>
      <c r="H69" s="188">
        <v>93</v>
      </c>
      <c r="I69" s="188">
        <v>124</v>
      </c>
      <c r="J69" s="187">
        <v>74</v>
      </c>
      <c r="K69" s="189">
        <f t="shared" si="6"/>
        <v>876</v>
      </c>
      <c r="L69" s="195">
        <f t="shared" si="7"/>
        <v>0.15371117739954379</v>
      </c>
      <c r="N69" s="14">
        <v>5699</v>
      </c>
    </row>
    <row r="70" spans="2:14" ht="20.100000000000001" customHeight="1">
      <c r="B70" s="203" t="s">
        <v>174</v>
      </c>
      <c r="C70" s="204"/>
      <c r="D70" s="187">
        <v>813</v>
      </c>
      <c r="E70" s="188">
        <v>512</v>
      </c>
      <c r="F70" s="188">
        <v>724</v>
      </c>
      <c r="G70" s="188">
        <v>481</v>
      </c>
      <c r="H70" s="188">
        <v>387</v>
      </c>
      <c r="I70" s="188">
        <v>466</v>
      </c>
      <c r="J70" s="187">
        <v>223</v>
      </c>
      <c r="K70" s="189">
        <f t="shared" si="6"/>
        <v>3606</v>
      </c>
      <c r="L70" s="195">
        <f t="shared" si="7"/>
        <v>0.22775216320343586</v>
      </c>
      <c r="N70" s="14">
        <v>15833</v>
      </c>
    </row>
    <row r="71" spans="2:14" ht="20.100000000000001" customHeight="1">
      <c r="B71" s="203" t="s">
        <v>175</v>
      </c>
      <c r="C71" s="204"/>
      <c r="D71" s="187">
        <v>127</v>
      </c>
      <c r="E71" s="188">
        <v>114</v>
      </c>
      <c r="F71" s="188">
        <v>218</v>
      </c>
      <c r="G71" s="188">
        <v>141</v>
      </c>
      <c r="H71" s="188">
        <v>127</v>
      </c>
      <c r="I71" s="188">
        <v>128</v>
      </c>
      <c r="J71" s="187">
        <v>82</v>
      </c>
      <c r="K71" s="189">
        <f t="shared" si="6"/>
        <v>937</v>
      </c>
      <c r="L71" s="195">
        <f t="shared" si="7"/>
        <v>0.20241952905595162</v>
      </c>
      <c r="N71" s="14">
        <v>4629</v>
      </c>
    </row>
    <row r="72" spans="2:14" ht="20.100000000000001" customHeight="1">
      <c r="B72" s="203" t="s">
        <v>176</v>
      </c>
      <c r="C72" s="204"/>
      <c r="D72" s="187">
        <v>206</v>
      </c>
      <c r="E72" s="188">
        <v>120</v>
      </c>
      <c r="F72" s="188">
        <v>231</v>
      </c>
      <c r="G72" s="188">
        <v>119</v>
      </c>
      <c r="H72" s="188">
        <v>101</v>
      </c>
      <c r="I72" s="188">
        <v>132</v>
      </c>
      <c r="J72" s="187">
        <v>58</v>
      </c>
      <c r="K72" s="189">
        <f t="shared" si="6"/>
        <v>967</v>
      </c>
      <c r="L72" s="195">
        <f t="shared" si="7"/>
        <v>0.21902604756511893</v>
      </c>
      <c r="N72" s="14">
        <v>4415</v>
      </c>
    </row>
    <row r="73" spans="2:14" ht="20.100000000000001" customHeight="1">
      <c r="B73" s="203" t="s">
        <v>177</v>
      </c>
      <c r="C73" s="204"/>
      <c r="D73" s="187">
        <v>184</v>
      </c>
      <c r="E73" s="188">
        <v>113</v>
      </c>
      <c r="F73" s="188">
        <v>172</v>
      </c>
      <c r="G73" s="188">
        <v>117</v>
      </c>
      <c r="H73" s="188">
        <v>95</v>
      </c>
      <c r="I73" s="188">
        <v>125</v>
      </c>
      <c r="J73" s="187">
        <v>56</v>
      </c>
      <c r="K73" s="189">
        <f t="shared" si="6"/>
        <v>862</v>
      </c>
      <c r="L73" s="195">
        <f t="shared" si="7"/>
        <v>0.21544613846538366</v>
      </c>
      <c r="N73" s="14">
        <v>4001</v>
      </c>
    </row>
    <row r="74" spans="2:14" ht="20.100000000000001" customHeight="1">
      <c r="B74" s="203" t="s">
        <v>178</v>
      </c>
      <c r="C74" s="204"/>
      <c r="D74" s="187">
        <v>149</v>
      </c>
      <c r="E74" s="188">
        <v>112</v>
      </c>
      <c r="F74" s="188">
        <v>164</v>
      </c>
      <c r="G74" s="188">
        <v>107</v>
      </c>
      <c r="H74" s="188">
        <v>74</v>
      </c>
      <c r="I74" s="188">
        <v>88</v>
      </c>
      <c r="J74" s="187">
        <v>43</v>
      </c>
      <c r="K74" s="189">
        <f t="shared" si="6"/>
        <v>737</v>
      </c>
      <c r="L74" s="196">
        <f t="shared" si="7"/>
        <v>0.22572741194486984</v>
      </c>
      <c r="N74" s="14">
        <v>3265</v>
      </c>
    </row>
    <row r="75" spans="2:14" ht="20.100000000000001" customHeight="1">
      <c r="B75" s="203" t="s">
        <v>179</v>
      </c>
      <c r="C75" s="204"/>
      <c r="D75" s="187">
        <v>324</v>
      </c>
      <c r="E75" s="188">
        <v>222</v>
      </c>
      <c r="F75" s="188">
        <v>280</v>
      </c>
      <c r="G75" s="188">
        <v>203</v>
      </c>
      <c r="H75" s="188">
        <v>200</v>
      </c>
      <c r="I75" s="188">
        <v>213</v>
      </c>
      <c r="J75" s="187">
        <v>96</v>
      </c>
      <c r="K75" s="189">
        <f t="shared" si="6"/>
        <v>1538</v>
      </c>
      <c r="L75" s="197">
        <f t="shared" si="7"/>
        <v>0.25304376439618298</v>
      </c>
      <c r="N75" s="14">
        <v>6078</v>
      </c>
    </row>
    <row r="76" spans="2:14" ht="20.100000000000001" customHeight="1">
      <c r="B76" s="203" t="s">
        <v>180</v>
      </c>
      <c r="C76" s="204"/>
      <c r="D76" s="187">
        <v>103</v>
      </c>
      <c r="E76" s="188">
        <v>70</v>
      </c>
      <c r="F76" s="188">
        <v>91</v>
      </c>
      <c r="G76" s="188">
        <v>61</v>
      </c>
      <c r="H76" s="188">
        <v>46</v>
      </c>
      <c r="I76" s="188">
        <v>67</v>
      </c>
      <c r="J76" s="187">
        <v>30</v>
      </c>
      <c r="K76" s="189">
        <f t="shared" si="6"/>
        <v>468</v>
      </c>
      <c r="L76" s="195">
        <f t="shared" si="7"/>
        <v>0.23744292237442921</v>
      </c>
      <c r="N76" s="14">
        <v>1971</v>
      </c>
    </row>
    <row r="77" spans="2:14" ht="20.100000000000001" customHeight="1">
      <c r="B77" s="203" t="s">
        <v>181</v>
      </c>
      <c r="C77" s="204"/>
      <c r="D77" s="187">
        <v>300</v>
      </c>
      <c r="E77" s="188">
        <v>185</v>
      </c>
      <c r="F77" s="188">
        <v>394</v>
      </c>
      <c r="G77" s="188">
        <v>249</v>
      </c>
      <c r="H77" s="188">
        <v>191</v>
      </c>
      <c r="I77" s="188">
        <v>221</v>
      </c>
      <c r="J77" s="187">
        <v>111</v>
      </c>
      <c r="K77" s="189">
        <f t="shared" si="6"/>
        <v>1651</v>
      </c>
      <c r="L77" s="195">
        <f t="shared" si="7"/>
        <v>0.20997074907796007</v>
      </c>
      <c r="N77" s="14">
        <v>7863</v>
      </c>
    </row>
    <row r="78" spans="2:14" ht="20.100000000000001" customHeight="1">
      <c r="B78" s="203" t="s">
        <v>182</v>
      </c>
      <c r="C78" s="204"/>
      <c r="D78" s="187">
        <v>48</v>
      </c>
      <c r="E78" s="188">
        <v>32</v>
      </c>
      <c r="F78" s="188">
        <v>71</v>
      </c>
      <c r="G78" s="188">
        <v>35</v>
      </c>
      <c r="H78" s="188">
        <v>27</v>
      </c>
      <c r="I78" s="188">
        <v>44</v>
      </c>
      <c r="J78" s="187">
        <v>14</v>
      </c>
      <c r="K78" s="189">
        <f t="shared" si="6"/>
        <v>271</v>
      </c>
      <c r="L78" s="195">
        <f t="shared" si="7"/>
        <v>0.22014622258326563</v>
      </c>
      <c r="N78" s="14">
        <v>1231</v>
      </c>
    </row>
    <row r="79" spans="2:14" ht="20.100000000000001" customHeight="1">
      <c r="B79" s="203" t="s">
        <v>183</v>
      </c>
      <c r="C79" s="204"/>
      <c r="D79" s="187">
        <v>204</v>
      </c>
      <c r="E79" s="188">
        <v>152</v>
      </c>
      <c r="F79" s="188">
        <v>399</v>
      </c>
      <c r="G79" s="188">
        <v>204</v>
      </c>
      <c r="H79" s="188">
        <v>182</v>
      </c>
      <c r="I79" s="188">
        <v>267</v>
      </c>
      <c r="J79" s="187">
        <v>145</v>
      </c>
      <c r="K79" s="189">
        <f t="shared" si="6"/>
        <v>1553</v>
      </c>
      <c r="L79" s="195">
        <f t="shared" si="7"/>
        <v>0.17160220994475139</v>
      </c>
      <c r="N79" s="14">
        <v>9050</v>
      </c>
    </row>
    <row r="80" spans="2:14" ht="20.100000000000001" customHeight="1">
      <c r="B80" s="203" t="s">
        <v>184</v>
      </c>
      <c r="C80" s="204"/>
      <c r="D80" s="45">
        <v>53</v>
      </c>
      <c r="E80" s="46">
        <v>40</v>
      </c>
      <c r="F80" s="46">
        <v>81</v>
      </c>
      <c r="G80" s="46">
        <v>44</v>
      </c>
      <c r="H80" s="46">
        <v>41</v>
      </c>
      <c r="I80" s="46">
        <v>68</v>
      </c>
      <c r="J80" s="45">
        <v>41</v>
      </c>
      <c r="K80" s="47">
        <f t="shared" si="6"/>
        <v>368</v>
      </c>
      <c r="L80" s="195">
        <f t="shared" si="7"/>
        <v>0.17440758293838862</v>
      </c>
      <c r="N80" s="14">
        <v>2110</v>
      </c>
    </row>
    <row r="81" spans="2:14" ht="20.100000000000001" customHeight="1">
      <c r="B81" s="203" t="s">
        <v>185</v>
      </c>
      <c r="C81" s="204"/>
      <c r="D81" s="45">
        <v>39</v>
      </c>
      <c r="E81" s="46">
        <v>47</v>
      </c>
      <c r="F81" s="46">
        <v>125</v>
      </c>
      <c r="G81" s="46">
        <v>64</v>
      </c>
      <c r="H81" s="46">
        <v>44</v>
      </c>
      <c r="I81" s="46">
        <v>84</v>
      </c>
      <c r="J81" s="45">
        <v>41</v>
      </c>
      <c r="K81" s="47">
        <f t="shared" si="6"/>
        <v>444</v>
      </c>
      <c r="L81" s="195">
        <f t="shared" si="7"/>
        <v>0.16426193118756938</v>
      </c>
      <c r="N81" s="14">
        <v>2703</v>
      </c>
    </row>
    <row r="82" spans="2:14" ht="20.100000000000001" customHeight="1">
      <c r="B82" s="203" t="s">
        <v>186</v>
      </c>
      <c r="C82" s="204"/>
      <c r="D82" s="40">
        <v>217</v>
      </c>
      <c r="E82" s="39">
        <v>159</v>
      </c>
      <c r="F82" s="39">
        <v>282</v>
      </c>
      <c r="G82" s="39">
        <v>157</v>
      </c>
      <c r="H82" s="39">
        <v>143</v>
      </c>
      <c r="I82" s="39">
        <v>165</v>
      </c>
      <c r="J82" s="40">
        <v>109</v>
      </c>
      <c r="K82" s="190">
        <f t="shared" si="6"/>
        <v>1232</v>
      </c>
      <c r="L82" s="197">
        <f t="shared" si="7"/>
        <v>0.18712029161603888</v>
      </c>
      <c r="N82" s="14">
        <v>6584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5848</v>
      </c>
      <c r="E5" s="149">
        <v>318724.87999999995</v>
      </c>
      <c r="F5" s="151">
        <v>1702</v>
      </c>
      <c r="G5" s="152">
        <v>31462.689999999988</v>
      </c>
      <c r="H5" s="150">
        <v>543</v>
      </c>
      <c r="I5" s="149">
        <v>110229.97</v>
      </c>
      <c r="J5" s="151">
        <v>1108</v>
      </c>
      <c r="K5" s="152">
        <v>347263.10000000003</v>
      </c>
      <c r="M5" s="162">
        <f>Q5+Q7</f>
        <v>41120</v>
      </c>
      <c r="N5" s="121" t="s">
        <v>107</v>
      </c>
      <c r="O5" s="122"/>
      <c r="P5" s="134"/>
      <c r="Q5" s="123">
        <v>32831</v>
      </c>
      <c r="R5" s="124">
        <v>2008351.8399999989</v>
      </c>
      <c r="S5" s="124">
        <f>R5/Q5*100</f>
        <v>6117.2423624013863</v>
      </c>
    </row>
    <row r="6" spans="1:19" ht="20.100000000000001" customHeight="1">
      <c r="B6" s="217" t="s">
        <v>114</v>
      </c>
      <c r="C6" s="217"/>
      <c r="D6" s="153">
        <v>4797</v>
      </c>
      <c r="E6" s="154">
        <v>301029.55000000005</v>
      </c>
      <c r="F6" s="155">
        <v>1561</v>
      </c>
      <c r="G6" s="156">
        <v>29674.030000000002</v>
      </c>
      <c r="H6" s="153">
        <v>403</v>
      </c>
      <c r="I6" s="154">
        <v>86132.62999999999</v>
      </c>
      <c r="J6" s="155">
        <v>858</v>
      </c>
      <c r="K6" s="156">
        <v>254979.81000000003</v>
      </c>
      <c r="M6" s="58"/>
      <c r="N6" s="125"/>
      <c r="O6" s="94" t="s">
        <v>104</v>
      </c>
      <c r="P6" s="107"/>
      <c r="Q6" s="98">
        <f>Q5/Q$13</f>
        <v>0.63113477767738713</v>
      </c>
      <c r="R6" s="99">
        <f>R5/R$13</f>
        <v>0.39894917873833702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2932</v>
      </c>
      <c r="E7" s="154">
        <v>183464.03000000009</v>
      </c>
      <c r="F7" s="155">
        <v>947</v>
      </c>
      <c r="G7" s="156">
        <v>18035.96</v>
      </c>
      <c r="H7" s="153">
        <v>517</v>
      </c>
      <c r="I7" s="154">
        <v>111761.3</v>
      </c>
      <c r="J7" s="155">
        <v>641</v>
      </c>
      <c r="K7" s="156">
        <v>191920.86000000002</v>
      </c>
      <c r="M7" s="58"/>
      <c r="N7" s="126" t="s">
        <v>108</v>
      </c>
      <c r="O7" s="127"/>
      <c r="P7" s="135"/>
      <c r="Q7" s="128">
        <v>8289</v>
      </c>
      <c r="R7" s="129">
        <v>152803.19999999998</v>
      </c>
      <c r="S7" s="129">
        <f>R7/Q7*100</f>
        <v>1843.4455302207746</v>
      </c>
    </row>
    <row r="8" spans="1:19" ht="20.100000000000001" customHeight="1">
      <c r="B8" s="217" t="s">
        <v>116</v>
      </c>
      <c r="C8" s="217"/>
      <c r="D8" s="153">
        <v>1236</v>
      </c>
      <c r="E8" s="154">
        <v>76174.25</v>
      </c>
      <c r="F8" s="155">
        <v>265</v>
      </c>
      <c r="G8" s="156">
        <v>4715.49</v>
      </c>
      <c r="H8" s="153">
        <v>74</v>
      </c>
      <c r="I8" s="154">
        <v>14209.04</v>
      </c>
      <c r="J8" s="155">
        <v>333</v>
      </c>
      <c r="K8" s="156">
        <v>97499.21</v>
      </c>
      <c r="L8" s="89"/>
      <c r="M8" s="88"/>
      <c r="N8" s="130"/>
      <c r="O8" s="94" t="s">
        <v>104</v>
      </c>
      <c r="P8" s="107"/>
      <c r="Q8" s="98">
        <f>Q7/Q$13</f>
        <v>0.15934562371441205</v>
      </c>
      <c r="R8" s="99">
        <f>R7/R$13</f>
        <v>3.0353601363289955E-2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1806</v>
      </c>
      <c r="E9" s="154">
        <v>121482.48999999999</v>
      </c>
      <c r="F9" s="155">
        <v>422</v>
      </c>
      <c r="G9" s="156">
        <v>8689.6099999999988</v>
      </c>
      <c r="H9" s="153">
        <v>306</v>
      </c>
      <c r="I9" s="154">
        <v>64355.219999999994</v>
      </c>
      <c r="J9" s="155">
        <v>398</v>
      </c>
      <c r="K9" s="156">
        <v>120890.23000000001</v>
      </c>
      <c r="L9" s="89"/>
      <c r="M9" s="88"/>
      <c r="N9" s="126" t="s">
        <v>109</v>
      </c>
      <c r="O9" s="127"/>
      <c r="P9" s="135"/>
      <c r="Q9" s="128">
        <v>4100</v>
      </c>
      <c r="R9" s="129">
        <v>870706.96999999974</v>
      </c>
      <c r="S9" s="129">
        <f>R9/Q9*100</f>
        <v>21236.755365853649</v>
      </c>
    </row>
    <row r="10" spans="1:19" ht="20.100000000000001" customHeight="1">
      <c r="B10" s="217" t="s">
        <v>118</v>
      </c>
      <c r="C10" s="217"/>
      <c r="D10" s="153">
        <v>4268</v>
      </c>
      <c r="E10" s="154">
        <v>277075.21999999991</v>
      </c>
      <c r="F10" s="155">
        <v>725</v>
      </c>
      <c r="G10" s="156">
        <v>14089.970000000001</v>
      </c>
      <c r="H10" s="153">
        <v>566</v>
      </c>
      <c r="I10" s="154">
        <v>130270.65000000001</v>
      </c>
      <c r="J10" s="155">
        <v>974</v>
      </c>
      <c r="K10" s="156">
        <v>289272.13</v>
      </c>
      <c r="L10" s="89"/>
      <c r="M10" s="88"/>
      <c r="N10" s="95"/>
      <c r="O10" s="94" t="s">
        <v>104</v>
      </c>
      <c r="P10" s="107"/>
      <c r="Q10" s="98">
        <f>Q9/Q$13</f>
        <v>7.8817355197139505E-2</v>
      </c>
      <c r="R10" s="99">
        <f>R9/R$13</f>
        <v>0.17296164132438366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9141</v>
      </c>
      <c r="E11" s="154">
        <v>551138.61999999988</v>
      </c>
      <c r="F11" s="155">
        <v>2002</v>
      </c>
      <c r="G11" s="156">
        <v>33076.430000000008</v>
      </c>
      <c r="H11" s="153">
        <v>1379</v>
      </c>
      <c r="I11" s="154">
        <v>291866.89999999997</v>
      </c>
      <c r="J11" s="155">
        <v>1702</v>
      </c>
      <c r="K11" s="156">
        <v>469635.47000000003</v>
      </c>
      <c r="L11" s="89"/>
      <c r="M11" s="88"/>
      <c r="N11" s="126" t="s">
        <v>110</v>
      </c>
      <c r="O11" s="127"/>
      <c r="P11" s="135"/>
      <c r="Q11" s="101">
        <v>6799</v>
      </c>
      <c r="R11" s="102">
        <v>2002242.4499999995</v>
      </c>
      <c r="S11" s="102">
        <f>R11/Q11*100</f>
        <v>29449.072657743778</v>
      </c>
    </row>
    <row r="12" spans="1:19" ht="20.100000000000001" customHeight="1" thickBot="1">
      <c r="B12" s="218" t="s">
        <v>120</v>
      </c>
      <c r="C12" s="218"/>
      <c r="D12" s="157">
        <v>2803</v>
      </c>
      <c r="E12" s="158">
        <v>179262.79999999996</v>
      </c>
      <c r="F12" s="159">
        <v>665</v>
      </c>
      <c r="G12" s="160">
        <v>13059.020000000002</v>
      </c>
      <c r="H12" s="157">
        <v>312</v>
      </c>
      <c r="I12" s="158">
        <v>61881.260000000009</v>
      </c>
      <c r="J12" s="159">
        <v>785</v>
      </c>
      <c r="K12" s="160">
        <v>230781.64000000004</v>
      </c>
      <c r="L12" s="89"/>
      <c r="M12" s="88"/>
      <c r="N12" s="125"/>
      <c r="O12" s="84" t="s">
        <v>104</v>
      </c>
      <c r="P12" s="108"/>
      <c r="Q12" s="103">
        <f>Q11/Q$13</f>
        <v>0.13070224341106135</v>
      </c>
      <c r="R12" s="104">
        <f>R11/R$13</f>
        <v>0.39773557857398933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32831</v>
      </c>
      <c r="E13" s="149">
        <v>2008351.8399999989</v>
      </c>
      <c r="F13" s="151">
        <v>8289</v>
      </c>
      <c r="G13" s="152">
        <v>152803.19999999998</v>
      </c>
      <c r="H13" s="150">
        <v>4100</v>
      </c>
      <c r="I13" s="149">
        <v>870706.96999999974</v>
      </c>
      <c r="J13" s="151">
        <v>6799</v>
      </c>
      <c r="K13" s="152">
        <v>2002242.4499999995</v>
      </c>
      <c r="M13" s="58"/>
      <c r="N13" s="131" t="s">
        <v>111</v>
      </c>
      <c r="O13" s="132"/>
      <c r="P13" s="133"/>
      <c r="Q13" s="96">
        <f>Q5+Q7+Q9+Q11</f>
        <v>52019</v>
      </c>
      <c r="R13" s="97">
        <f>R5+R7+R9+R11</f>
        <v>5034104.4599999981</v>
      </c>
      <c r="S13" s="97">
        <f>R13/Q13*100</f>
        <v>9677.434129837171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0.63558308879469627</v>
      </c>
      <c r="O16" s="58">
        <f>F5/(D5+F5+H5+J5)</f>
        <v>0.18497989348983807</v>
      </c>
      <c r="P16" s="58">
        <f>H5/(D5+F5+H5+J5)</f>
        <v>5.9015324421258557E-2</v>
      </c>
      <c r="Q16" s="58">
        <f>J5/(D5+F5+H5+J5)</f>
        <v>0.12042169329420715</v>
      </c>
    </row>
    <row r="17" spans="13:17" ht="20.100000000000001" customHeight="1">
      <c r="M17" s="14" t="s">
        <v>133</v>
      </c>
      <c r="N17" s="58">
        <f t="shared" ref="N17:N23" si="0">D6/(D6+F6+H6+J6)</f>
        <v>0.62961018506365662</v>
      </c>
      <c r="O17" s="58">
        <f t="shared" ref="O17:O23" si="1">F6/(D6+F6+H6+J6)</f>
        <v>0.20488253051581573</v>
      </c>
      <c r="P17" s="58">
        <f t="shared" ref="P17:P23" si="2">H6/(D6+F6+H6+J6)</f>
        <v>5.2894080588003677E-2</v>
      </c>
      <c r="Q17" s="58">
        <f t="shared" ref="Q17:Q23" si="3">J6/(D6+F6+H6+J6)</f>
        <v>0.11261320383252395</v>
      </c>
    </row>
    <row r="18" spans="13:17" ht="20.100000000000001" customHeight="1">
      <c r="M18" s="14" t="s">
        <v>134</v>
      </c>
      <c r="N18" s="58">
        <f t="shared" si="0"/>
        <v>0.58209251538614259</v>
      </c>
      <c r="O18" s="58">
        <f t="shared" si="1"/>
        <v>0.18800873535834822</v>
      </c>
      <c r="P18" s="58">
        <f t="shared" si="2"/>
        <v>0.10264046059162199</v>
      </c>
      <c r="Q18" s="58">
        <f t="shared" si="3"/>
        <v>0.12725828866388725</v>
      </c>
    </row>
    <row r="19" spans="13:17" ht="20.100000000000001" customHeight="1">
      <c r="M19" s="14" t="s">
        <v>135</v>
      </c>
      <c r="N19" s="58">
        <f t="shared" si="0"/>
        <v>0.64779874213836475</v>
      </c>
      <c r="O19" s="58">
        <f t="shared" si="1"/>
        <v>0.1388888888888889</v>
      </c>
      <c r="P19" s="58">
        <f t="shared" si="2"/>
        <v>3.8784067085953881E-2</v>
      </c>
      <c r="Q19" s="58">
        <f t="shared" si="3"/>
        <v>0.17452830188679244</v>
      </c>
    </row>
    <row r="20" spans="13:17" ht="20.100000000000001" customHeight="1">
      <c r="M20" s="14" t="s">
        <v>136</v>
      </c>
      <c r="N20" s="58">
        <f t="shared" si="0"/>
        <v>0.6159618008185539</v>
      </c>
      <c r="O20" s="58">
        <f t="shared" si="1"/>
        <v>0.14392905866302866</v>
      </c>
      <c r="P20" s="58">
        <f t="shared" si="2"/>
        <v>0.1043656207366985</v>
      </c>
      <c r="Q20" s="58">
        <f t="shared" si="3"/>
        <v>0.13574351978171897</v>
      </c>
    </row>
    <row r="21" spans="13:17" ht="20.100000000000001" customHeight="1">
      <c r="M21" s="14" t="s">
        <v>137</v>
      </c>
      <c r="N21" s="58">
        <f t="shared" si="0"/>
        <v>0.65329863768559615</v>
      </c>
      <c r="O21" s="58">
        <f t="shared" si="1"/>
        <v>0.11097504974743609</v>
      </c>
      <c r="P21" s="58">
        <f t="shared" si="2"/>
        <v>8.6637073320067357E-2</v>
      </c>
      <c r="Q21" s="58">
        <f t="shared" si="3"/>
        <v>0.14908923924690035</v>
      </c>
    </row>
    <row r="22" spans="13:17" ht="20.100000000000001" customHeight="1">
      <c r="M22" s="14" t="s">
        <v>138</v>
      </c>
      <c r="N22" s="58">
        <f t="shared" si="0"/>
        <v>0.64264623172103486</v>
      </c>
      <c r="O22" s="58">
        <f t="shared" si="1"/>
        <v>0.14074803149606299</v>
      </c>
      <c r="P22" s="58">
        <f t="shared" si="2"/>
        <v>9.694881889763779E-2</v>
      </c>
      <c r="Q22" s="58">
        <f t="shared" si="3"/>
        <v>0.11965691788526434</v>
      </c>
    </row>
    <row r="23" spans="13:17" ht="20.100000000000001" customHeight="1">
      <c r="M23" s="14" t="s">
        <v>139</v>
      </c>
      <c r="N23" s="58">
        <f t="shared" si="0"/>
        <v>0.61401971522453447</v>
      </c>
      <c r="O23" s="58">
        <f t="shared" si="1"/>
        <v>0.14567360350492881</v>
      </c>
      <c r="P23" s="58">
        <f t="shared" si="2"/>
        <v>6.8346111719605696E-2</v>
      </c>
      <c r="Q23" s="58">
        <f t="shared" si="3"/>
        <v>0.171960569550931</v>
      </c>
    </row>
    <row r="24" spans="13:17" ht="20.100000000000001" customHeight="1">
      <c r="M24" s="14" t="s">
        <v>140</v>
      </c>
      <c r="N24" s="58">
        <f t="shared" ref="N24" si="4">D13/(D13+F13+H13+J13)</f>
        <v>0.63113477767738713</v>
      </c>
      <c r="O24" s="58">
        <f t="shared" ref="O24" si="5">F13/(D13+F13+H13+J13)</f>
        <v>0.15934562371441205</v>
      </c>
      <c r="P24" s="58">
        <f t="shared" ref="P24" si="6">H13/(D13+F13+H13+J13)</f>
        <v>7.8817355197139505E-2</v>
      </c>
      <c r="Q24" s="58">
        <f t="shared" ref="Q24" si="7">J13/(D13+F13+H13+J13)</f>
        <v>0.13070224341106135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0.39461745672150811</v>
      </c>
      <c r="O29" s="58">
        <f>G5/(E5+G5+I5+K5)</f>
        <v>3.8954369390357048E-2</v>
      </c>
      <c r="P29" s="58">
        <f>I5/(E5+G5+I5+K5)</f>
        <v>0.13647717246262089</v>
      </c>
      <c r="Q29" s="58">
        <f>K5/(E5+G5+I5+K5)</f>
        <v>0.42995100142551401</v>
      </c>
    </row>
    <row r="30" spans="13:17" ht="20.100000000000001" customHeight="1">
      <c r="M30" s="14" t="s">
        <v>133</v>
      </c>
      <c r="N30" s="58">
        <f t="shared" ref="N30:N37" si="8">E6/(E6+G6+I6+K6)</f>
        <v>0.44808331602452706</v>
      </c>
      <c r="O30" s="58">
        <f t="shared" ref="O30:O37" si="9">G6/(E6+G6+I6+K6)</f>
        <v>4.4169875556108344E-2</v>
      </c>
      <c r="P30" s="58">
        <f t="shared" ref="P30:P37" si="10">I6/(E6+G6+I6+K6)</f>
        <v>0.12820865748333893</v>
      </c>
      <c r="Q30" s="58">
        <f t="shared" ref="Q30:Q37" si="11">K6/(E6+G6+I6+K6)</f>
        <v>0.37953815093602555</v>
      </c>
    </row>
    <row r="31" spans="13:17" ht="20.100000000000001" customHeight="1">
      <c r="M31" s="14" t="s">
        <v>134</v>
      </c>
      <c r="N31" s="58">
        <f t="shared" si="8"/>
        <v>0.36316411813046051</v>
      </c>
      <c r="O31" s="58">
        <f t="shared" si="9"/>
        <v>3.5701894851193759E-2</v>
      </c>
      <c r="P31" s="58">
        <f t="shared" si="10"/>
        <v>0.22122970892775995</v>
      </c>
      <c r="Q31" s="58">
        <f t="shared" si="11"/>
        <v>0.37990427809058569</v>
      </c>
    </row>
    <row r="32" spans="13:17" ht="20.100000000000001" customHeight="1">
      <c r="M32" s="14" t="s">
        <v>135</v>
      </c>
      <c r="N32" s="58">
        <f t="shared" si="8"/>
        <v>0.39550906008936026</v>
      </c>
      <c r="O32" s="58">
        <f t="shared" si="9"/>
        <v>2.4483588847422549E-2</v>
      </c>
      <c r="P32" s="58">
        <f t="shared" si="10"/>
        <v>7.3775640129993061E-2</v>
      </c>
      <c r="Q32" s="58">
        <f t="shared" si="11"/>
        <v>0.50623171093322428</v>
      </c>
    </row>
    <row r="33" spans="13:17" ht="20.100000000000001" customHeight="1">
      <c r="M33" s="14" t="s">
        <v>136</v>
      </c>
      <c r="N33" s="58">
        <f t="shared" si="8"/>
        <v>0.38514816312535555</v>
      </c>
      <c r="O33" s="58">
        <f t="shared" si="9"/>
        <v>2.7549545039583241E-2</v>
      </c>
      <c r="P33" s="58">
        <f t="shared" si="10"/>
        <v>0.20403183018826948</v>
      </c>
      <c r="Q33" s="58">
        <f t="shared" si="11"/>
        <v>0.38327046164679174</v>
      </c>
    </row>
    <row r="34" spans="13:17" ht="20.100000000000001" customHeight="1">
      <c r="M34" s="14" t="s">
        <v>137</v>
      </c>
      <c r="N34" s="58">
        <f t="shared" si="8"/>
        <v>0.38985804535159485</v>
      </c>
      <c r="O34" s="58">
        <f t="shared" si="9"/>
        <v>1.9825259592909872E-2</v>
      </c>
      <c r="P34" s="58">
        <f t="shared" si="10"/>
        <v>0.1832970157911695</v>
      </c>
      <c r="Q34" s="58">
        <f t="shared" si="11"/>
        <v>0.4070196792643257</v>
      </c>
    </row>
    <row r="35" spans="13:17" ht="20.100000000000001" customHeight="1">
      <c r="M35" s="14" t="s">
        <v>138</v>
      </c>
      <c r="N35" s="58">
        <f t="shared" si="8"/>
        <v>0.40955003762974246</v>
      </c>
      <c r="O35" s="58">
        <f t="shared" si="9"/>
        <v>2.4579030863700946E-2</v>
      </c>
      <c r="P35" s="58">
        <f t="shared" si="10"/>
        <v>0.21688572627676914</v>
      </c>
      <c r="Q35" s="58">
        <f t="shared" si="11"/>
        <v>0.34898520522978743</v>
      </c>
    </row>
    <row r="36" spans="13:17" ht="20.100000000000001" customHeight="1">
      <c r="M36" s="14" t="s">
        <v>139</v>
      </c>
      <c r="N36" s="58">
        <f t="shared" si="8"/>
        <v>0.36962566573231415</v>
      </c>
      <c r="O36" s="58">
        <f t="shared" si="9"/>
        <v>2.692666276166392E-2</v>
      </c>
      <c r="P36" s="58">
        <f t="shared" si="10"/>
        <v>0.12759424668059649</v>
      </c>
      <c r="Q36" s="58">
        <f t="shared" si="11"/>
        <v>0.47585342482542553</v>
      </c>
    </row>
    <row r="37" spans="13:17" ht="20.100000000000001" customHeight="1">
      <c r="M37" s="14" t="s">
        <v>140</v>
      </c>
      <c r="N37" s="58">
        <f t="shared" si="8"/>
        <v>0.39894917873833702</v>
      </c>
      <c r="O37" s="58">
        <f t="shared" si="9"/>
        <v>3.0353601363289955E-2</v>
      </c>
      <c r="P37" s="58">
        <f t="shared" si="10"/>
        <v>0.17296164132438366</v>
      </c>
      <c r="Q37" s="58">
        <f t="shared" si="11"/>
        <v>0.39773557857398933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4962</v>
      </c>
      <c r="F5" s="164">
        <f t="shared" ref="F5:F16" si="0">E5/SUM(E$5:E$16)</f>
        <v>0.15113764429959489</v>
      </c>
      <c r="G5" s="165">
        <v>287395.1999999999</v>
      </c>
      <c r="H5" s="166">
        <f t="shared" ref="H5:H16" si="1">G5/SUM(G$5:G$16)</f>
        <v>0.14310002574050965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238</v>
      </c>
      <c r="F6" s="168">
        <f t="shared" si="0"/>
        <v>7.2492461393195455E-3</v>
      </c>
      <c r="G6" s="169">
        <v>17592.169999999995</v>
      </c>
      <c r="H6" s="170">
        <f t="shared" si="1"/>
        <v>8.7595060036890719E-3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2037</v>
      </c>
      <c r="F7" s="168">
        <f t="shared" si="0"/>
        <v>6.2045018427705524E-2</v>
      </c>
      <c r="G7" s="169">
        <v>96782.880000000019</v>
      </c>
      <c r="H7" s="170">
        <f t="shared" si="1"/>
        <v>4.8190201573445432E-2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385</v>
      </c>
      <c r="F8" s="168">
        <f t="shared" si="0"/>
        <v>1.1726721695958089E-2</v>
      </c>
      <c r="G8" s="169">
        <v>16880.350000000006</v>
      </c>
      <c r="H8" s="170">
        <f t="shared" si="1"/>
        <v>8.4050760747180677E-3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4021</v>
      </c>
      <c r="F9" s="168">
        <f t="shared" si="0"/>
        <v>0.1224757089336298</v>
      </c>
      <c r="G9" s="169">
        <v>51498.919999999969</v>
      </c>
      <c r="H9" s="170">
        <f t="shared" si="1"/>
        <v>2.5642379474703981E-2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6666</v>
      </c>
      <c r="F10" s="168">
        <f t="shared" si="0"/>
        <v>0.20303980993573148</v>
      </c>
      <c r="G10" s="169">
        <v>754142.44000000018</v>
      </c>
      <c r="H10" s="170">
        <f t="shared" si="1"/>
        <v>0.37550314889048536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3215</v>
      </c>
      <c r="F11" s="168">
        <f t="shared" si="0"/>
        <v>9.7925740915598067E-2</v>
      </c>
      <c r="G11" s="169">
        <v>284894.33999999997</v>
      </c>
      <c r="H11" s="170">
        <f t="shared" si="1"/>
        <v>0.14185479572145088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1092</v>
      </c>
      <c r="F12" s="168">
        <f t="shared" si="0"/>
        <v>3.3261246992172033E-2</v>
      </c>
      <c r="G12" s="169">
        <v>138765.68</v>
      </c>
      <c r="H12" s="170">
        <f t="shared" si="1"/>
        <v>6.9094307698595286E-2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194</v>
      </c>
      <c r="F13" s="168">
        <f t="shared" si="0"/>
        <v>5.9090493740671926E-3</v>
      </c>
      <c r="G13" s="169">
        <v>14658.799999999997</v>
      </c>
      <c r="H13" s="170">
        <f t="shared" si="1"/>
        <v>7.298920292771011E-3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1</v>
      </c>
      <c r="F14" s="168">
        <f t="shared" si="0"/>
        <v>3.0459017392098931E-5</v>
      </c>
      <c r="G14" s="169">
        <v>18.2</v>
      </c>
      <c r="H14" s="170">
        <f t="shared" si="1"/>
        <v>9.0621571566862503E-6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8915</v>
      </c>
      <c r="F15" s="168">
        <f t="shared" si="0"/>
        <v>0.27154214005056199</v>
      </c>
      <c r="G15" s="169">
        <v>117231.88</v>
      </c>
      <c r="H15" s="170">
        <f t="shared" si="1"/>
        <v>5.8372182435922189E-2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1105</v>
      </c>
      <c r="F16" s="172">
        <f t="shared" si="0"/>
        <v>3.3657214218269317E-2</v>
      </c>
      <c r="G16" s="173">
        <v>228490.98000000004</v>
      </c>
      <c r="H16" s="174">
        <f t="shared" si="1"/>
        <v>0.1137703939365525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1.2064181445288937E-4</v>
      </c>
      <c r="G18" s="169">
        <v>18.29</v>
      </c>
      <c r="H18" s="170">
        <f t="shared" si="3"/>
        <v>1.1969644614772467E-4</v>
      </c>
    </row>
    <row r="19" spans="2:8" s="14" customFormat="1" ht="20.100000000000001" customHeight="1">
      <c r="B19" s="238"/>
      <c r="C19" s="223" t="s">
        <v>85</v>
      </c>
      <c r="D19" s="224"/>
      <c r="E19" s="167">
        <v>622</v>
      </c>
      <c r="F19" s="168">
        <f t="shared" si="2"/>
        <v>7.503920858969719E-2</v>
      </c>
      <c r="G19" s="169">
        <v>19348.300000000003</v>
      </c>
      <c r="H19" s="170">
        <f t="shared" si="3"/>
        <v>0.12662234822307389</v>
      </c>
    </row>
    <row r="20" spans="2:8" s="14" customFormat="1" ht="20.100000000000001" customHeight="1">
      <c r="B20" s="238"/>
      <c r="C20" s="223" t="s">
        <v>86</v>
      </c>
      <c r="D20" s="224"/>
      <c r="E20" s="167">
        <v>141</v>
      </c>
      <c r="F20" s="168">
        <f t="shared" si="2"/>
        <v>1.7010495837857402E-2</v>
      </c>
      <c r="G20" s="169">
        <v>5664.8899999999994</v>
      </c>
      <c r="H20" s="170">
        <f t="shared" si="3"/>
        <v>3.707311103432389E-2</v>
      </c>
    </row>
    <row r="21" spans="2:8" s="14" customFormat="1" ht="20.100000000000001" customHeight="1">
      <c r="B21" s="238"/>
      <c r="C21" s="223" t="s">
        <v>87</v>
      </c>
      <c r="D21" s="224"/>
      <c r="E21" s="167">
        <v>399</v>
      </c>
      <c r="F21" s="168">
        <f t="shared" si="2"/>
        <v>4.813608396670286E-2</v>
      </c>
      <c r="G21" s="169">
        <v>4405.7299999999996</v>
      </c>
      <c r="H21" s="170">
        <f t="shared" si="3"/>
        <v>2.883270769198551E-2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2227</v>
      </c>
      <c r="F23" s="168">
        <f t="shared" si="2"/>
        <v>0.26866932078658462</v>
      </c>
      <c r="G23" s="169">
        <v>75775.679999999978</v>
      </c>
      <c r="H23" s="170">
        <f t="shared" si="3"/>
        <v>0.49590375070679138</v>
      </c>
    </row>
    <row r="24" spans="2:8" s="14" customFormat="1" ht="20.100000000000001" customHeight="1">
      <c r="B24" s="238"/>
      <c r="C24" s="223" t="s">
        <v>90</v>
      </c>
      <c r="D24" s="224"/>
      <c r="E24" s="167">
        <v>46</v>
      </c>
      <c r="F24" s="168">
        <f t="shared" si="2"/>
        <v>5.5495234648329107E-3</v>
      </c>
      <c r="G24" s="169">
        <v>1964.1499999999996</v>
      </c>
      <c r="H24" s="170">
        <f t="shared" si="3"/>
        <v>1.2854115620615274E-2</v>
      </c>
    </row>
    <row r="25" spans="2:8" s="14" customFormat="1" ht="20.100000000000001" customHeight="1">
      <c r="B25" s="238"/>
      <c r="C25" s="223" t="s">
        <v>145</v>
      </c>
      <c r="D25" s="224"/>
      <c r="E25" s="167">
        <v>13</v>
      </c>
      <c r="F25" s="168">
        <f t="shared" si="2"/>
        <v>1.5683435878875618E-3</v>
      </c>
      <c r="G25" s="169">
        <v>527.16</v>
      </c>
      <c r="H25" s="170">
        <f t="shared" si="3"/>
        <v>3.4499277502041846E-3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4607</v>
      </c>
      <c r="F27" s="168">
        <f t="shared" si="2"/>
        <v>0.55579683918446132</v>
      </c>
      <c r="G27" s="169">
        <v>26453.560000000005</v>
      </c>
      <c r="H27" s="170">
        <f t="shared" si="3"/>
        <v>0.17312176708341193</v>
      </c>
    </row>
    <row r="28" spans="2:8" s="14" customFormat="1" ht="20.100000000000001" customHeight="1">
      <c r="B28" s="239"/>
      <c r="C28" s="223" t="s">
        <v>91</v>
      </c>
      <c r="D28" s="224"/>
      <c r="E28" s="171">
        <v>233</v>
      </c>
      <c r="F28" s="172">
        <f t="shared" si="2"/>
        <v>2.8109542767523223E-2</v>
      </c>
      <c r="G28" s="173">
        <v>18645.439999999999</v>
      </c>
      <c r="H28" s="174">
        <f t="shared" si="3"/>
        <v>0.12202257544344622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150</v>
      </c>
      <c r="F29" s="176">
        <f t="shared" ref="F29:F40" si="4">E29/SUM(E$29:E$40)</f>
        <v>3.6585365853658534E-2</v>
      </c>
      <c r="G29" s="177">
        <v>24066.03</v>
      </c>
      <c r="H29" s="178">
        <f t="shared" ref="H29:H40" si="5">G29/SUM(G$29:G$40)</f>
        <v>2.7639643220037625E-2</v>
      </c>
    </row>
    <row r="30" spans="2:8" s="14" customFormat="1" ht="20.100000000000001" customHeight="1">
      <c r="B30" s="236"/>
      <c r="C30" s="223" t="s">
        <v>74</v>
      </c>
      <c r="D30" s="224"/>
      <c r="E30" s="167">
        <v>6</v>
      </c>
      <c r="F30" s="168">
        <f t="shared" si="4"/>
        <v>1.4634146341463415E-3</v>
      </c>
      <c r="G30" s="169">
        <v>1006.74</v>
      </c>
      <c r="H30" s="170">
        <f t="shared" si="5"/>
        <v>1.1562328483485094E-3</v>
      </c>
    </row>
    <row r="31" spans="2:8" s="14" customFormat="1" ht="20.100000000000001" customHeight="1">
      <c r="B31" s="236"/>
      <c r="C31" s="223" t="s">
        <v>75</v>
      </c>
      <c r="D31" s="224"/>
      <c r="E31" s="167">
        <v>119</v>
      </c>
      <c r="F31" s="168">
        <f t="shared" si="4"/>
        <v>2.9024390243902441E-2</v>
      </c>
      <c r="G31" s="169">
        <v>17903.770000000004</v>
      </c>
      <c r="H31" s="170">
        <f t="shared" si="5"/>
        <v>2.056233683302203E-2</v>
      </c>
    </row>
    <row r="32" spans="2:8" s="14" customFormat="1" ht="20.100000000000001" customHeight="1">
      <c r="B32" s="236"/>
      <c r="C32" s="223" t="s">
        <v>76</v>
      </c>
      <c r="D32" s="224"/>
      <c r="E32" s="167">
        <v>4</v>
      </c>
      <c r="F32" s="168">
        <f t="shared" si="4"/>
        <v>9.7560975609756097E-4</v>
      </c>
      <c r="G32" s="169">
        <v>111.47</v>
      </c>
      <c r="H32" s="170">
        <f t="shared" si="5"/>
        <v>1.2802240459841504E-4</v>
      </c>
    </row>
    <row r="33" spans="2:8" s="14" customFormat="1" ht="20.100000000000001" customHeight="1">
      <c r="B33" s="236"/>
      <c r="C33" s="223" t="s">
        <v>77</v>
      </c>
      <c r="D33" s="224"/>
      <c r="E33" s="167">
        <v>625</v>
      </c>
      <c r="F33" s="168">
        <f t="shared" si="4"/>
        <v>0.1524390243902439</v>
      </c>
      <c r="G33" s="169">
        <v>135981</v>
      </c>
      <c r="H33" s="170">
        <f t="shared" si="5"/>
        <v>0.15617309230911522</v>
      </c>
    </row>
    <row r="34" spans="2:8" s="14" customFormat="1" ht="20.100000000000001" customHeight="1">
      <c r="B34" s="236"/>
      <c r="C34" s="223" t="s">
        <v>78</v>
      </c>
      <c r="D34" s="224"/>
      <c r="E34" s="167">
        <v>101</v>
      </c>
      <c r="F34" s="168">
        <f t="shared" si="4"/>
        <v>2.4634146341463416E-2</v>
      </c>
      <c r="G34" s="169">
        <v>6937.619999999999</v>
      </c>
      <c r="H34" s="170">
        <f t="shared" si="5"/>
        <v>7.9678011535844265E-3</v>
      </c>
    </row>
    <row r="35" spans="2:8" s="14" customFormat="1" ht="20.100000000000001" customHeight="1">
      <c r="B35" s="236"/>
      <c r="C35" s="223" t="s">
        <v>79</v>
      </c>
      <c r="D35" s="224"/>
      <c r="E35" s="167">
        <v>1879</v>
      </c>
      <c r="F35" s="168">
        <f t="shared" si="4"/>
        <v>0.45829268292682929</v>
      </c>
      <c r="G35" s="169">
        <v>514739.6</v>
      </c>
      <c r="H35" s="170">
        <f t="shared" si="5"/>
        <v>0.59117431895600892</v>
      </c>
    </row>
    <row r="36" spans="2:8" s="14" customFormat="1" ht="20.100000000000001" customHeight="1">
      <c r="B36" s="236"/>
      <c r="C36" s="223" t="s">
        <v>80</v>
      </c>
      <c r="D36" s="224"/>
      <c r="E36" s="167">
        <v>36</v>
      </c>
      <c r="F36" s="168">
        <f t="shared" si="4"/>
        <v>8.7804878048780496E-3</v>
      </c>
      <c r="G36" s="169">
        <v>8940.4699999999993</v>
      </c>
      <c r="H36" s="170">
        <f t="shared" si="5"/>
        <v>1.0268058380191904E-2</v>
      </c>
    </row>
    <row r="37" spans="2:8" s="14" customFormat="1" ht="20.100000000000001" customHeight="1">
      <c r="B37" s="236"/>
      <c r="C37" s="223" t="s">
        <v>81</v>
      </c>
      <c r="D37" s="224"/>
      <c r="E37" s="167">
        <v>27</v>
      </c>
      <c r="F37" s="168">
        <f t="shared" si="4"/>
        <v>6.5853658536585364E-3</v>
      </c>
      <c r="G37" s="169">
        <v>6005.51</v>
      </c>
      <c r="H37" s="170">
        <f t="shared" si="5"/>
        <v>6.8972802641053873E-3</v>
      </c>
    </row>
    <row r="38" spans="2:8" s="14" customFormat="1" ht="20.100000000000001" customHeight="1">
      <c r="B38" s="236"/>
      <c r="C38" s="223" t="s">
        <v>147</v>
      </c>
      <c r="D38" s="224"/>
      <c r="E38" s="167">
        <v>85</v>
      </c>
      <c r="F38" s="168">
        <f t="shared" si="4"/>
        <v>2.0731707317073172E-2</v>
      </c>
      <c r="G38" s="169">
        <v>24689.200000000004</v>
      </c>
      <c r="H38" s="170">
        <f t="shared" si="5"/>
        <v>2.8355348987271812E-2</v>
      </c>
    </row>
    <row r="39" spans="2:8" s="14" customFormat="1" ht="20.100000000000001" customHeight="1">
      <c r="B39" s="236"/>
      <c r="C39" s="225" t="s">
        <v>93</v>
      </c>
      <c r="D39" s="226"/>
      <c r="E39" s="167">
        <v>54</v>
      </c>
      <c r="F39" s="168">
        <f t="shared" si="4"/>
        <v>1.3170731707317073E-2</v>
      </c>
      <c r="G39" s="169">
        <v>14610.860000000002</v>
      </c>
      <c r="H39" s="184">
        <f t="shared" si="5"/>
        <v>1.6780456001173397E-2</v>
      </c>
    </row>
    <row r="40" spans="2:8" s="14" customFormat="1" ht="20.100000000000001" customHeight="1">
      <c r="B40" s="182"/>
      <c r="C40" s="233" t="s">
        <v>148</v>
      </c>
      <c r="D40" s="234"/>
      <c r="E40" s="167">
        <v>1014</v>
      </c>
      <c r="F40" s="185">
        <f t="shared" si="4"/>
        <v>0.2473170731707317</v>
      </c>
      <c r="G40" s="169">
        <v>115714.7</v>
      </c>
      <c r="H40" s="172">
        <f t="shared" si="5"/>
        <v>0.13289740864254251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3666</v>
      </c>
      <c r="F41" s="176">
        <f>E41/SUM(E$41:E$44)</f>
        <v>0.53919694072657742</v>
      </c>
      <c r="G41" s="177">
        <v>1014452.3099999998</v>
      </c>
      <c r="H41" s="178">
        <f>G41/SUM(G$41:G$44)</f>
        <v>0.50665807729728229</v>
      </c>
    </row>
    <row r="42" spans="2:8" s="14" customFormat="1" ht="20.100000000000001" customHeight="1">
      <c r="B42" s="228"/>
      <c r="C42" s="223" t="s">
        <v>96</v>
      </c>
      <c r="D42" s="224"/>
      <c r="E42" s="167">
        <v>2659</v>
      </c>
      <c r="F42" s="168">
        <f t="shared" ref="F42:F44" si="6">E42/SUM(E$41:E$44)</f>
        <v>0.39108692454772759</v>
      </c>
      <c r="G42" s="169">
        <v>815299.54999999993</v>
      </c>
      <c r="H42" s="170">
        <f t="shared" ref="H42:H44" si="7">G42/SUM(G$41:G$44)</f>
        <v>0.40719321978214978</v>
      </c>
    </row>
    <row r="43" spans="2:8" s="14" customFormat="1" ht="20.100000000000001" customHeight="1">
      <c r="B43" s="229"/>
      <c r="C43" s="223" t="s">
        <v>149</v>
      </c>
      <c r="D43" s="224"/>
      <c r="E43" s="183">
        <v>351</v>
      </c>
      <c r="F43" s="168">
        <f t="shared" si="6"/>
        <v>5.1625239005736137E-2</v>
      </c>
      <c r="G43" s="169">
        <v>135010.46999999997</v>
      </c>
      <c r="H43" s="170">
        <f t="shared" si="7"/>
        <v>6.7429631211744612E-2</v>
      </c>
    </row>
    <row r="44" spans="2:8" s="14" customFormat="1" ht="20.100000000000001" customHeight="1">
      <c r="B44" s="230"/>
      <c r="C44" s="233" t="s">
        <v>97</v>
      </c>
      <c r="D44" s="234"/>
      <c r="E44" s="171">
        <v>123</v>
      </c>
      <c r="F44" s="172">
        <f t="shared" si="6"/>
        <v>1.8090895719958817E-2</v>
      </c>
      <c r="G44" s="173">
        <v>37480.119999999995</v>
      </c>
      <c r="H44" s="174">
        <f t="shared" si="7"/>
        <v>1.8719071708823275E-2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52019</v>
      </c>
      <c r="F45" s="179">
        <f>E45/E$45</f>
        <v>1</v>
      </c>
      <c r="G45" s="180">
        <f>SUM(G5:G44)</f>
        <v>5034104.46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3219</v>
      </c>
      <c r="E4" s="67">
        <v>58201.840000000011</v>
      </c>
      <c r="F4" s="67">
        <f>E4*1000/D4</f>
        <v>18080.720720720725</v>
      </c>
      <c r="G4" s="67">
        <v>50320</v>
      </c>
      <c r="H4" s="63">
        <f>F4/G4</f>
        <v>0.35931479969635782</v>
      </c>
      <c r="K4" s="14">
        <f>D4*G4</f>
        <v>161980080</v>
      </c>
      <c r="L4" s="14" t="s">
        <v>26</v>
      </c>
      <c r="M4" s="24">
        <f>G4-F4</f>
        <v>32239.279279279275</v>
      </c>
    </row>
    <row r="5" spans="1:13" s="14" customFormat="1" ht="20.100000000000001" customHeight="1">
      <c r="B5" s="253" t="s">
        <v>27</v>
      </c>
      <c r="C5" s="254"/>
      <c r="D5" s="64">
        <v>3337</v>
      </c>
      <c r="E5" s="68">
        <v>94588.069999999992</v>
      </c>
      <c r="F5" s="68">
        <f t="shared" ref="F5:F13" si="0">E5*1000/D5</f>
        <v>28345.24123464189</v>
      </c>
      <c r="G5" s="68">
        <v>105310</v>
      </c>
      <c r="H5" s="65">
        <f t="shared" ref="H5:H10" si="1">F5/G5</f>
        <v>0.2691600155221906</v>
      </c>
      <c r="K5" s="14">
        <f t="shared" ref="K5:K10" si="2">D5*G5</f>
        <v>351419470</v>
      </c>
      <c r="L5" s="14" t="s">
        <v>27</v>
      </c>
      <c r="M5" s="24">
        <f t="shared" ref="M5:M10" si="3">G5-F5</f>
        <v>76964.758765358114</v>
      </c>
    </row>
    <row r="6" spans="1:13" s="14" customFormat="1" ht="20.100000000000001" customHeight="1">
      <c r="B6" s="253" t="s">
        <v>28</v>
      </c>
      <c r="C6" s="254"/>
      <c r="D6" s="64">
        <v>6374</v>
      </c>
      <c r="E6" s="68">
        <v>574363.68999999983</v>
      </c>
      <c r="F6" s="68">
        <f t="shared" si="0"/>
        <v>90110.400062754925</v>
      </c>
      <c r="G6" s="68">
        <v>167650</v>
      </c>
      <c r="H6" s="65">
        <f t="shared" si="1"/>
        <v>0.53749120228305947</v>
      </c>
      <c r="K6" s="14">
        <f t="shared" si="2"/>
        <v>1068601100</v>
      </c>
      <c r="L6" s="14" t="s">
        <v>28</v>
      </c>
      <c r="M6" s="24">
        <f t="shared" si="3"/>
        <v>77539.599937245075</v>
      </c>
    </row>
    <row r="7" spans="1:13" s="14" customFormat="1" ht="20.100000000000001" customHeight="1">
      <c r="B7" s="253" t="s">
        <v>29</v>
      </c>
      <c r="C7" s="254"/>
      <c r="D7" s="64">
        <v>3888</v>
      </c>
      <c r="E7" s="68">
        <v>447604.45999999996</v>
      </c>
      <c r="F7" s="68">
        <f t="shared" si="0"/>
        <v>115124.603909465</v>
      </c>
      <c r="G7" s="68">
        <v>197050</v>
      </c>
      <c r="H7" s="65">
        <f t="shared" si="1"/>
        <v>0.58424056792420709</v>
      </c>
      <c r="K7" s="14">
        <f t="shared" si="2"/>
        <v>766130400</v>
      </c>
      <c r="L7" s="14" t="s">
        <v>29</v>
      </c>
      <c r="M7" s="24">
        <f t="shared" si="3"/>
        <v>81925.396090534996</v>
      </c>
    </row>
    <row r="8" spans="1:13" s="14" customFormat="1" ht="20.100000000000001" customHeight="1">
      <c r="B8" s="253" t="s">
        <v>30</v>
      </c>
      <c r="C8" s="254"/>
      <c r="D8" s="64">
        <v>2471</v>
      </c>
      <c r="E8" s="68">
        <v>372828.89000000007</v>
      </c>
      <c r="F8" s="68">
        <f t="shared" si="0"/>
        <v>150881.7847025496</v>
      </c>
      <c r="G8" s="68">
        <v>270480</v>
      </c>
      <c r="H8" s="65">
        <f t="shared" si="1"/>
        <v>0.55782972753086957</v>
      </c>
      <c r="K8" s="14">
        <f t="shared" si="2"/>
        <v>668356080</v>
      </c>
      <c r="L8" s="14" t="s">
        <v>30</v>
      </c>
      <c r="M8" s="24">
        <f t="shared" si="3"/>
        <v>119598.2152974504</v>
      </c>
    </row>
    <row r="9" spans="1:13" s="14" customFormat="1" ht="20.100000000000001" customHeight="1">
      <c r="B9" s="253" t="s">
        <v>31</v>
      </c>
      <c r="C9" s="254"/>
      <c r="D9" s="64">
        <v>2222</v>
      </c>
      <c r="E9" s="68">
        <v>408349.26000000007</v>
      </c>
      <c r="F9" s="68">
        <f t="shared" si="0"/>
        <v>183775.54455445547</v>
      </c>
      <c r="G9" s="68">
        <v>309380</v>
      </c>
      <c r="H9" s="65">
        <f t="shared" si="1"/>
        <v>0.59401236199642982</v>
      </c>
      <c r="K9" s="14">
        <f t="shared" si="2"/>
        <v>687442360</v>
      </c>
      <c r="L9" s="14" t="s">
        <v>31</v>
      </c>
      <c r="M9" s="24">
        <f t="shared" si="3"/>
        <v>125604.45544554453</v>
      </c>
    </row>
    <row r="10" spans="1:13" s="14" customFormat="1" ht="20.100000000000001" customHeight="1">
      <c r="B10" s="255" t="s">
        <v>32</v>
      </c>
      <c r="C10" s="256"/>
      <c r="D10" s="72">
        <v>968</v>
      </c>
      <c r="E10" s="73">
        <v>205218.83</v>
      </c>
      <c r="F10" s="73">
        <f t="shared" si="0"/>
        <v>212002.92355371901</v>
      </c>
      <c r="G10" s="73">
        <v>362170</v>
      </c>
      <c r="H10" s="75">
        <f t="shared" si="1"/>
        <v>0.58536853840384073</v>
      </c>
      <c r="K10" s="14">
        <f t="shared" si="2"/>
        <v>350580560</v>
      </c>
      <c r="L10" s="14" t="s">
        <v>32</v>
      </c>
      <c r="M10" s="24">
        <f t="shared" si="3"/>
        <v>150167.07644628099</v>
      </c>
    </row>
    <row r="11" spans="1:13" s="14" customFormat="1" ht="20.100000000000001" customHeight="1">
      <c r="B11" s="257" t="s">
        <v>64</v>
      </c>
      <c r="C11" s="258"/>
      <c r="D11" s="62">
        <f>SUM(D4:D5)</f>
        <v>6556</v>
      </c>
      <c r="E11" s="67">
        <f>SUM(E4:E5)</f>
        <v>152789.91</v>
      </c>
      <c r="F11" s="67">
        <f t="shared" si="0"/>
        <v>23305.355399633921</v>
      </c>
      <c r="G11" s="82"/>
      <c r="H11" s="63">
        <f>SUM(E4:E5)*1000/SUM(K4:K5)</f>
        <v>0.29760429279690642</v>
      </c>
    </row>
    <row r="12" spans="1:13" s="14" customFormat="1" ht="20.100000000000001" customHeight="1">
      <c r="B12" s="255" t="s">
        <v>58</v>
      </c>
      <c r="C12" s="256"/>
      <c r="D12" s="66">
        <f>SUM(D6:D10)</f>
        <v>15923</v>
      </c>
      <c r="E12" s="78">
        <f>SUM(E6:E10)</f>
        <v>2008365.13</v>
      </c>
      <c r="F12" s="69">
        <f t="shared" si="0"/>
        <v>126129.82038560572</v>
      </c>
      <c r="G12" s="83"/>
      <c r="H12" s="70">
        <f>SUM(E6:E10)*1000/SUM(K6:K10)</f>
        <v>0.56715686505687979</v>
      </c>
    </row>
    <row r="13" spans="1:13" s="14" customFormat="1" ht="20.100000000000001" customHeight="1">
      <c r="B13" s="259" t="s">
        <v>65</v>
      </c>
      <c r="C13" s="260"/>
      <c r="D13" s="71">
        <f>SUM(D11:D12)</f>
        <v>22479</v>
      </c>
      <c r="E13" s="79">
        <f>SUM(E11:E12)</f>
        <v>2161155.04</v>
      </c>
      <c r="F13" s="74">
        <f t="shared" si="0"/>
        <v>96141.066773432976</v>
      </c>
      <c r="G13" s="77"/>
      <c r="H13" s="76">
        <f>SUM(E4:E10)*1000/SUM(K4:K10)</f>
        <v>0.53302495575266862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2022-06-02T02:24:51Z</dcterms:modified>
</cp:coreProperties>
</file>