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5\"/>
    </mc:Choice>
  </mc:AlternateContent>
  <xr:revisionPtr revIDLastSave="0" documentId="13_ncr:1_{8F7395EF-81CC-4F0D-AB2C-772ABB267B66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5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<sst xmlns="http://schemas.openxmlformats.org/spreadsheetml/2006/main" count="263" uniqueCount="190">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</sst>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24215</c:v>
                </c:pt>
                <c:pt idx="1">
                  <c:v>14723</c:v>
                </c:pt>
                <c:pt idx="2">
                  <c:v>9222</c:v>
                </c:pt>
                <c:pt idx="3">
                  <c:v>5195</c:v>
                </c:pt>
                <c:pt idx="4">
                  <c:v>7120</c:v>
                </c:pt>
                <c:pt idx="5">
                  <c:v>15176</c:v>
                </c:pt>
                <c:pt idx="6">
                  <c:v>24265</c:v>
                </c:pt>
                <c:pt idx="7">
                  <c:v>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15081</c:v>
                </c:pt>
                <c:pt idx="1">
                  <c:v>10607</c:v>
                </c:pt>
                <c:pt idx="2">
                  <c:v>5820</c:v>
                </c:pt>
                <c:pt idx="3">
                  <c:v>3092</c:v>
                </c:pt>
                <c:pt idx="4">
                  <c:v>4562</c:v>
                </c:pt>
                <c:pt idx="5">
                  <c:v>10501</c:v>
                </c:pt>
                <c:pt idx="6">
                  <c:v>15652</c:v>
                </c:pt>
                <c:pt idx="7">
                  <c:v>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6888</c:v>
                </c:pt>
                <c:pt idx="1">
                  <c:v>5487</c:v>
                </c:pt>
                <c:pt idx="2">
                  <c:v>3558</c:v>
                </c:pt>
                <c:pt idx="3">
                  <c:v>1755</c:v>
                </c:pt>
                <c:pt idx="4">
                  <c:v>2878</c:v>
                </c:pt>
                <c:pt idx="5">
                  <c:v>5880</c:v>
                </c:pt>
                <c:pt idx="6">
                  <c:v>9319</c:v>
                </c:pt>
                <c:pt idx="7">
                  <c:v>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0.24626607016215465</c:v>
                </c:pt>
                <c:pt idx="1">
                  <c:v>0.3348436447399874</c:v>
                </c:pt>
                <c:pt idx="2">
                  <c:v>0.37587907202328025</c:v>
                </c:pt>
                <c:pt idx="3">
                  <c:v>0.31223182637895652</c:v>
                </c:pt>
                <c:pt idx="4">
                  <c:v>0.32822362488728585</c:v>
                </c:pt>
                <c:pt idx="5">
                  <c:v>0.32509194301078592</c:v>
                </c:pt>
                <c:pt idx="6">
                  <c:v>0.36981455192771356</c:v>
                </c:pt>
                <c:pt idx="7">
                  <c:v>0.36302087960906265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3661</c:v>
                </c:pt>
                <c:pt idx="1">
                  <c:v>2657</c:v>
                </c:pt>
                <c:pt idx="2">
                  <c:v>359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1050711.3500000001</c:v>
                </c:pt>
                <c:pt idx="1">
                  <c:v>840045.6599999998</c:v>
                </c:pt>
                <c:pt idx="2">
                  <c:v>142693.42999999996</c:v>
                </c:pt>
                <c:pt idx="3">
                  <c:v>39195.939999999988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23378.390000000003</c:v>
                </c:pt>
                <c:pt idx="1">
                  <c:v>852.65</c:v>
                </c:pt>
                <c:pt idx="2">
                  <c:v>18256.559999999998</c:v>
                </c:pt>
                <c:pt idx="3">
                  <c:v>243.65999999999997</c:v>
                </c:pt>
                <c:pt idx="4">
                  <c:v>136955.16</c:v>
                </c:pt>
                <c:pt idx="5">
                  <c:v>6957.61</c:v>
                </c:pt>
                <c:pt idx="6">
                  <c:v>532999.07000000007</c:v>
                </c:pt>
                <c:pt idx="7">
                  <c:v>9542.74</c:v>
                </c:pt>
                <c:pt idx="8">
                  <c:v>6083.48</c:v>
                </c:pt>
                <c:pt idx="9">
                  <c:v>25240.71</c:v>
                </c:pt>
                <c:pt idx="10">
                  <c:v>14543.840000000002</c:v>
                </c:pt>
                <c:pt idx="11">
                  <c:v>116754.79000000001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153</c:v>
                </c:pt>
                <c:pt idx="1">
                  <c:v>5</c:v>
                </c:pt>
                <c:pt idx="2">
                  <c:v>120</c:v>
                </c:pt>
                <c:pt idx="3">
                  <c:v>6</c:v>
                </c:pt>
                <c:pt idx="4">
                  <c:v>626</c:v>
                </c:pt>
                <c:pt idx="5">
                  <c:v>102</c:v>
                </c:pt>
                <c:pt idx="6">
                  <c:v>1885</c:v>
                </c:pt>
                <c:pt idx="7">
                  <c:v>37</c:v>
                </c:pt>
                <c:pt idx="8">
                  <c:v>28</c:v>
                </c:pt>
                <c:pt idx="9">
                  <c:v>86</c:v>
                </c:pt>
                <c:pt idx="10">
                  <c:v>52</c:v>
                </c:pt>
                <c:pt idx="11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18151.516749379654</c:v>
                </c:pt>
                <c:pt idx="1">
                  <c:v>29138.396561944275</c:v>
                </c:pt>
                <c:pt idx="2">
                  <c:v>90884.632547979389</c:v>
                </c:pt>
                <c:pt idx="3">
                  <c:v>116288.4170277849</c:v>
                </c:pt>
                <c:pt idx="4">
                  <c:v>155347.78989898987</c:v>
                </c:pt>
                <c:pt idx="5">
                  <c:v>187156.43891402715</c:v>
                </c:pt>
                <c:pt idx="6">
                  <c:v>212779.99999999994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3224</c:v>
                </c:pt>
                <c:pt idx="1">
                  <c:v>3374</c:v>
                </c:pt>
                <c:pt idx="2">
                  <c:v>6409</c:v>
                </c:pt>
                <c:pt idx="3">
                  <c:v>3923</c:v>
                </c:pt>
                <c:pt idx="4">
                  <c:v>2475</c:v>
                </c:pt>
                <c:pt idx="5">
                  <c:v>2210</c:v>
                </c:pt>
                <c:pt idx="6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18151.516749379654</c:v>
                </c:pt>
                <c:pt idx="1">
                  <c:v>29138.396561944275</c:v>
                </c:pt>
                <c:pt idx="2">
                  <c:v>90884.632547979389</c:v>
                </c:pt>
                <c:pt idx="3">
                  <c:v>116288.4170277849</c:v>
                </c:pt>
                <c:pt idx="4">
                  <c:v>155347.78989898987</c:v>
                </c:pt>
                <c:pt idx="5">
                  <c:v>187156.43891402715</c:v>
                </c:pt>
                <c:pt idx="6">
                  <c:v>212779.99999999994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7176</c:v>
                </c:pt>
                <c:pt idx="1">
                  <c:v>5429</c:v>
                </c:pt>
                <c:pt idx="2">
                  <c:v>8941</c:v>
                </c:pt>
                <c:pt idx="3">
                  <c:v>5429</c:v>
                </c:pt>
                <c:pt idx="4">
                  <c:v>4592</c:v>
                </c:pt>
                <c:pt idx="5">
                  <c:v>5520</c:v>
                </c:pt>
                <c:pt idx="6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926</c:v>
                </c:pt>
                <c:pt idx="1">
                  <c:v>823</c:v>
                </c:pt>
                <c:pt idx="2">
                  <c:v>856</c:v>
                </c:pt>
                <c:pt idx="3">
                  <c:v>648</c:v>
                </c:pt>
                <c:pt idx="4">
                  <c:v>522</c:v>
                </c:pt>
                <c:pt idx="5">
                  <c:v>555</c:v>
                </c:pt>
                <c:pt idx="6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6250</c:v>
                </c:pt>
                <c:pt idx="1">
                  <c:v>4606</c:v>
                </c:pt>
                <c:pt idx="2">
                  <c:v>8085</c:v>
                </c:pt>
                <c:pt idx="3">
                  <c:v>4781</c:v>
                </c:pt>
                <c:pt idx="4">
                  <c:v>4070</c:v>
                </c:pt>
                <c:pt idx="5">
                  <c:v>4965</c:v>
                </c:pt>
                <c:pt idx="6">
                  <c:v>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1191</c:v>
                </c:pt>
                <c:pt idx="1">
                  <c:v>1174</c:v>
                </c:pt>
                <c:pt idx="2">
                  <c:v>795</c:v>
                </c:pt>
                <c:pt idx="3">
                  <c:v>215</c:v>
                </c:pt>
                <c:pt idx="4">
                  <c:v>320</c:v>
                </c:pt>
                <c:pt idx="5">
                  <c:v>748</c:v>
                </c:pt>
                <c:pt idx="6">
                  <c:v>2226</c:v>
                </c:pt>
                <c:pt idx="7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1046</c:v>
                </c:pt>
                <c:pt idx="1">
                  <c:v>1017</c:v>
                </c:pt>
                <c:pt idx="2">
                  <c:v>389</c:v>
                </c:pt>
                <c:pt idx="3">
                  <c:v>156</c:v>
                </c:pt>
                <c:pt idx="4">
                  <c:v>255</c:v>
                </c:pt>
                <c:pt idx="5">
                  <c:v>724</c:v>
                </c:pt>
                <c:pt idx="6">
                  <c:v>1455</c:v>
                </c:pt>
                <c:pt idx="7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1423</c:v>
                </c:pt>
                <c:pt idx="1">
                  <c:v>1142</c:v>
                </c:pt>
                <c:pt idx="2">
                  <c:v>864</c:v>
                </c:pt>
                <c:pt idx="3">
                  <c:v>351</c:v>
                </c:pt>
                <c:pt idx="4">
                  <c:v>491</c:v>
                </c:pt>
                <c:pt idx="5">
                  <c:v>1442</c:v>
                </c:pt>
                <c:pt idx="6">
                  <c:v>2338</c:v>
                </c:pt>
                <c:pt idx="7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885</c:v>
                </c:pt>
                <c:pt idx="1">
                  <c:v>761</c:v>
                </c:pt>
                <c:pt idx="2">
                  <c:v>482</c:v>
                </c:pt>
                <c:pt idx="3">
                  <c:v>246</c:v>
                </c:pt>
                <c:pt idx="4">
                  <c:v>323</c:v>
                </c:pt>
                <c:pt idx="5">
                  <c:v>775</c:v>
                </c:pt>
                <c:pt idx="6">
                  <c:v>1487</c:v>
                </c:pt>
                <c:pt idx="7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751</c:v>
                </c:pt>
                <c:pt idx="1">
                  <c:v>626</c:v>
                </c:pt>
                <c:pt idx="2">
                  <c:v>437</c:v>
                </c:pt>
                <c:pt idx="3">
                  <c:v>208</c:v>
                </c:pt>
                <c:pt idx="4">
                  <c:v>301</c:v>
                </c:pt>
                <c:pt idx="5">
                  <c:v>640</c:v>
                </c:pt>
                <c:pt idx="6">
                  <c:v>1234</c:v>
                </c:pt>
                <c:pt idx="7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931</c:v>
                </c:pt>
                <c:pt idx="1">
                  <c:v>670</c:v>
                </c:pt>
                <c:pt idx="2">
                  <c:v>495</c:v>
                </c:pt>
                <c:pt idx="3">
                  <c:v>210</c:v>
                </c:pt>
                <c:pt idx="4">
                  <c:v>410</c:v>
                </c:pt>
                <c:pt idx="5">
                  <c:v>793</c:v>
                </c:pt>
                <c:pt idx="6">
                  <c:v>1440</c:v>
                </c:pt>
                <c:pt idx="7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545</c:v>
                </c:pt>
                <c:pt idx="1">
                  <c:v>398</c:v>
                </c:pt>
                <c:pt idx="2">
                  <c:v>291</c:v>
                </c:pt>
                <c:pt idx="3">
                  <c:v>94</c:v>
                </c:pt>
                <c:pt idx="4">
                  <c:v>197</c:v>
                </c:pt>
                <c:pt idx="5">
                  <c:v>442</c:v>
                </c:pt>
                <c:pt idx="6">
                  <c:v>701</c:v>
                </c:pt>
                <c:pt idx="7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0.14663086783301577</c:v>
                </c:pt>
                <c:pt idx="1">
                  <c:v>0.18781841191550119</c:v>
                </c:pt>
                <c:pt idx="2">
                  <c:v>0.2017741935483871</c:v>
                </c:pt>
                <c:pt idx="3">
                  <c:v>0.14738099980083649</c:v>
                </c:pt>
                <c:pt idx="4">
                  <c:v>0.15776098901098901</c:v>
                </c:pt>
                <c:pt idx="5">
                  <c:v>0.17631587286497449</c:v>
                </c:pt>
                <c:pt idx="6">
                  <c:v>0.22099683158664393</c:v>
                </c:pt>
                <c:pt idx="7">
                  <c:v>0.1738704782417152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0.63344431317796157</c:v>
                </c:pt>
                <c:pt idx="1">
                  <c:v>0.63216601815823603</c:v>
                </c:pt>
                <c:pt idx="2">
                  <c:v>0.58378056052474658</c:v>
                </c:pt>
                <c:pt idx="3">
                  <c:v>0.6480331262939959</c:v>
                </c:pt>
                <c:pt idx="4">
                  <c:v>0.6098715348208249</c:v>
                </c:pt>
                <c:pt idx="5">
                  <c:v>0.65453160700685453</c:v>
                </c:pt>
                <c:pt idx="6">
                  <c:v>0.64544564152791384</c:v>
                </c:pt>
                <c:pt idx="7">
                  <c:v>0.61647109952194701</c:v>
                </c:pt>
                <c:pt idx="8">
                  <c:v>0.63212029845619522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0.18805713672000859</c:v>
                </c:pt>
                <c:pt idx="1">
                  <c:v>0.20038910505836577</c:v>
                </c:pt>
                <c:pt idx="2">
                  <c:v>0.1872391174716756</c:v>
                </c:pt>
                <c:pt idx="3">
                  <c:v>0.14182194616977226</c:v>
                </c:pt>
                <c:pt idx="4">
                  <c:v>0.14739688979039892</c:v>
                </c:pt>
                <c:pt idx="5">
                  <c:v>0.11089108910891089</c:v>
                </c:pt>
                <c:pt idx="6">
                  <c:v>0.14047852245697495</c:v>
                </c:pt>
                <c:pt idx="7">
                  <c:v>0.14710995219469797</c:v>
                </c:pt>
                <c:pt idx="8">
                  <c:v>0.15955193404957732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5.896251745247557E-2</c:v>
                </c:pt>
                <c:pt idx="1">
                  <c:v>5.3566796368352786E-2</c:v>
                </c:pt>
                <c:pt idx="2">
                  <c:v>0.10296163784535878</c:v>
                </c:pt>
                <c:pt idx="3">
                  <c:v>3.7784679089026912E-2</c:v>
                </c:pt>
                <c:pt idx="4">
                  <c:v>0.10581473968897905</c:v>
                </c:pt>
                <c:pt idx="5">
                  <c:v>8.5910129474485911E-2</c:v>
                </c:pt>
                <c:pt idx="6">
                  <c:v>9.619420735973136E-2</c:v>
                </c:pt>
                <c:pt idx="7">
                  <c:v>6.7362016514558892E-2</c:v>
                </c:pt>
                <c:pt idx="8">
                  <c:v>7.8526038585577163E-2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0.11953603264955429</c:v>
                </c:pt>
                <c:pt idx="1">
                  <c:v>0.11387808041504539</c:v>
                </c:pt>
                <c:pt idx="2">
                  <c:v>0.12601868415821904</c:v>
                </c:pt>
                <c:pt idx="3">
                  <c:v>0.17236024844720496</c:v>
                </c:pt>
                <c:pt idx="4">
                  <c:v>0.13691683569979715</c:v>
                </c:pt>
                <c:pt idx="5">
                  <c:v>0.14866717440974866</c:v>
                </c:pt>
                <c:pt idx="6">
                  <c:v>0.11788162865537988</c:v>
                </c:pt>
                <c:pt idx="7">
                  <c:v>0.16905693176879619</c:v>
                </c:pt>
                <c:pt idx="8">
                  <c:v>0.12980172890865027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0.3922387003924252</c:v>
                </c:pt>
                <c:pt idx="1">
                  <c:v>0.44871296400604094</c:v>
                </c:pt>
                <c:pt idx="2">
                  <c:v>0.36267615224213801</c:v>
                </c:pt>
                <c:pt idx="3">
                  <c:v>0.39702525098275898</c:v>
                </c:pt>
                <c:pt idx="4">
                  <c:v>0.37878129819870476</c:v>
                </c:pt>
                <c:pt idx="5">
                  <c:v>0.38172419476060426</c:v>
                </c:pt>
                <c:pt idx="6">
                  <c:v>0.40719845928251058</c:v>
                </c:pt>
                <c:pt idx="7">
                  <c:v>0.3653843017320646</c:v>
                </c:pt>
                <c:pt idx="8">
                  <c:v>0.39613519038056838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3.998474196828368E-2</c:v>
                </c:pt>
                <c:pt idx="1">
                  <c:v>4.2612713005859046E-2</c:v>
                </c:pt>
                <c:pt idx="2">
                  <c:v>3.5270509334133095E-2</c:v>
                </c:pt>
                <c:pt idx="3">
                  <c:v>2.5909918087662655E-2</c:v>
                </c:pt>
                <c:pt idx="4">
                  <c:v>2.7632253508375275E-2</c:v>
                </c:pt>
                <c:pt idx="5">
                  <c:v>1.9431723419446278E-2</c:v>
                </c:pt>
                <c:pt idx="6">
                  <c:v>2.4576475831961455E-2</c:v>
                </c:pt>
                <c:pt idx="7">
                  <c:v>2.7428882308471264E-2</c:v>
                </c:pt>
                <c:pt idx="8">
                  <c:v>3.0351002505731296E-2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0.13678258616348571</c:v>
                </c:pt>
                <c:pt idx="1">
                  <c:v>0.12848868593374793</c:v>
                </c:pt>
                <c:pt idx="2">
                  <c:v>0.22257275945916846</c:v>
                </c:pt>
                <c:pt idx="3">
                  <c:v>7.3731499804587208E-2</c:v>
                </c:pt>
                <c:pt idx="4">
                  <c:v>0.2038109908804086</c:v>
                </c:pt>
                <c:pt idx="5">
                  <c:v>0.18128480423725057</c:v>
                </c:pt>
                <c:pt idx="6">
                  <c:v>0.21645106308431769</c:v>
                </c:pt>
                <c:pt idx="7">
                  <c:v>0.12641883090523481</c:v>
                </c:pt>
                <c:pt idx="8">
                  <c:v>0.17253241250491941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0.43099397147580543</c:v>
                </c:pt>
                <c:pt idx="1">
                  <c:v>0.3801856370543521</c:v>
                </c:pt>
                <c:pt idx="2">
                  <c:v>0.37948057896456033</c:v>
                </c:pt>
                <c:pt idx="3">
                  <c:v>0.50333333112499123</c:v>
                </c:pt>
                <c:pt idx="4">
                  <c:v>0.38977545741251129</c:v>
                </c:pt>
                <c:pt idx="5">
                  <c:v>0.4175592775826989</c:v>
                </c:pt>
                <c:pt idx="6">
                  <c:v>0.35177400180121027</c:v>
                </c:pt>
                <c:pt idx="7">
                  <c:v>0.48076798505422935</c:v>
                </c:pt>
                <c:pt idx="8">
                  <c:v>0.40098139460878085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294920.28000000003</c:v>
                </c:pt>
                <c:pt idx="1">
                  <c:v>17344.570000000003</c:v>
                </c:pt>
                <c:pt idx="2">
                  <c:v>99311.200000000012</c:v>
                </c:pt>
                <c:pt idx="3">
                  <c:v>17075.25</c:v>
                </c:pt>
                <c:pt idx="4">
                  <c:v>52016.420000000006</c:v>
                </c:pt>
                <c:pt idx="5">
                  <c:v>761489.5299999998</c:v>
                </c:pt>
                <c:pt idx="6">
                  <c:v>288015.30999999994</c:v>
                </c:pt>
                <c:pt idx="7">
                  <c:v>144551.03999999998</c:v>
                </c:pt>
                <c:pt idx="8">
                  <c:v>17523.089999999993</c:v>
                </c:pt>
                <c:pt idx="9">
                  <c:v>0</c:v>
                </c:pt>
                <c:pt idx="10">
                  <c:v>118747.01999999999</c:v>
                </c:pt>
                <c:pt idx="11">
                  <c:v>236602.96000000008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5006</c:v>
                </c:pt>
                <c:pt idx="1">
                  <c:v>234</c:v>
                </c:pt>
                <c:pt idx="2">
                  <c:v>2058</c:v>
                </c:pt>
                <c:pt idx="3">
                  <c:v>393</c:v>
                </c:pt>
                <c:pt idx="4">
                  <c:v>4062</c:v>
                </c:pt>
                <c:pt idx="5">
                  <c:v>6659</c:v>
                </c:pt>
                <c:pt idx="6">
                  <c:v>3260</c:v>
                </c:pt>
                <c:pt idx="7">
                  <c:v>1132</c:v>
                </c:pt>
                <c:pt idx="8">
                  <c:v>205</c:v>
                </c:pt>
                <c:pt idx="9">
                  <c:v>0</c:v>
                </c:pt>
                <c:pt idx="10">
                  <c:v>9010</c:v>
                </c:pt>
                <c:pt idx="11">
                  <c:v>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18.29</c:v>
                </c:pt>
                <c:pt idx="1">
                  <c:v>19944.429999999997</c:v>
                </c:pt>
                <c:pt idx="2">
                  <c:v>5763.2499999999991</c:v>
                </c:pt>
                <c:pt idx="3">
                  <c:v>4512.5000000000018</c:v>
                </c:pt>
                <c:pt idx="4">
                  <c:v>77903.389999999985</c:v>
                </c:pt>
                <c:pt idx="5">
                  <c:v>2378.7800000000002</c:v>
                </c:pt>
                <c:pt idx="6">
                  <c:v>332.24000000000007</c:v>
                </c:pt>
                <c:pt idx="7">
                  <c:v>0</c:v>
                </c:pt>
                <c:pt idx="8">
                  <c:v>26504.55999999999</c:v>
                </c:pt>
                <c:pt idx="9">
                  <c:v>19524.89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634</c:v>
                </c:pt>
                <c:pt idx="2">
                  <c:v>147</c:v>
                </c:pt>
                <c:pt idx="3">
                  <c:v>408</c:v>
                </c:pt>
                <c:pt idx="4">
                  <c:v>2258</c:v>
                </c:pt>
                <c:pt idx="5">
                  <c:v>50</c:v>
                </c:pt>
                <c:pt idx="6">
                  <c:v>11</c:v>
                </c:pt>
                <c:pt idx="7">
                  <c:v>0</c:v>
                </c:pt>
                <c:pt idx="8">
                  <c:v>4619</c:v>
                </c:pt>
                <c:pt idx="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692060</v>
      </c>
      <c r="D5" s="30">
        <f>SUM(E5:G5)</f>
        <v>221425</v>
      </c>
      <c r="E5" s="31">
        <f>SUM(E6:E13)</f>
        <v>109395</v>
      </c>
      <c r="F5" s="31">
        <f>SUM(F6:F13)</f>
        <v>72320</v>
      </c>
      <c r="G5" s="32">
        <f t="shared" ref="G5:H5" si="0">SUM(G6:G13)</f>
        <v>39710</v>
      </c>
      <c r="H5" s="29">
        <f t="shared" si="0"/>
        <v>216858</v>
      </c>
      <c r="I5" s="33">
        <f>D5/C5</f>
        <v>0.31995058231945206</v>
      </c>
      <c r="J5" s="26"/>
      <c r="K5" s="24">
        <f t="shared" ref="K5:K13" si="1">C5-D5-H5</f>
        <v>253777</v>
      </c>
      <c r="L5" s="58">
        <f>E5/C5</f>
        <v>0.15807155448949514</v>
      </c>
      <c r="M5" s="58">
        <f>G5/C5</f>
        <v>5.7379417969540214E-2</v>
      </c>
    </row>
    <row r="6" spans="1:13" ht="20.100000000000001" customHeight="1" thickTop="1">
      <c r="B6" s="18" t="s">
        <v>17</v>
      </c>
      <c r="C6" s="34">
        <v>187537</v>
      </c>
      <c r="D6" s="35">
        <f t="shared" ref="D6:D13" si="2">SUM(E6:G6)</f>
        <v>46184</v>
      </c>
      <c r="E6" s="36">
        <v>24215</v>
      </c>
      <c r="F6" s="36">
        <v>15081</v>
      </c>
      <c r="G6" s="37">
        <v>6888</v>
      </c>
      <c r="H6" s="34">
        <v>62239</v>
      </c>
      <c r="I6" s="38">
        <f t="shared" ref="I6:I13" si="3">D6/C6</f>
        <v>0.24626607016215465</v>
      </c>
      <c r="J6" s="26"/>
      <c r="K6" s="24">
        <f t="shared" si="1"/>
        <v>79114</v>
      </c>
      <c r="L6" s="58">
        <f t="shared" ref="L6:L13" si="4">E6/C6</f>
        <v>0.12912118675248085</v>
      </c>
      <c r="M6" s="58">
        <f t="shared" ref="M6:M13" si="5">G6/C6</f>
        <v>3.6728752192900602E-2</v>
      </c>
    </row>
    <row r="7" spans="1:13" ht="20.100000000000001" customHeight="1">
      <c r="B7" s="19" t="s">
        <v>18</v>
      </c>
      <c r="C7" s="39">
        <v>92034</v>
      </c>
      <c r="D7" s="40">
        <f t="shared" si="2"/>
        <v>30817</v>
      </c>
      <c r="E7" s="41">
        <v>14723</v>
      </c>
      <c r="F7" s="41">
        <v>10607</v>
      </c>
      <c r="G7" s="42">
        <v>5487</v>
      </c>
      <c r="H7" s="39">
        <v>28603</v>
      </c>
      <c r="I7" s="43">
        <f t="shared" si="3"/>
        <v>0.3348436447399874</v>
      </c>
      <c r="J7" s="26"/>
      <c r="K7" s="24">
        <f t="shared" si="1"/>
        <v>32614</v>
      </c>
      <c r="L7" s="58">
        <f t="shared" si="4"/>
        <v>0.15997348805876088</v>
      </c>
      <c r="M7" s="58">
        <f t="shared" si="5"/>
        <v>5.961927113892692E-2</v>
      </c>
    </row>
    <row r="8" spans="1:13" ht="20.100000000000001" customHeight="1">
      <c r="B8" s="19" t="s">
        <v>19</v>
      </c>
      <c r="C8" s="39">
        <v>49484</v>
      </c>
      <c r="D8" s="40">
        <f t="shared" si="2"/>
        <v>18600</v>
      </c>
      <c r="E8" s="41">
        <v>9222</v>
      </c>
      <c r="F8" s="41">
        <v>5820</v>
      </c>
      <c r="G8" s="42">
        <v>3558</v>
      </c>
      <c r="H8" s="39">
        <v>14737</v>
      </c>
      <c r="I8" s="43">
        <f t="shared" si="3"/>
        <v>0.37587907202328025</v>
      </c>
      <c r="J8" s="26"/>
      <c r="K8" s="24">
        <f t="shared" si="1"/>
        <v>16147</v>
      </c>
      <c r="L8" s="58">
        <f t="shared" si="4"/>
        <v>0.18636326893541347</v>
      </c>
      <c r="M8" s="58">
        <f t="shared" si="5"/>
        <v>7.1902028938646834E-2</v>
      </c>
    </row>
    <row r="9" spans="1:13" ht="20.100000000000001" customHeight="1">
      <c r="B9" s="19" t="s">
        <v>20</v>
      </c>
      <c r="C9" s="39">
        <v>32162</v>
      </c>
      <c r="D9" s="40">
        <f t="shared" si="2"/>
        <v>10042</v>
      </c>
      <c r="E9" s="41">
        <v>5195</v>
      </c>
      <c r="F9" s="41">
        <v>3092</v>
      </c>
      <c r="G9" s="42">
        <v>1755</v>
      </c>
      <c r="H9" s="39">
        <v>10088</v>
      </c>
      <c r="I9" s="43">
        <f t="shared" si="3"/>
        <v>0.31223182637895652</v>
      </c>
      <c r="J9" s="26"/>
      <c r="K9" s="24">
        <f t="shared" si="1"/>
        <v>12032</v>
      </c>
      <c r="L9" s="58">
        <f t="shared" si="4"/>
        <v>0.16152602450096387</v>
      </c>
      <c r="M9" s="58">
        <f t="shared" si="5"/>
        <v>5.4567502021018593E-2</v>
      </c>
    </row>
    <row r="10" spans="1:13" ht="20.100000000000001" customHeight="1">
      <c r="B10" s="19" t="s">
        <v>21</v>
      </c>
      <c r="C10" s="39">
        <v>44360</v>
      </c>
      <c r="D10" s="40">
        <f t="shared" si="2"/>
        <v>14560</v>
      </c>
      <c r="E10" s="41">
        <v>7120</v>
      </c>
      <c r="F10" s="41">
        <v>4562</v>
      </c>
      <c r="G10" s="42">
        <v>2878</v>
      </c>
      <c r="H10" s="39">
        <v>13617</v>
      </c>
      <c r="I10" s="43">
        <f t="shared" si="3"/>
        <v>0.32822362488728585</v>
      </c>
      <c r="J10" s="26"/>
      <c r="K10" s="24">
        <f t="shared" si="1"/>
        <v>16183</v>
      </c>
      <c r="L10" s="58">
        <f t="shared" si="4"/>
        <v>0.16050495942290352</v>
      </c>
      <c r="M10" s="58">
        <f t="shared" si="5"/>
        <v>6.4878268710550038E-2</v>
      </c>
    </row>
    <row r="11" spans="1:13" ht="20.100000000000001" customHeight="1">
      <c r="B11" s="19" t="s">
        <v>22</v>
      </c>
      <c r="C11" s="39">
        <v>97071</v>
      </c>
      <c r="D11" s="40">
        <f t="shared" si="2"/>
        <v>31557</v>
      </c>
      <c r="E11" s="41">
        <v>15176</v>
      </c>
      <c r="F11" s="41">
        <v>10501</v>
      </c>
      <c r="G11" s="42">
        <v>5880</v>
      </c>
      <c r="H11" s="39">
        <v>31220</v>
      </c>
      <c r="I11" s="43">
        <f t="shared" si="3"/>
        <v>0.32509194301078592</v>
      </c>
      <c r="J11" s="26"/>
      <c r="K11" s="24">
        <f t="shared" si="1"/>
        <v>34294</v>
      </c>
      <c r="L11" s="58">
        <f t="shared" si="4"/>
        <v>0.15633917441872444</v>
      </c>
      <c r="M11" s="58">
        <f t="shared" si="5"/>
        <v>6.0574218870723492E-2</v>
      </c>
    </row>
    <row r="12" spans="1:13" ht="20.100000000000001" customHeight="1">
      <c r="B12" s="19" t="s">
        <v>23</v>
      </c>
      <c r="C12" s="39">
        <v>133137</v>
      </c>
      <c r="D12" s="40">
        <f t="shared" si="2"/>
        <v>49236</v>
      </c>
      <c r="E12" s="41">
        <v>24265</v>
      </c>
      <c r="F12" s="41">
        <v>15652</v>
      </c>
      <c r="G12" s="42">
        <v>9319</v>
      </c>
      <c r="H12" s="39">
        <v>39409</v>
      </c>
      <c r="I12" s="43">
        <f t="shared" si="3"/>
        <v>0.36981455192771356</v>
      </c>
      <c r="J12" s="26"/>
      <c r="K12" s="24">
        <f t="shared" si="1"/>
        <v>44492</v>
      </c>
      <c r="L12" s="58">
        <f t="shared" si="4"/>
        <v>0.18225587177118308</v>
      </c>
      <c r="M12" s="58">
        <f t="shared" si="5"/>
        <v>6.9995568474578815E-2</v>
      </c>
    </row>
    <row r="13" spans="1:13" ht="20.100000000000001" customHeight="1">
      <c r="B13" s="19" t="s">
        <v>24</v>
      </c>
      <c r="C13" s="39">
        <v>56275</v>
      </c>
      <c r="D13" s="40">
        <f t="shared" si="2"/>
        <v>20429</v>
      </c>
      <c r="E13" s="41">
        <v>9479</v>
      </c>
      <c r="F13" s="41">
        <v>7005</v>
      </c>
      <c r="G13" s="42">
        <v>3945</v>
      </c>
      <c r="H13" s="39">
        <v>16945</v>
      </c>
      <c r="I13" s="43">
        <f t="shared" si="3"/>
        <v>0.36302087960906265</v>
      </c>
      <c r="J13" s="26"/>
      <c r="K13" s="24">
        <f t="shared" si="1"/>
        <v>18901</v>
      </c>
      <c r="L13" s="58">
        <f t="shared" si="4"/>
        <v>0.16844069302532208</v>
      </c>
      <c r="M13" s="58">
        <f t="shared" si="5"/>
        <v>7.0102176810306532E-2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7176</v>
      </c>
      <c r="E4" s="46">
        <f t="shared" ref="E4:K4" si="0">SUM(E5:E7)</f>
        <v>5429</v>
      </c>
      <c r="F4" s="46">
        <f t="shared" si="0"/>
        <v>8941</v>
      </c>
      <c r="G4" s="46">
        <f t="shared" si="0"/>
        <v>5429</v>
      </c>
      <c r="H4" s="46">
        <f t="shared" si="0"/>
        <v>4592</v>
      </c>
      <c r="I4" s="46">
        <f t="shared" si="0"/>
        <v>5520</v>
      </c>
      <c r="J4" s="45">
        <f t="shared" si="0"/>
        <v>3000</v>
      </c>
      <c r="K4" s="47">
        <f t="shared" si="0"/>
        <v>40087</v>
      </c>
      <c r="L4" s="55">
        <f>K4/人口統計!D5</f>
        <v>0.18104098453200859</v>
      </c>
      <c r="O4" s="14" t="s">
        <v>188</v>
      </c>
    </row>
    <row r="5" spans="1:21" ht="20.100000000000001" customHeight="1">
      <c r="B5" s="117"/>
      <c r="C5" s="118" t="s">
        <v>15</v>
      </c>
      <c r="D5" s="48">
        <v>926</v>
      </c>
      <c r="E5" s="49">
        <v>823</v>
      </c>
      <c r="F5" s="49">
        <v>856</v>
      </c>
      <c r="G5" s="49">
        <v>648</v>
      </c>
      <c r="H5" s="49">
        <v>522</v>
      </c>
      <c r="I5" s="49">
        <v>555</v>
      </c>
      <c r="J5" s="48">
        <v>313</v>
      </c>
      <c r="K5" s="50">
        <f>SUM(D5:J5)</f>
        <v>4643</v>
      </c>
      <c r="L5" s="56">
        <f>K5/人口統計!D5</f>
        <v>2.0968725302020999E-2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2920</v>
      </c>
      <c r="E6" s="49">
        <v>1970</v>
      </c>
      <c r="F6" s="49">
        <v>2943</v>
      </c>
      <c r="G6" s="49">
        <v>1585</v>
      </c>
      <c r="H6" s="49">
        <v>1261</v>
      </c>
      <c r="I6" s="49">
        <v>1353</v>
      </c>
      <c r="J6" s="48">
        <v>821</v>
      </c>
      <c r="K6" s="50">
        <f>SUM(D6:J6)</f>
        <v>12853</v>
      </c>
      <c r="L6" s="56">
        <f>K6/人口統計!D5</f>
        <v>5.8046742689398217E-2</v>
      </c>
      <c r="O6" s="162">
        <f>SUM(D6,D7)</f>
        <v>6250</v>
      </c>
      <c r="P6" s="162">
        <f t="shared" ref="P6:U6" si="1">SUM(E6,E7)</f>
        <v>4606</v>
      </c>
      <c r="Q6" s="162">
        <f t="shared" si="1"/>
        <v>8085</v>
      </c>
      <c r="R6" s="162">
        <f t="shared" si="1"/>
        <v>4781</v>
      </c>
      <c r="S6" s="162">
        <f t="shared" si="1"/>
        <v>4070</v>
      </c>
      <c r="T6" s="162">
        <f t="shared" si="1"/>
        <v>4965</v>
      </c>
      <c r="U6" s="162">
        <f t="shared" si="1"/>
        <v>2687</v>
      </c>
    </row>
    <row r="7" spans="1:21" ht="20.100000000000001" customHeight="1">
      <c r="B7" s="117"/>
      <c r="C7" s="119" t="s">
        <v>143</v>
      </c>
      <c r="D7" s="51">
        <v>3330</v>
      </c>
      <c r="E7" s="52">
        <v>2636</v>
      </c>
      <c r="F7" s="52">
        <v>5142</v>
      </c>
      <c r="G7" s="52">
        <v>3196</v>
      </c>
      <c r="H7" s="52">
        <v>2809</v>
      </c>
      <c r="I7" s="52">
        <v>3612</v>
      </c>
      <c r="J7" s="51">
        <v>1866</v>
      </c>
      <c r="K7" s="53">
        <f>SUM(D7:J7)</f>
        <v>22591</v>
      </c>
      <c r="L7" s="57">
        <f>K7/人口統計!D5</f>
        <v>0.10202551654058936</v>
      </c>
      <c r="O7" s="14">
        <f>O6/($K$6+$K$7)</f>
        <v>0.17633449949215665</v>
      </c>
      <c r="P7" s="14">
        <f t="shared" ref="P7:U7" si="2">P6/($K$6+$K$7)</f>
        <v>0.12995147274573976</v>
      </c>
      <c r="Q7" s="14">
        <f t="shared" si="2"/>
        <v>0.22810630854305383</v>
      </c>
      <c r="R7" s="14">
        <f t="shared" si="2"/>
        <v>0.13488883873152013</v>
      </c>
      <c r="S7" s="14">
        <f t="shared" si="2"/>
        <v>0.11482902606929241</v>
      </c>
      <c r="T7" s="14">
        <f t="shared" si="2"/>
        <v>0.14008012639656925</v>
      </c>
      <c r="U7" s="14">
        <f t="shared" si="2"/>
        <v>7.580972802166798E-2</v>
      </c>
    </row>
    <row r="8" spans="1:21" ht="20.100000000000001" customHeight="1" thickBot="1">
      <c r="B8" s="205" t="s">
        <v>67</v>
      </c>
      <c r="C8" s="206"/>
      <c r="D8" s="45">
        <v>83</v>
      </c>
      <c r="E8" s="46">
        <v>102</v>
      </c>
      <c r="F8" s="46">
        <v>86</v>
      </c>
      <c r="G8" s="46">
        <v>115</v>
      </c>
      <c r="H8" s="46">
        <v>74</v>
      </c>
      <c r="I8" s="46">
        <v>70</v>
      </c>
      <c r="J8" s="45">
        <v>47</v>
      </c>
      <c r="K8" s="47">
        <f>SUM(D8:J8)</f>
        <v>577</v>
      </c>
      <c r="L8" s="80"/>
    </row>
    <row r="9" spans="1:21" ht="20.100000000000001" customHeight="1" thickTop="1">
      <c r="B9" s="207" t="s">
        <v>34</v>
      </c>
      <c r="C9" s="208"/>
      <c r="D9" s="35">
        <f>D4+D8</f>
        <v>7259</v>
      </c>
      <c r="E9" s="34">
        <f t="shared" ref="E9:K9" si="3">E4+E8</f>
        <v>5531</v>
      </c>
      <c r="F9" s="34">
        <f t="shared" si="3"/>
        <v>9027</v>
      </c>
      <c r="G9" s="34">
        <f t="shared" si="3"/>
        <v>5544</v>
      </c>
      <c r="H9" s="34">
        <f t="shared" si="3"/>
        <v>4666</v>
      </c>
      <c r="I9" s="34">
        <f t="shared" si="3"/>
        <v>5590</v>
      </c>
      <c r="J9" s="35">
        <f t="shared" si="3"/>
        <v>3047</v>
      </c>
      <c r="K9" s="54">
        <f t="shared" si="3"/>
        <v>40664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1191</v>
      </c>
      <c r="E24" s="46">
        <v>1046</v>
      </c>
      <c r="F24" s="46">
        <v>1423</v>
      </c>
      <c r="G24" s="46">
        <v>885</v>
      </c>
      <c r="H24" s="46">
        <v>751</v>
      </c>
      <c r="I24" s="46">
        <v>931</v>
      </c>
      <c r="J24" s="45">
        <v>545</v>
      </c>
      <c r="K24" s="47">
        <f>SUM(D24:J24)</f>
        <v>6772</v>
      </c>
      <c r="L24" s="55">
        <f>K24/人口統計!D6</f>
        <v>0.14663086783301577</v>
      </c>
    </row>
    <row r="25" spans="1:12" ht="20.100000000000001" customHeight="1">
      <c r="B25" s="213" t="s">
        <v>43</v>
      </c>
      <c r="C25" s="214"/>
      <c r="D25" s="45">
        <v>1174</v>
      </c>
      <c r="E25" s="46">
        <v>1017</v>
      </c>
      <c r="F25" s="46">
        <v>1142</v>
      </c>
      <c r="G25" s="46">
        <v>761</v>
      </c>
      <c r="H25" s="46">
        <v>626</v>
      </c>
      <c r="I25" s="46">
        <v>670</v>
      </c>
      <c r="J25" s="45">
        <v>398</v>
      </c>
      <c r="K25" s="47">
        <f t="shared" ref="K25:K31" si="4">SUM(D25:J25)</f>
        <v>5788</v>
      </c>
      <c r="L25" s="55">
        <f>K25/人口統計!D7</f>
        <v>0.18781841191550119</v>
      </c>
    </row>
    <row r="26" spans="1:12" ht="20.100000000000001" customHeight="1">
      <c r="B26" s="213" t="s">
        <v>44</v>
      </c>
      <c r="C26" s="214"/>
      <c r="D26" s="45">
        <v>795</v>
      </c>
      <c r="E26" s="46">
        <v>389</v>
      </c>
      <c r="F26" s="46">
        <v>864</v>
      </c>
      <c r="G26" s="46">
        <v>482</v>
      </c>
      <c r="H26" s="46">
        <v>437</v>
      </c>
      <c r="I26" s="46">
        <v>495</v>
      </c>
      <c r="J26" s="45">
        <v>291</v>
      </c>
      <c r="K26" s="47">
        <f t="shared" si="4"/>
        <v>3753</v>
      </c>
      <c r="L26" s="55">
        <f>K26/人口統計!D8</f>
        <v>0.2017741935483871</v>
      </c>
    </row>
    <row r="27" spans="1:12" ht="20.100000000000001" customHeight="1">
      <c r="B27" s="213" t="s">
        <v>45</v>
      </c>
      <c r="C27" s="214"/>
      <c r="D27" s="45">
        <v>215</v>
      </c>
      <c r="E27" s="46">
        <v>156</v>
      </c>
      <c r="F27" s="46">
        <v>351</v>
      </c>
      <c r="G27" s="46">
        <v>246</v>
      </c>
      <c r="H27" s="46">
        <v>208</v>
      </c>
      <c r="I27" s="46">
        <v>210</v>
      </c>
      <c r="J27" s="45">
        <v>94</v>
      </c>
      <c r="K27" s="47">
        <f t="shared" si="4"/>
        <v>1480</v>
      </c>
      <c r="L27" s="55">
        <f>K27/人口統計!D9</f>
        <v>0.14738099980083649</v>
      </c>
    </row>
    <row r="28" spans="1:12" ht="20.100000000000001" customHeight="1">
      <c r="B28" s="213" t="s">
        <v>46</v>
      </c>
      <c r="C28" s="214"/>
      <c r="D28" s="45">
        <v>320</v>
      </c>
      <c r="E28" s="46">
        <v>255</v>
      </c>
      <c r="F28" s="46">
        <v>491</v>
      </c>
      <c r="G28" s="46">
        <v>323</v>
      </c>
      <c r="H28" s="46">
        <v>301</v>
      </c>
      <c r="I28" s="46">
        <v>410</v>
      </c>
      <c r="J28" s="45">
        <v>197</v>
      </c>
      <c r="K28" s="47">
        <f t="shared" si="4"/>
        <v>2297</v>
      </c>
      <c r="L28" s="55">
        <f>K28/人口統計!D10</f>
        <v>0.15776098901098901</v>
      </c>
    </row>
    <row r="29" spans="1:12" ht="20.100000000000001" customHeight="1">
      <c r="B29" s="213" t="s">
        <v>47</v>
      </c>
      <c r="C29" s="214"/>
      <c r="D29" s="45">
        <v>748</v>
      </c>
      <c r="E29" s="46">
        <v>724</v>
      </c>
      <c r="F29" s="46">
        <v>1442</v>
      </c>
      <c r="G29" s="46">
        <v>775</v>
      </c>
      <c r="H29" s="46">
        <v>640</v>
      </c>
      <c r="I29" s="46">
        <v>793</v>
      </c>
      <c r="J29" s="45">
        <v>442</v>
      </c>
      <c r="K29" s="47">
        <f t="shared" si="4"/>
        <v>5564</v>
      </c>
      <c r="L29" s="55">
        <f>K29/人口統計!D11</f>
        <v>0.17631587286497449</v>
      </c>
    </row>
    <row r="30" spans="1:12" ht="20.100000000000001" customHeight="1">
      <c r="B30" s="213" t="s">
        <v>48</v>
      </c>
      <c r="C30" s="214"/>
      <c r="D30" s="45">
        <v>2226</v>
      </c>
      <c r="E30" s="46">
        <v>1455</v>
      </c>
      <c r="F30" s="46">
        <v>2338</v>
      </c>
      <c r="G30" s="46">
        <v>1487</v>
      </c>
      <c r="H30" s="46">
        <v>1234</v>
      </c>
      <c r="I30" s="46">
        <v>1440</v>
      </c>
      <c r="J30" s="45">
        <v>701</v>
      </c>
      <c r="K30" s="47">
        <f t="shared" si="4"/>
        <v>10881</v>
      </c>
      <c r="L30" s="55">
        <f>K30/人口統計!D12</f>
        <v>0.22099683158664393</v>
      </c>
    </row>
    <row r="31" spans="1:12" ht="20.100000000000001" customHeight="1" thickBot="1">
      <c r="B31" s="209" t="s">
        <v>24</v>
      </c>
      <c r="C31" s="210"/>
      <c r="D31" s="45">
        <v>507</v>
      </c>
      <c r="E31" s="46">
        <v>387</v>
      </c>
      <c r="F31" s="46">
        <v>890</v>
      </c>
      <c r="G31" s="46">
        <v>470</v>
      </c>
      <c r="H31" s="46">
        <v>395</v>
      </c>
      <c r="I31" s="46">
        <v>571</v>
      </c>
      <c r="J31" s="45">
        <v>332</v>
      </c>
      <c r="K31" s="47">
        <f t="shared" si="4"/>
        <v>3552</v>
      </c>
      <c r="L31" s="59">
        <f>K31/人口統計!D13</f>
        <v>0.1738704782417152</v>
      </c>
    </row>
    <row r="32" spans="1:12" ht="20.100000000000001" customHeight="1" thickTop="1">
      <c r="B32" s="211" t="s">
        <v>49</v>
      </c>
      <c r="C32" s="212"/>
      <c r="D32" s="35">
        <f>SUM(D24:D31)</f>
        <v>7176</v>
      </c>
      <c r="E32" s="34">
        <f t="shared" ref="E32:J32" si="5">SUM(E24:E31)</f>
        <v>5429</v>
      </c>
      <c r="F32" s="34">
        <f t="shared" si="5"/>
        <v>8941</v>
      </c>
      <c r="G32" s="34">
        <f t="shared" si="5"/>
        <v>5429</v>
      </c>
      <c r="H32" s="34">
        <f t="shared" si="5"/>
        <v>4592</v>
      </c>
      <c r="I32" s="34">
        <f t="shared" si="5"/>
        <v>5520</v>
      </c>
      <c r="J32" s="35">
        <f t="shared" si="5"/>
        <v>3000</v>
      </c>
      <c r="K32" s="54">
        <f>SUM(K24:K31)</f>
        <v>40087</v>
      </c>
      <c r="L32" s="60">
        <f>K32/人口統計!D5</f>
        <v>0.18104098453200859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257</v>
      </c>
      <c r="E50" s="192">
        <v>230</v>
      </c>
      <c r="F50" s="192">
        <v>314</v>
      </c>
      <c r="G50" s="192">
        <v>193</v>
      </c>
      <c r="H50" s="192">
        <v>161</v>
      </c>
      <c r="I50" s="192">
        <v>207</v>
      </c>
      <c r="J50" s="191">
        <v>127</v>
      </c>
      <c r="K50" s="193">
        <f t="shared" ref="K50:K82" si="6">SUM(D50:J50)</f>
        <v>1489</v>
      </c>
      <c r="L50" s="194">
        <f>K50/N50</f>
        <v>0.13999623918766455</v>
      </c>
      <c r="N50" s="14">
        <v>10636</v>
      </c>
    </row>
    <row r="51" spans="2:14" ht="20.100000000000001" customHeight="1">
      <c r="B51" s="203" t="s">
        <v>155</v>
      </c>
      <c r="C51" s="204"/>
      <c r="D51" s="191">
        <v>206</v>
      </c>
      <c r="E51" s="192">
        <v>171</v>
      </c>
      <c r="F51" s="192">
        <v>279</v>
      </c>
      <c r="G51" s="192">
        <v>146</v>
      </c>
      <c r="H51" s="192">
        <v>144</v>
      </c>
      <c r="I51" s="192">
        <v>176</v>
      </c>
      <c r="J51" s="191">
        <v>81</v>
      </c>
      <c r="K51" s="193">
        <f t="shared" si="6"/>
        <v>1203</v>
      </c>
      <c r="L51" s="194">
        <f t="shared" ref="L51:L82" si="7">K51/N51</f>
        <v>0.15448824964684732</v>
      </c>
      <c r="N51" s="14">
        <v>7787</v>
      </c>
    </row>
    <row r="52" spans="2:14" ht="20.100000000000001" customHeight="1">
      <c r="B52" s="203" t="s">
        <v>156</v>
      </c>
      <c r="C52" s="204"/>
      <c r="D52" s="191">
        <v>343</v>
      </c>
      <c r="E52" s="192">
        <v>289</v>
      </c>
      <c r="F52" s="192">
        <v>324</v>
      </c>
      <c r="G52" s="192">
        <v>250</v>
      </c>
      <c r="H52" s="192">
        <v>181</v>
      </c>
      <c r="I52" s="192">
        <v>224</v>
      </c>
      <c r="J52" s="191">
        <v>131</v>
      </c>
      <c r="K52" s="193">
        <f t="shared" si="6"/>
        <v>1742</v>
      </c>
      <c r="L52" s="194">
        <f t="shared" si="7"/>
        <v>0.15655612474161948</v>
      </c>
      <c r="N52" s="14">
        <v>11127</v>
      </c>
    </row>
    <row r="53" spans="2:14" ht="20.100000000000001" customHeight="1">
      <c r="B53" s="203" t="s">
        <v>157</v>
      </c>
      <c r="C53" s="204"/>
      <c r="D53" s="191">
        <v>183</v>
      </c>
      <c r="E53" s="192">
        <v>162</v>
      </c>
      <c r="F53" s="192">
        <v>232</v>
      </c>
      <c r="G53" s="192">
        <v>153</v>
      </c>
      <c r="H53" s="192">
        <v>130</v>
      </c>
      <c r="I53" s="192">
        <v>155</v>
      </c>
      <c r="J53" s="191">
        <v>111</v>
      </c>
      <c r="K53" s="193">
        <f t="shared" si="6"/>
        <v>1126</v>
      </c>
      <c r="L53" s="194">
        <f t="shared" si="7"/>
        <v>0.14648107193963836</v>
      </c>
      <c r="N53" s="14">
        <v>7687</v>
      </c>
    </row>
    <row r="54" spans="2:14" ht="20.100000000000001" customHeight="1">
      <c r="B54" s="203" t="s">
        <v>158</v>
      </c>
      <c r="C54" s="204"/>
      <c r="D54" s="191">
        <v>164</v>
      </c>
      <c r="E54" s="192">
        <v>164</v>
      </c>
      <c r="F54" s="192">
        <v>193</v>
      </c>
      <c r="G54" s="192">
        <v>120</v>
      </c>
      <c r="H54" s="192">
        <v>96</v>
      </c>
      <c r="I54" s="192">
        <v>135</v>
      </c>
      <c r="J54" s="191">
        <v>80</v>
      </c>
      <c r="K54" s="193">
        <f t="shared" si="6"/>
        <v>952</v>
      </c>
      <c r="L54" s="194">
        <f t="shared" si="7"/>
        <v>0.14768848898541731</v>
      </c>
      <c r="N54" s="14">
        <v>6446</v>
      </c>
    </row>
    <row r="55" spans="2:14" ht="20.100000000000001" customHeight="1">
      <c r="B55" s="203" t="s">
        <v>159</v>
      </c>
      <c r="C55" s="204"/>
      <c r="D55" s="191">
        <v>62</v>
      </c>
      <c r="E55" s="192">
        <v>64</v>
      </c>
      <c r="F55" s="192">
        <v>91</v>
      </c>
      <c r="G55" s="192">
        <v>53</v>
      </c>
      <c r="H55" s="192">
        <v>51</v>
      </c>
      <c r="I55" s="192">
        <v>51</v>
      </c>
      <c r="J55" s="191">
        <v>27</v>
      </c>
      <c r="K55" s="193">
        <f t="shared" si="6"/>
        <v>399</v>
      </c>
      <c r="L55" s="194">
        <f t="shared" si="7"/>
        <v>0.15953618552578969</v>
      </c>
      <c r="N55" s="14">
        <v>2501</v>
      </c>
    </row>
    <row r="56" spans="2:14" ht="20.100000000000001" customHeight="1">
      <c r="B56" s="203" t="s">
        <v>160</v>
      </c>
      <c r="C56" s="204"/>
      <c r="D56" s="191">
        <v>180</v>
      </c>
      <c r="E56" s="192">
        <v>145</v>
      </c>
      <c r="F56" s="192">
        <v>161</v>
      </c>
      <c r="G56" s="192">
        <v>129</v>
      </c>
      <c r="H56" s="192">
        <v>101</v>
      </c>
      <c r="I56" s="192">
        <v>95</v>
      </c>
      <c r="J56" s="191">
        <v>59</v>
      </c>
      <c r="K56" s="193">
        <f t="shared" si="6"/>
        <v>870</v>
      </c>
      <c r="L56" s="194">
        <f t="shared" si="7"/>
        <v>0.20078467574428802</v>
      </c>
      <c r="N56" s="14">
        <v>4333</v>
      </c>
    </row>
    <row r="57" spans="2:14" ht="20.100000000000001" customHeight="1">
      <c r="B57" s="203" t="s">
        <v>161</v>
      </c>
      <c r="C57" s="204"/>
      <c r="D57" s="191">
        <v>408</v>
      </c>
      <c r="E57" s="192">
        <v>383</v>
      </c>
      <c r="F57" s="192">
        <v>388</v>
      </c>
      <c r="G57" s="192">
        <v>257</v>
      </c>
      <c r="H57" s="192">
        <v>174</v>
      </c>
      <c r="I57" s="192">
        <v>215</v>
      </c>
      <c r="J57" s="191">
        <v>111</v>
      </c>
      <c r="K57" s="193">
        <f t="shared" si="6"/>
        <v>1936</v>
      </c>
      <c r="L57" s="194">
        <f t="shared" si="7"/>
        <v>0.20875566098770756</v>
      </c>
      <c r="N57" s="14">
        <v>9274</v>
      </c>
    </row>
    <row r="58" spans="2:14" ht="20.100000000000001" customHeight="1">
      <c r="B58" s="203" t="s">
        <v>162</v>
      </c>
      <c r="C58" s="204"/>
      <c r="D58" s="191">
        <v>401</v>
      </c>
      <c r="E58" s="192">
        <v>345</v>
      </c>
      <c r="F58" s="192">
        <v>415</v>
      </c>
      <c r="G58" s="192">
        <v>248</v>
      </c>
      <c r="H58" s="192">
        <v>231</v>
      </c>
      <c r="I58" s="192">
        <v>245</v>
      </c>
      <c r="J58" s="191">
        <v>144</v>
      </c>
      <c r="K58" s="193">
        <f t="shared" si="6"/>
        <v>2029</v>
      </c>
      <c r="L58" s="194">
        <f t="shared" si="7"/>
        <v>0.1914873537183843</v>
      </c>
      <c r="N58" s="14">
        <v>10596</v>
      </c>
    </row>
    <row r="59" spans="2:14" ht="20.100000000000001" customHeight="1">
      <c r="B59" s="203" t="s">
        <v>163</v>
      </c>
      <c r="C59" s="204"/>
      <c r="D59" s="191">
        <v>202</v>
      </c>
      <c r="E59" s="192">
        <v>168</v>
      </c>
      <c r="F59" s="192">
        <v>187</v>
      </c>
      <c r="G59" s="192">
        <v>149</v>
      </c>
      <c r="H59" s="192">
        <v>131</v>
      </c>
      <c r="I59" s="192">
        <v>125</v>
      </c>
      <c r="J59" s="191">
        <v>93</v>
      </c>
      <c r="K59" s="193">
        <f t="shared" si="6"/>
        <v>1055</v>
      </c>
      <c r="L59" s="194">
        <f t="shared" si="7"/>
        <v>0.15951013002721501</v>
      </c>
      <c r="N59" s="14">
        <v>6614</v>
      </c>
    </row>
    <row r="60" spans="2:14" ht="20.100000000000001" customHeight="1">
      <c r="B60" s="203" t="s">
        <v>164</v>
      </c>
      <c r="C60" s="204"/>
      <c r="D60" s="191">
        <v>398</v>
      </c>
      <c r="E60" s="192">
        <v>215</v>
      </c>
      <c r="F60" s="192">
        <v>466</v>
      </c>
      <c r="G60" s="192">
        <v>263</v>
      </c>
      <c r="H60" s="192">
        <v>221</v>
      </c>
      <c r="I60" s="192">
        <v>275</v>
      </c>
      <c r="J60" s="191">
        <v>173</v>
      </c>
      <c r="K60" s="193">
        <f t="shared" si="6"/>
        <v>2011</v>
      </c>
      <c r="L60" s="194">
        <f t="shared" si="7"/>
        <v>0.2103996652019251</v>
      </c>
      <c r="N60" s="14">
        <v>9558</v>
      </c>
    </row>
    <row r="61" spans="2:14" ht="20.100000000000001" customHeight="1">
      <c r="B61" s="203" t="s">
        <v>165</v>
      </c>
      <c r="C61" s="204"/>
      <c r="D61" s="191">
        <v>122</v>
      </c>
      <c r="E61" s="192">
        <v>67</v>
      </c>
      <c r="F61" s="192">
        <v>156</v>
      </c>
      <c r="G61" s="192">
        <v>84</v>
      </c>
      <c r="H61" s="192">
        <v>86</v>
      </c>
      <c r="I61" s="192">
        <v>98</v>
      </c>
      <c r="J61" s="191">
        <v>48</v>
      </c>
      <c r="K61" s="193">
        <f t="shared" si="6"/>
        <v>661</v>
      </c>
      <c r="L61" s="194">
        <f t="shared" si="7"/>
        <v>0.2172198488333881</v>
      </c>
      <c r="N61" s="14">
        <v>3043</v>
      </c>
    </row>
    <row r="62" spans="2:14" ht="20.100000000000001" customHeight="1">
      <c r="B62" s="203" t="s">
        <v>166</v>
      </c>
      <c r="C62" s="204"/>
      <c r="D62" s="191">
        <v>282</v>
      </c>
      <c r="E62" s="192">
        <v>116</v>
      </c>
      <c r="F62" s="192">
        <v>254</v>
      </c>
      <c r="G62" s="192">
        <v>145</v>
      </c>
      <c r="H62" s="192">
        <v>137</v>
      </c>
      <c r="I62" s="192">
        <v>129</v>
      </c>
      <c r="J62" s="191">
        <v>74</v>
      </c>
      <c r="K62" s="193">
        <f t="shared" si="6"/>
        <v>1137</v>
      </c>
      <c r="L62" s="194">
        <f t="shared" si="7"/>
        <v>0.18953158859809968</v>
      </c>
      <c r="N62" s="14">
        <v>5999</v>
      </c>
    </row>
    <row r="63" spans="2:14" ht="20.100000000000001" customHeight="1">
      <c r="B63" s="203" t="s">
        <v>167</v>
      </c>
      <c r="C63" s="204"/>
      <c r="D63" s="191">
        <v>186</v>
      </c>
      <c r="E63" s="192">
        <v>141</v>
      </c>
      <c r="F63" s="192">
        <v>327</v>
      </c>
      <c r="G63" s="192">
        <v>220</v>
      </c>
      <c r="H63" s="192">
        <v>174</v>
      </c>
      <c r="I63" s="192">
        <v>194</v>
      </c>
      <c r="J63" s="191">
        <v>68</v>
      </c>
      <c r="K63" s="193">
        <f t="shared" si="6"/>
        <v>1310</v>
      </c>
      <c r="L63" s="194">
        <f t="shared" si="7"/>
        <v>0.14320069960647136</v>
      </c>
      <c r="N63" s="14">
        <v>9148</v>
      </c>
    </row>
    <row r="64" spans="2:14" ht="20.100000000000001" customHeight="1">
      <c r="B64" s="203" t="s">
        <v>168</v>
      </c>
      <c r="C64" s="204"/>
      <c r="D64" s="191">
        <v>34</v>
      </c>
      <c r="E64" s="192">
        <v>19</v>
      </c>
      <c r="F64" s="192">
        <v>31</v>
      </c>
      <c r="G64" s="192">
        <v>28</v>
      </c>
      <c r="H64" s="192">
        <v>37</v>
      </c>
      <c r="I64" s="192">
        <v>19</v>
      </c>
      <c r="J64" s="191">
        <v>27</v>
      </c>
      <c r="K64" s="193">
        <f t="shared" si="6"/>
        <v>195</v>
      </c>
      <c r="L64" s="194">
        <f t="shared" si="7"/>
        <v>0.21812080536912751</v>
      </c>
      <c r="N64" s="14">
        <v>894</v>
      </c>
    </row>
    <row r="65" spans="2:14" ht="20.100000000000001" customHeight="1">
      <c r="B65" s="203" t="s">
        <v>169</v>
      </c>
      <c r="C65" s="204"/>
      <c r="D65" s="191">
        <v>207</v>
      </c>
      <c r="E65" s="192">
        <v>175</v>
      </c>
      <c r="F65" s="192">
        <v>333</v>
      </c>
      <c r="G65" s="192">
        <v>218</v>
      </c>
      <c r="H65" s="192">
        <v>224</v>
      </c>
      <c r="I65" s="192">
        <v>287</v>
      </c>
      <c r="J65" s="191">
        <v>141</v>
      </c>
      <c r="K65" s="193">
        <f t="shared" si="6"/>
        <v>1585</v>
      </c>
      <c r="L65" s="194">
        <f t="shared" si="7"/>
        <v>0.1575233551977738</v>
      </c>
      <c r="N65" s="14">
        <v>10062</v>
      </c>
    </row>
    <row r="66" spans="2:14" ht="20.100000000000001" customHeight="1">
      <c r="B66" s="203" t="s">
        <v>170</v>
      </c>
      <c r="C66" s="204"/>
      <c r="D66" s="191">
        <v>121</v>
      </c>
      <c r="E66" s="192">
        <v>84</v>
      </c>
      <c r="F66" s="192">
        <v>160</v>
      </c>
      <c r="G66" s="192">
        <v>110</v>
      </c>
      <c r="H66" s="192">
        <v>80</v>
      </c>
      <c r="I66" s="192">
        <v>125</v>
      </c>
      <c r="J66" s="191">
        <v>59</v>
      </c>
      <c r="K66" s="193">
        <f t="shared" si="6"/>
        <v>739</v>
      </c>
      <c r="L66" s="194">
        <f t="shared" si="7"/>
        <v>0.1642952423299244</v>
      </c>
      <c r="N66" s="14">
        <v>4498</v>
      </c>
    </row>
    <row r="67" spans="2:14" ht="20.100000000000001" customHeight="1">
      <c r="B67" s="203" t="s">
        <v>171</v>
      </c>
      <c r="C67" s="204"/>
      <c r="D67" s="187">
        <v>558</v>
      </c>
      <c r="E67" s="188">
        <v>548</v>
      </c>
      <c r="F67" s="188">
        <v>1019</v>
      </c>
      <c r="G67" s="188">
        <v>568</v>
      </c>
      <c r="H67" s="188">
        <v>463</v>
      </c>
      <c r="I67" s="188">
        <v>597</v>
      </c>
      <c r="J67" s="187">
        <v>309</v>
      </c>
      <c r="K67" s="189">
        <f t="shared" si="6"/>
        <v>4062</v>
      </c>
      <c r="L67" s="195">
        <f t="shared" si="7"/>
        <v>0.18637302133516861</v>
      </c>
      <c r="N67" s="14">
        <v>21795</v>
      </c>
    </row>
    <row r="68" spans="2:14" ht="20.100000000000001" customHeight="1">
      <c r="B68" s="203" t="s">
        <v>172</v>
      </c>
      <c r="C68" s="204"/>
      <c r="D68" s="187">
        <v>91</v>
      </c>
      <c r="E68" s="188">
        <v>85</v>
      </c>
      <c r="F68" s="188">
        <v>179</v>
      </c>
      <c r="G68" s="188">
        <v>100</v>
      </c>
      <c r="H68" s="188">
        <v>89</v>
      </c>
      <c r="I68" s="188">
        <v>85</v>
      </c>
      <c r="J68" s="187">
        <v>63</v>
      </c>
      <c r="K68" s="189">
        <f t="shared" si="6"/>
        <v>692</v>
      </c>
      <c r="L68" s="195">
        <f t="shared" si="7"/>
        <v>0.1699828052075657</v>
      </c>
      <c r="N68" s="14">
        <v>4071</v>
      </c>
    </row>
    <row r="69" spans="2:14" ht="20.100000000000001" customHeight="1">
      <c r="B69" s="203" t="s">
        <v>173</v>
      </c>
      <c r="C69" s="204"/>
      <c r="D69" s="187">
        <v>105</v>
      </c>
      <c r="E69" s="188">
        <v>99</v>
      </c>
      <c r="F69" s="188">
        <v>264</v>
      </c>
      <c r="G69" s="188">
        <v>122</v>
      </c>
      <c r="H69" s="188">
        <v>94</v>
      </c>
      <c r="I69" s="188">
        <v>122</v>
      </c>
      <c r="J69" s="187">
        <v>73</v>
      </c>
      <c r="K69" s="189">
        <f t="shared" si="6"/>
        <v>879</v>
      </c>
      <c r="L69" s="195">
        <f t="shared" si="7"/>
        <v>0.15445440168687402</v>
      </c>
      <c r="N69" s="14">
        <v>5691</v>
      </c>
    </row>
    <row r="70" spans="2:14" ht="20.100000000000001" customHeight="1">
      <c r="B70" s="203" t="s">
        <v>174</v>
      </c>
      <c r="C70" s="204"/>
      <c r="D70" s="187">
        <v>801</v>
      </c>
      <c r="E70" s="188">
        <v>505</v>
      </c>
      <c r="F70" s="188">
        <v>729</v>
      </c>
      <c r="G70" s="188">
        <v>482</v>
      </c>
      <c r="H70" s="188">
        <v>387</v>
      </c>
      <c r="I70" s="188">
        <v>459</v>
      </c>
      <c r="J70" s="187">
        <v>222</v>
      </c>
      <c r="K70" s="189">
        <f t="shared" si="6"/>
        <v>3585</v>
      </c>
      <c r="L70" s="195">
        <f t="shared" si="7"/>
        <v>0.22651165729449674</v>
      </c>
      <c r="N70" s="14">
        <v>15827</v>
      </c>
    </row>
    <row r="71" spans="2:14" ht="20.100000000000001" customHeight="1">
      <c r="B71" s="203" t="s">
        <v>175</v>
      </c>
      <c r="C71" s="204"/>
      <c r="D71" s="187">
        <v>129</v>
      </c>
      <c r="E71" s="188">
        <v>109</v>
      </c>
      <c r="F71" s="188">
        <v>221</v>
      </c>
      <c r="G71" s="188">
        <v>148</v>
      </c>
      <c r="H71" s="188">
        <v>129</v>
      </c>
      <c r="I71" s="188">
        <v>124</v>
      </c>
      <c r="J71" s="187">
        <v>80</v>
      </c>
      <c r="K71" s="189">
        <f t="shared" si="6"/>
        <v>940</v>
      </c>
      <c r="L71" s="195">
        <f t="shared" si="7"/>
        <v>0.20258620689655171</v>
      </c>
      <c r="N71" s="14">
        <v>4640</v>
      </c>
    </row>
    <row r="72" spans="2:14" ht="20.100000000000001" customHeight="1">
      <c r="B72" s="203" t="s">
        <v>176</v>
      </c>
      <c r="C72" s="204"/>
      <c r="D72" s="187">
        <v>203</v>
      </c>
      <c r="E72" s="188">
        <v>122</v>
      </c>
      <c r="F72" s="188">
        <v>232</v>
      </c>
      <c r="G72" s="188">
        <v>115</v>
      </c>
      <c r="H72" s="188">
        <v>100</v>
      </c>
      <c r="I72" s="188">
        <v>130</v>
      </c>
      <c r="J72" s="187">
        <v>56</v>
      </c>
      <c r="K72" s="189">
        <f t="shared" si="6"/>
        <v>958</v>
      </c>
      <c r="L72" s="195">
        <f t="shared" si="7"/>
        <v>0.21777676744714708</v>
      </c>
      <c r="N72" s="14">
        <v>4399</v>
      </c>
    </row>
    <row r="73" spans="2:14" ht="20.100000000000001" customHeight="1">
      <c r="B73" s="203" t="s">
        <v>177</v>
      </c>
      <c r="C73" s="204"/>
      <c r="D73" s="187">
        <v>184</v>
      </c>
      <c r="E73" s="188">
        <v>110</v>
      </c>
      <c r="F73" s="188">
        <v>170</v>
      </c>
      <c r="G73" s="188">
        <v>118</v>
      </c>
      <c r="H73" s="188">
        <v>98</v>
      </c>
      <c r="I73" s="188">
        <v>127</v>
      </c>
      <c r="J73" s="187">
        <v>58</v>
      </c>
      <c r="K73" s="189">
        <f t="shared" si="6"/>
        <v>865</v>
      </c>
      <c r="L73" s="195">
        <f t="shared" si="7"/>
        <v>0.21598002496878901</v>
      </c>
      <c r="N73" s="14">
        <v>4005</v>
      </c>
    </row>
    <row r="74" spans="2:14" ht="20.100000000000001" customHeight="1">
      <c r="B74" s="203" t="s">
        <v>178</v>
      </c>
      <c r="C74" s="204"/>
      <c r="D74" s="187">
        <v>145</v>
      </c>
      <c r="E74" s="188">
        <v>112</v>
      </c>
      <c r="F74" s="188">
        <v>165</v>
      </c>
      <c r="G74" s="188">
        <v>104</v>
      </c>
      <c r="H74" s="188">
        <v>76</v>
      </c>
      <c r="I74" s="188">
        <v>84</v>
      </c>
      <c r="J74" s="187">
        <v>47</v>
      </c>
      <c r="K74" s="189">
        <f t="shared" si="6"/>
        <v>733</v>
      </c>
      <c r="L74" s="196">
        <f t="shared" si="7"/>
        <v>0.22519201228878649</v>
      </c>
      <c r="N74" s="14">
        <v>3255</v>
      </c>
    </row>
    <row r="75" spans="2:14" ht="20.100000000000001" customHeight="1">
      <c r="B75" s="203" t="s">
        <v>179</v>
      </c>
      <c r="C75" s="204"/>
      <c r="D75" s="187">
        <v>324</v>
      </c>
      <c r="E75" s="188">
        <v>217</v>
      </c>
      <c r="F75" s="188">
        <v>283</v>
      </c>
      <c r="G75" s="188">
        <v>197</v>
      </c>
      <c r="H75" s="188">
        <v>203</v>
      </c>
      <c r="I75" s="188">
        <v>207</v>
      </c>
      <c r="J75" s="187">
        <v>94</v>
      </c>
      <c r="K75" s="189">
        <f t="shared" si="6"/>
        <v>1525</v>
      </c>
      <c r="L75" s="197">
        <f t="shared" si="7"/>
        <v>0.25144270403957131</v>
      </c>
      <c r="N75" s="14">
        <v>6065</v>
      </c>
    </row>
    <row r="76" spans="2:14" ht="20.100000000000001" customHeight="1">
      <c r="B76" s="203" t="s">
        <v>180</v>
      </c>
      <c r="C76" s="204"/>
      <c r="D76" s="187">
        <v>104</v>
      </c>
      <c r="E76" s="188">
        <v>68</v>
      </c>
      <c r="F76" s="188">
        <v>91</v>
      </c>
      <c r="G76" s="188">
        <v>63</v>
      </c>
      <c r="H76" s="188">
        <v>46</v>
      </c>
      <c r="I76" s="188">
        <v>65</v>
      </c>
      <c r="J76" s="187">
        <v>29</v>
      </c>
      <c r="K76" s="189">
        <f t="shared" si="6"/>
        <v>466</v>
      </c>
      <c r="L76" s="195">
        <f t="shared" si="7"/>
        <v>0.2366683595733875</v>
      </c>
      <c r="N76" s="14">
        <v>1969</v>
      </c>
    </row>
    <row r="77" spans="2:14" ht="20.100000000000001" customHeight="1">
      <c r="B77" s="203" t="s">
        <v>181</v>
      </c>
      <c r="C77" s="204"/>
      <c r="D77" s="187">
        <v>301</v>
      </c>
      <c r="E77" s="188">
        <v>192</v>
      </c>
      <c r="F77" s="188">
        <v>391</v>
      </c>
      <c r="G77" s="188">
        <v>247</v>
      </c>
      <c r="H77" s="188">
        <v>191</v>
      </c>
      <c r="I77" s="188">
        <v>216</v>
      </c>
      <c r="J77" s="187">
        <v>110</v>
      </c>
      <c r="K77" s="189">
        <f t="shared" si="6"/>
        <v>1648</v>
      </c>
      <c r="L77" s="195">
        <f t="shared" si="7"/>
        <v>0.21023089679806098</v>
      </c>
      <c r="N77" s="14">
        <v>7839</v>
      </c>
    </row>
    <row r="78" spans="2:14" ht="20.100000000000001" customHeight="1">
      <c r="B78" s="203" t="s">
        <v>182</v>
      </c>
      <c r="C78" s="204"/>
      <c r="D78" s="187">
        <v>47</v>
      </c>
      <c r="E78" s="188">
        <v>33</v>
      </c>
      <c r="F78" s="188">
        <v>73</v>
      </c>
      <c r="G78" s="188">
        <v>36</v>
      </c>
      <c r="H78" s="188">
        <v>26</v>
      </c>
      <c r="I78" s="188">
        <v>44</v>
      </c>
      <c r="J78" s="187">
        <v>14</v>
      </c>
      <c r="K78" s="189">
        <f t="shared" si="6"/>
        <v>273</v>
      </c>
      <c r="L78" s="195">
        <f t="shared" si="7"/>
        <v>0.22069523039611966</v>
      </c>
      <c r="N78" s="14">
        <v>1237</v>
      </c>
    </row>
    <row r="79" spans="2:14" ht="20.100000000000001" customHeight="1">
      <c r="B79" s="203" t="s">
        <v>183</v>
      </c>
      <c r="C79" s="204"/>
      <c r="D79" s="187">
        <v>200</v>
      </c>
      <c r="E79" s="188">
        <v>152</v>
      </c>
      <c r="F79" s="188">
        <v>407</v>
      </c>
      <c r="G79" s="188">
        <v>208</v>
      </c>
      <c r="H79" s="188">
        <v>180</v>
      </c>
      <c r="I79" s="188">
        <v>262</v>
      </c>
      <c r="J79" s="187">
        <v>146</v>
      </c>
      <c r="K79" s="189">
        <f t="shared" si="6"/>
        <v>1555</v>
      </c>
      <c r="L79" s="195">
        <f t="shared" si="7"/>
        <v>0.17208942009738823</v>
      </c>
      <c r="N79" s="14">
        <v>9036</v>
      </c>
    </row>
    <row r="80" spans="2:14" ht="20.100000000000001" customHeight="1">
      <c r="B80" s="203" t="s">
        <v>184</v>
      </c>
      <c r="C80" s="204"/>
      <c r="D80" s="45">
        <v>51</v>
      </c>
      <c r="E80" s="46">
        <v>39</v>
      </c>
      <c r="F80" s="46">
        <v>87</v>
      </c>
      <c r="G80" s="46">
        <v>47</v>
      </c>
      <c r="H80" s="46">
        <v>41</v>
      </c>
      <c r="I80" s="46">
        <v>66</v>
      </c>
      <c r="J80" s="45">
        <v>44</v>
      </c>
      <c r="K80" s="47">
        <f t="shared" si="6"/>
        <v>375</v>
      </c>
      <c r="L80" s="195">
        <f t="shared" si="7"/>
        <v>0.17806267806267806</v>
      </c>
      <c r="N80" s="14">
        <v>2106</v>
      </c>
    </row>
    <row r="81" spans="2:14" ht="20.100000000000001" customHeight="1">
      <c r="B81" s="203" t="s">
        <v>185</v>
      </c>
      <c r="C81" s="204"/>
      <c r="D81" s="45">
        <v>38</v>
      </c>
      <c r="E81" s="46">
        <v>48</v>
      </c>
      <c r="F81" s="46">
        <v>124</v>
      </c>
      <c r="G81" s="46">
        <v>65</v>
      </c>
      <c r="H81" s="46">
        <v>45</v>
      </c>
      <c r="I81" s="46">
        <v>83</v>
      </c>
      <c r="J81" s="45">
        <v>40</v>
      </c>
      <c r="K81" s="47">
        <f t="shared" si="6"/>
        <v>443</v>
      </c>
      <c r="L81" s="195">
        <f t="shared" si="7"/>
        <v>0.16401332839689003</v>
      </c>
      <c r="N81" s="14">
        <v>2701</v>
      </c>
    </row>
    <row r="82" spans="2:14" ht="20.100000000000001" customHeight="1">
      <c r="B82" s="203" t="s">
        <v>186</v>
      </c>
      <c r="C82" s="204"/>
      <c r="D82" s="40">
        <v>222</v>
      </c>
      <c r="E82" s="39">
        <v>154</v>
      </c>
      <c r="F82" s="39">
        <v>281</v>
      </c>
      <c r="G82" s="39">
        <v>158</v>
      </c>
      <c r="H82" s="39">
        <v>139</v>
      </c>
      <c r="I82" s="39">
        <v>164</v>
      </c>
      <c r="J82" s="40">
        <v>108</v>
      </c>
      <c r="K82" s="190">
        <f t="shared" si="6"/>
        <v>1226</v>
      </c>
      <c r="L82" s="197">
        <f t="shared" si="7"/>
        <v>0.18615244457941088</v>
      </c>
      <c r="N82" s="14">
        <v>6586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5898</v>
      </c>
      <c r="E5" s="149">
        <v>327178.53000000014</v>
      </c>
      <c r="F5" s="151">
        <v>1751</v>
      </c>
      <c r="G5" s="152">
        <v>33352.519999999997</v>
      </c>
      <c r="H5" s="150">
        <v>549</v>
      </c>
      <c r="I5" s="149">
        <v>114094.62000000002</v>
      </c>
      <c r="J5" s="151">
        <v>1113</v>
      </c>
      <c r="K5" s="152">
        <v>359505.51</v>
      </c>
      <c r="M5" s="162">
        <f>Q5+Q7</f>
        <v>41486</v>
      </c>
      <c r="N5" s="121" t="s">
        <v>107</v>
      </c>
      <c r="O5" s="122"/>
      <c r="P5" s="134"/>
      <c r="Q5" s="123">
        <v>33125</v>
      </c>
      <c r="R5" s="124">
        <v>2047596.6700000011</v>
      </c>
      <c r="S5" s="124">
        <f>R5/Q5*100</f>
        <v>6181.4239094339655</v>
      </c>
    </row>
    <row r="6" spans="1:19" ht="20.100000000000001" customHeight="1">
      <c r="B6" s="217" t="s">
        <v>114</v>
      </c>
      <c r="C6" s="217"/>
      <c r="D6" s="153">
        <v>4874</v>
      </c>
      <c r="E6" s="154">
        <v>312200.31</v>
      </c>
      <c r="F6" s="155">
        <v>1545</v>
      </c>
      <c r="G6" s="156">
        <v>29648.58</v>
      </c>
      <c r="H6" s="153">
        <v>413</v>
      </c>
      <c r="I6" s="154">
        <v>89398.370000000024</v>
      </c>
      <c r="J6" s="155">
        <v>878</v>
      </c>
      <c r="K6" s="156">
        <v>264521.16000000003</v>
      </c>
      <c r="M6" s="58"/>
      <c r="N6" s="125"/>
      <c r="O6" s="94" t="s">
        <v>104</v>
      </c>
      <c r="P6" s="107"/>
      <c r="Q6" s="98">
        <f>Q5/Q$13</f>
        <v>0.63212029845619522</v>
      </c>
      <c r="R6" s="99">
        <f>R5/R$13</f>
        <v>0.39613519038056838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2937</v>
      </c>
      <c r="E7" s="154">
        <v>187218.5</v>
      </c>
      <c r="F7" s="155">
        <v>942</v>
      </c>
      <c r="G7" s="156">
        <v>18207.129999999997</v>
      </c>
      <c r="H7" s="153">
        <v>518</v>
      </c>
      <c r="I7" s="154">
        <v>114895.17000000001</v>
      </c>
      <c r="J7" s="155">
        <v>634</v>
      </c>
      <c r="K7" s="156">
        <v>195893.18</v>
      </c>
      <c r="M7" s="58"/>
      <c r="N7" s="126" t="s">
        <v>108</v>
      </c>
      <c r="O7" s="127"/>
      <c r="P7" s="135"/>
      <c r="Q7" s="128">
        <v>8361</v>
      </c>
      <c r="R7" s="129">
        <v>156882.32999999984</v>
      </c>
      <c r="S7" s="129">
        <f>R7/Q7*100</f>
        <v>1876.3584499461767</v>
      </c>
    </row>
    <row r="8" spans="1:19" ht="20.100000000000001" customHeight="1">
      <c r="B8" s="217" t="s">
        <v>116</v>
      </c>
      <c r="C8" s="217"/>
      <c r="D8" s="153">
        <v>1252</v>
      </c>
      <c r="E8" s="154">
        <v>77906.53</v>
      </c>
      <c r="F8" s="155">
        <v>274</v>
      </c>
      <c r="G8" s="156">
        <v>5084.1899999999996</v>
      </c>
      <c r="H8" s="153">
        <v>73</v>
      </c>
      <c r="I8" s="154">
        <v>14468.010000000002</v>
      </c>
      <c r="J8" s="155">
        <v>333</v>
      </c>
      <c r="K8" s="156">
        <v>98766.900000000009</v>
      </c>
      <c r="L8" s="89"/>
      <c r="M8" s="88"/>
      <c r="N8" s="130"/>
      <c r="O8" s="94" t="s">
        <v>104</v>
      </c>
      <c r="P8" s="107"/>
      <c r="Q8" s="98">
        <f>Q7/Q$13</f>
        <v>0.15955193404957732</v>
      </c>
      <c r="R8" s="99">
        <f>R7/R$13</f>
        <v>3.0351002505731296E-2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1804</v>
      </c>
      <c r="E9" s="154">
        <v>123379.82999999999</v>
      </c>
      <c r="F9" s="155">
        <v>436</v>
      </c>
      <c r="G9" s="156">
        <v>9000.61</v>
      </c>
      <c r="H9" s="153">
        <v>313</v>
      </c>
      <c r="I9" s="154">
        <v>66387.03</v>
      </c>
      <c r="J9" s="155">
        <v>405</v>
      </c>
      <c r="K9" s="156">
        <v>126960.94000000003</v>
      </c>
      <c r="L9" s="89"/>
      <c r="M9" s="88"/>
      <c r="N9" s="126" t="s">
        <v>109</v>
      </c>
      <c r="O9" s="127"/>
      <c r="P9" s="135"/>
      <c r="Q9" s="128">
        <v>4115</v>
      </c>
      <c r="R9" s="129">
        <v>891808.65999999992</v>
      </c>
      <c r="S9" s="129">
        <f>R9/Q9*100</f>
        <v>21672.142405832317</v>
      </c>
    </row>
    <row r="10" spans="1:19" ht="20.100000000000001" customHeight="1">
      <c r="B10" s="217" t="s">
        <v>118</v>
      </c>
      <c r="C10" s="217"/>
      <c r="D10" s="153">
        <v>4297</v>
      </c>
      <c r="E10" s="154">
        <v>278176.43000000005</v>
      </c>
      <c r="F10" s="155">
        <v>728</v>
      </c>
      <c r="G10" s="156">
        <v>14160.609999999999</v>
      </c>
      <c r="H10" s="153">
        <v>564</v>
      </c>
      <c r="I10" s="154">
        <v>132108.89000000001</v>
      </c>
      <c r="J10" s="155">
        <v>976</v>
      </c>
      <c r="K10" s="156">
        <v>304290.77</v>
      </c>
      <c r="L10" s="89"/>
      <c r="M10" s="88"/>
      <c r="N10" s="95"/>
      <c r="O10" s="94" t="s">
        <v>104</v>
      </c>
      <c r="P10" s="107"/>
      <c r="Q10" s="98">
        <f>Q9/Q$13</f>
        <v>7.8526038585577163E-2</v>
      </c>
      <c r="R10" s="99">
        <f>R9/R$13</f>
        <v>0.17253241250491941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9226</v>
      </c>
      <c r="E11" s="154">
        <v>559851.74999999988</v>
      </c>
      <c r="F11" s="155">
        <v>2008</v>
      </c>
      <c r="G11" s="156">
        <v>33789.869999999995</v>
      </c>
      <c r="H11" s="153">
        <v>1375</v>
      </c>
      <c r="I11" s="154">
        <v>297595.69</v>
      </c>
      <c r="J11" s="155">
        <v>1685</v>
      </c>
      <c r="K11" s="156">
        <v>483649.4</v>
      </c>
      <c r="L11" s="89"/>
      <c r="M11" s="88"/>
      <c r="N11" s="126" t="s">
        <v>110</v>
      </c>
      <c r="O11" s="127"/>
      <c r="P11" s="135"/>
      <c r="Q11" s="101">
        <v>6802</v>
      </c>
      <c r="R11" s="102">
        <v>2072646.3800000006</v>
      </c>
      <c r="S11" s="102">
        <f>R11/Q11*100</f>
        <v>30471.131725962958</v>
      </c>
    </row>
    <row r="12" spans="1:19" ht="20.100000000000001" customHeight="1" thickBot="1">
      <c r="B12" s="218" t="s">
        <v>120</v>
      </c>
      <c r="C12" s="218"/>
      <c r="D12" s="157">
        <v>2837</v>
      </c>
      <c r="E12" s="158">
        <v>181684.79</v>
      </c>
      <c r="F12" s="159">
        <v>677</v>
      </c>
      <c r="G12" s="160">
        <v>13638.82</v>
      </c>
      <c r="H12" s="157">
        <v>310</v>
      </c>
      <c r="I12" s="158">
        <v>62860.87999999999</v>
      </c>
      <c r="J12" s="159">
        <v>778</v>
      </c>
      <c r="K12" s="160">
        <v>239058.52000000002</v>
      </c>
      <c r="L12" s="89"/>
      <c r="M12" s="88"/>
      <c r="N12" s="125"/>
      <c r="O12" s="84" t="s">
        <v>104</v>
      </c>
      <c r="P12" s="108"/>
      <c r="Q12" s="103">
        <f>Q11/Q$13</f>
        <v>0.12980172890865027</v>
      </c>
      <c r="R12" s="104">
        <f>R11/R$13</f>
        <v>0.40098139460878085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33125</v>
      </c>
      <c r="E13" s="149">
        <v>2047596.6700000011</v>
      </c>
      <c r="F13" s="151">
        <v>8361</v>
      </c>
      <c r="G13" s="152">
        <v>156882.32999999984</v>
      </c>
      <c r="H13" s="150">
        <v>4115</v>
      </c>
      <c r="I13" s="149">
        <v>891808.65999999992</v>
      </c>
      <c r="J13" s="151">
        <v>6802</v>
      </c>
      <c r="K13" s="152">
        <v>2072646.3800000006</v>
      </c>
      <c r="M13" s="58"/>
      <c r="N13" s="131" t="s">
        <v>111</v>
      </c>
      <c r="O13" s="132"/>
      <c r="P13" s="133"/>
      <c r="Q13" s="96">
        <f>Q5+Q7+Q9+Q11</f>
        <v>52403</v>
      </c>
      <c r="R13" s="97">
        <f>R5+R7+R9+R11</f>
        <v>5168934.0400000019</v>
      </c>
      <c r="S13" s="97">
        <f>R13/Q13*100</f>
        <v>9863.8132168005686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0.63344431317796157</v>
      </c>
      <c r="O16" s="58">
        <f>F5/(D5+F5+H5+J5)</f>
        <v>0.18805713672000859</v>
      </c>
      <c r="P16" s="58">
        <f>H5/(D5+F5+H5+J5)</f>
        <v>5.896251745247557E-2</v>
      </c>
      <c r="Q16" s="58">
        <f>J5/(D5+F5+H5+J5)</f>
        <v>0.11953603264955429</v>
      </c>
    </row>
    <row r="17" spans="13:17" ht="20.100000000000001" customHeight="1">
      <c r="M17" s="14" t="s">
        <v>133</v>
      </c>
      <c r="N17" s="58">
        <f t="shared" ref="N17:N23" si="0">D6/(D6+F6+H6+J6)</f>
        <v>0.63216601815823603</v>
      </c>
      <c r="O17" s="58">
        <f t="shared" ref="O17:O23" si="1">F6/(D6+F6+H6+J6)</f>
        <v>0.20038910505836577</v>
      </c>
      <c r="P17" s="58">
        <f t="shared" ref="P17:P23" si="2">H6/(D6+F6+H6+J6)</f>
        <v>5.3566796368352786E-2</v>
      </c>
      <c r="Q17" s="58">
        <f t="shared" ref="Q17:Q23" si="3">J6/(D6+F6+H6+J6)</f>
        <v>0.11387808041504539</v>
      </c>
    </row>
    <row r="18" spans="13:17" ht="20.100000000000001" customHeight="1">
      <c r="M18" s="14" t="s">
        <v>134</v>
      </c>
      <c r="N18" s="58">
        <f t="shared" si="0"/>
        <v>0.58378056052474658</v>
      </c>
      <c r="O18" s="58">
        <f t="shared" si="1"/>
        <v>0.1872391174716756</v>
      </c>
      <c r="P18" s="58">
        <f t="shared" si="2"/>
        <v>0.10296163784535878</v>
      </c>
      <c r="Q18" s="58">
        <f t="shared" si="3"/>
        <v>0.12601868415821904</v>
      </c>
    </row>
    <row r="19" spans="13:17" ht="20.100000000000001" customHeight="1">
      <c r="M19" s="14" t="s">
        <v>135</v>
      </c>
      <c r="N19" s="58">
        <f t="shared" si="0"/>
        <v>0.6480331262939959</v>
      </c>
      <c r="O19" s="58">
        <f t="shared" si="1"/>
        <v>0.14182194616977226</v>
      </c>
      <c r="P19" s="58">
        <f t="shared" si="2"/>
        <v>3.7784679089026912E-2</v>
      </c>
      <c r="Q19" s="58">
        <f t="shared" si="3"/>
        <v>0.17236024844720496</v>
      </c>
    </row>
    <row r="20" spans="13:17" ht="20.100000000000001" customHeight="1">
      <c r="M20" s="14" t="s">
        <v>136</v>
      </c>
      <c r="N20" s="58">
        <f t="shared" si="0"/>
        <v>0.6098715348208249</v>
      </c>
      <c r="O20" s="58">
        <f t="shared" si="1"/>
        <v>0.14739688979039892</v>
      </c>
      <c r="P20" s="58">
        <f t="shared" si="2"/>
        <v>0.10581473968897905</v>
      </c>
      <c r="Q20" s="58">
        <f t="shared" si="3"/>
        <v>0.13691683569979715</v>
      </c>
    </row>
    <row r="21" spans="13:17" ht="20.100000000000001" customHeight="1">
      <c r="M21" s="14" t="s">
        <v>137</v>
      </c>
      <c r="N21" s="58">
        <f t="shared" si="0"/>
        <v>0.65453160700685453</v>
      </c>
      <c r="O21" s="58">
        <f t="shared" si="1"/>
        <v>0.11089108910891089</v>
      </c>
      <c r="P21" s="58">
        <f t="shared" si="2"/>
        <v>8.5910129474485911E-2</v>
      </c>
      <c r="Q21" s="58">
        <f t="shared" si="3"/>
        <v>0.14866717440974866</v>
      </c>
    </row>
    <row r="22" spans="13:17" ht="20.100000000000001" customHeight="1">
      <c r="M22" s="14" t="s">
        <v>138</v>
      </c>
      <c r="N22" s="58">
        <f t="shared" si="0"/>
        <v>0.64544564152791384</v>
      </c>
      <c r="O22" s="58">
        <f t="shared" si="1"/>
        <v>0.14047852245697495</v>
      </c>
      <c r="P22" s="58">
        <f t="shared" si="2"/>
        <v>9.619420735973136E-2</v>
      </c>
      <c r="Q22" s="58">
        <f t="shared" si="3"/>
        <v>0.11788162865537988</v>
      </c>
    </row>
    <row r="23" spans="13:17" ht="20.100000000000001" customHeight="1">
      <c r="M23" s="14" t="s">
        <v>139</v>
      </c>
      <c r="N23" s="58">
        <f t="shared" si="0"/>
        <v>0.61647109952194701</v>
      </c>
      <c r="O23" s="58">
        <f t="shared" si="1"/>
        <v>0.14710995219469797</v>
      </c>
      <c r="P23" s="58">
        <f t="shared" si="2"/>
        <v>6.7362016514558892E-2</v>
      </c>
      <c r="Q23" s="58">
        <f t="shared" si="3"/>
        <v>0.16905693176879619</v>
      </c>
    </row>
    <row r="24" spans="13:17" ht="20.100000000000001" customHeight="1">
      <c r="M24" s="14" t="s">
        <v>140</v>
      </c>
      <c r="N24" s="58">
        <f t="shared" ref="N24" si="4">D13/(D13+F13+H13+J13)</f>
        <v>0.63212029845619522</v>
      </c>
      <c r="O24" s="58">
        <f t="shared" ref="O24" si="5">F13/(D13+F13+H13+J13)</f>
        <v>0.15955193404957732</v>
      </c>
      <c r="P24" s="58">
        <f t="shared" ref="P24" si="6">H13/(D13+F13+H13+J13)</f>
        <v>7.8526038585577163E-2</v>
      </c>
      <c r="Q24" s="58">
        <f t="shared" ref="Q24" si="7">J13/(D13+F13+H13+J13)</f>
        <v>0.12980172890865027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0.3922387003924252</v>
      </c>
      <c r="O29" s="58">
        <f>G5/(E5+G5+I5+K5)</f>
        <v>3.998474196828368E-2</v>
      </c>
      <c r="P29" s="58">
        <f>I5/(E5+G5+I5+K5)</f>
        <v>0.13678258616348571</v>
      </c>
      <c r="Q29" s="58">
        <f>K5/(E5+G5+I5+K5)</f>
        <v>0.43099397147580543</v>
      </c>
    </row>
    <row r="30" spans="13:17" ht="20.100000000000001" customHeight="1">
      <c r="M30" s="14" t="s">
        <v>133</v>
      </c>
      <c r="N30" s="58">
        <f t="shared" ref="N30:N37" si="8">E6/(E6+G6+I6+K6)</f>
        <v>0.44871296400604094</v>
      </c>
      <c r="O30" s="58">
        <f t="shared" ref="O30:O37" si="9">G6/(E6+G6+I6+K6)</f>
        <v>4.2612713005859046E-2</v>
      </c>
      <c r="P30" s="58">
        <f t="shared" ref="P30:P37" si="10">I6/(E6+G6+I6+K6)</f>
        <v>0.12848868593374793</v>
      </c>
      <c r="Q30" s="58">
        <f t="shared" ref="Q30:Q37" si="11">K6/(E6+G6+I6+K6)</f>
        <v>0.3801856370543521</v>
      </c>
    </row>
    <row r="31" spans="13:17" ht="20.100000000000001" customHeight="1">
      <c r="M31" s="14" t="s">
        <v>134</v>
      </c>
      <c r="N31" s="58">
        <f t="shared" si="8"/>
        <v>0.36267615224213801</v>
      </c>
      <c r="O31" s="58">
        <f t="shared" si="9"/>
        <v>3.5270509334133095E-2</v>
      </c>
      <c r="P31" s="58">
        <f t="shared" si="10"/>
        <v>0.22257275945916846</v>
      </c>
      <c r="Q31" s="58">
        <f t="shared" si="11"/>
        <v>0.37948057896456033</v>
      </c>
    </row>
    <row r="32" spans="13:17" ht="20.100000000000001" customHeight="1">
      <c r="M32" s="14" t="s">
        <v>135</v>
      </c>
      <c r="N32" s="58">
        <f t="shared" si="8"/>
        <v>0.39702525098275898</v>
      </c>
      <c r="O32" s="58">
        <f t="shared" si="9"/>
        <v>2.5909918087662655E-2</v>
      </c>
      <c r="P32" s="58">
        <f t="shared" si="10"/>
        <v>7.3731499804587208E-2</v>
      </c>
      <c r="Q32" s="58">
        <f t="shared" si="11"/>
        <v>0.50333333112499123</v>
      </c>
    </row>
    <row r="33" spans="13:17" ht="20.100000000000001" customHeight="1">
      <c r="M33" s="14" t="s">
        <v>136</v>
      </c>
      <c r="N33" s="58">
        <f t="shared" si="8"/>
        <v>0.37878129819870476</v>
      </c>
      <c r="O33" s="58">
        <f t="shared" si="9"/>
        <v>2.7632253508375275E-2</v>
      </c>
      <c r="P33" s="58">
        <f t="shared" si="10"/>
        <v>0.2038109908804086</v>
      </c>
      <c r="Q33" s="58">
        <f t="shared" si="11"/>
        <v>0.38977545741251129</v>
      </c>
    </row>
    <row r="34" spans="13:17" ht="20.100000000000001" customHeight="1">
      <c r="M34" s="14" t="s">
        <v>137</v>
      </c>
      <c r="N34" s="58">
        <f t="shared" si="8"/>
        <v>0.38172419476060426</v>
      </c>
      <c r="O34" s="58">
        <f t="shared" si="9"/>
        <v>1.9431723419446278E-2</v>
      </c>
      <c r="P34" s="58">
        <f t="shared" si="10"/>
        <v>0.18128480423725057</v>
      </c>
      <c r="Q34" s="58">
        <f t="shared" si="11"/>
        <v>0.4175592775826989</v>
      </c>
    </row>
    <row r="35" spans="13:17" ht="20.100000000000001" customHeight="1">
      <c r="M35" s="14" t="s">
        <v>138</v>
      </c>
      <c r="N35" s="58">
        <f t="shared" si="8"/>
        <v>0.40719845928251058</v>
      </c>
      <c r="O35" s="58">
        <f t="shared" si="9"/>
        <v>2.4576475831961455E-2</v>
      </c>
      <c r="P35" s="58">
        <f t="shared" si="10"/>
        <v>0.21645106308431769</v>
      </c>
      <c r="Q35" s="58">
        <f t="shared" si="11"/>
        <v>0.35177400180121027</v>
      </c>
    </row>
    <row r="36" spans="13:17" ht="20.100000000000001" customHeight="1">
      <c r="M36" s="14" t="s">
        <v>139</v>
      </c>
      <c r="N36" s="58">
        <f t="shared" si="8"/>
        <v>0.3653843017320646</v>
      </c>
      <c r="O36" s="58">
        <f t="shared" si="9"/>
        <v>2.7428882308471264E-2</v>
      </c>
      <c r="P36" s="58">
        <f t="shared" si="10"/>
        <v>0.12641883090523481</v>
      </c>
      <c r="Q36" s="58">
        <f t="shared" si="11"/>
        <v>0.48076798505422935</v>
      </c>
    </row>
    <row r="37" spans="13:17" ht="20.100000000000001" customHeight="1">
      <c r="M37" s="14" t="s">
        <v>140</v>
      </c>
      <c r="N37" s="58">
        <f t="shared" si="8"/>
        <v>0.39613519038056838</v>
      </c>
      <c r="O37" s="58">
        <f t="shared" si="9"/>
        <v>3.0351002505731296E-2</v>
      </c>
      <c r="P37" s="58">
        <f t="shared" si="10"/>
        <v>0.17253241250491941</v>
      </c>
      <c r="Q37" s="58">
        <f t="shared" si="11"/>
        <v>0.40098139460878085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O54" sqref="O54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5006</v>
      </c>
      <c r="F5" s="164">
        <f t="shared" ref="F5:F16" si="0">E5/SUM(E$5:E$16)</f>
        <v>0.1511245283018868</v>
      </c>
      <c r="G5" s="165">
        <v>294920.28000000003</v>
      </c>
      <c r="H5" s="166">
        <f t="shared" ref="H5:H16" si="1">G5/SUM(G$5:G$16)</f>
        <v>0.14403240849185403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234</v>
      </c>
      <c r="F6" s="168">
        <f t="shared" si="0"/>
        <v>7.0641509433962265E-3</v>
      </c>
      <c r="G6" s="169">
        <v>17344.570000000003</v>
      </c>
      <c r="H6" s="170">
        <f t="shared" si="1"/>
        <v>8.4706965263818303E-3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2058</v>
      </c>
      <c r="F7" s="168">
        <f t="shared" si="0"/>
        <v>6.2128301886792456E-2</v>
      </c>
      <c r="G7" s="169">
        <v>99311.200000000012</v>
      </c>
      <c r="H7" s="170">
        <f t="shared" si="1"/>
        <v>4.8501348656715688E-2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393</v>
      </c>
      <c r="F8" s="168">
        <f t="shared" si="0"/>
        <v>1.1864150943396226E-2</v>
      </c>
      <c r="G8" s="169">
        <v>17075.25</v>
      </c>
      <c r="H8" s="170">
        <f t="shared" si="1"/>
        <v>8.3391667168515177E-3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4062</v>
      </c>
      <c r="F9" s="168">
        <f t="shared" si="0"/>
        <v>0.12262641509433962</v>
      </c>
      <c r="G9" s="169">
        <v>52016.420000000006</v>
      </c>
      <c r="H9" s="170">
        <f t="shared" si="1"/>
        <v>2.5403645533375482E-2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6659</v>
      </c>
      <c r="F10" s="168">
        <f t="shared" si="0"/>
        <v>0.20102641509433963</v>
      </c>
      <c r="G10" s="169">
        <v>761489.5299999998</v>
      </c>
      <c r="H10" s="170">
        <f t="shared" si="1"/>
        <v>0.37189429986717054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3260</v>
      </c>
      <c r="F11" s="168">
        <f t="shared" si="0"/>
        <v>9.8415094339622644E-2</v>
      </c>
      <c r="G11" s="169">
        <v>288015.30999999994</v>
      </c>
      <c r="H11" s="170">
        <f t="shared" si="1"/>
        <v>0.14066017698690628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1132</v>
      </c>
      <c r="F12" s="168">
        <f t="shared" si="0"/>
        <v>3.417358490566038E-2</v>
      </c>
      <c r="G12" s="169">
        <v>144551.03999999998</v>
      </c>
      <c r="H12" s="170">
        <f t="shared" si="1"/>
        <v>7.0595465463420576E-2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205</v>
      </c>
      <c r="F13" s="168">
        <f t="shared" si="0"/>
        <v>6.1886792452830186E-3</v>
      </c>
      <c r="G13" s="169">
        <v>17523.089999999993</v>
      </c>
      <c r="H13" s="170">
        <f t="shared" si="1"/>
        <v>8.5578816652402516E-3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9010</v>
      </c>
      <c r="F15" s="168">
        <f t="shared" si="0"/>
        <v>0.27200000000000002</v>
      </c>
      <c r="G15" s="169">
        <v>118747.01999999999</v>
      </c>
      <c r="H15" s="170">
        <f t="shared" si="1"/>
        <v>5.7993364484227254E-2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1106</v>
      </c>
      <c r="F16" s="172">
        <f t="shared" si="0"/>
        <v>3.3388679245283021E-2</v>
      </c>
      <c r="G16" s="173">
        <v>236602.96000000008</v>
      </c>
      <c r="H16" s="174">
        <f t="shared" si="1"/>
        <v>0.11555154560785649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1.1960291831120679E-4</v>
      </c>
      <c r="G18" s="169">
        <v>18.29</v>
      </c>
      <c r="H18" s="170">
        <f t="shared" si="3"/>
        <v>1.1658419402618513E-4</v>
      </c>
    </row>
    <row r="19" spans="2:8" s="14" customFormat="1" ht="20.100000000000001" customHeight="1">
      <c r="B19" s="238"/>
      <c r="C19" s="223" t="s">
        <v>85</v>
      </c>
      <c r="D19" s="224"/>
      <c r="E19" s="167">
        <v>634</v>
      </c>
      <c r="F19" s="168">
        <f t="shared" si="2"/>
        <v>7.5828250209305101E-2</v>
      </c>
      <c r="G19" s="169">
        <v>19944.429999999997</v>
      </c>
      <c r="H19" s="170">
        <f t="shared" si="3"/>
        <v>0.12712986860916714</v>
      </c>
    </row>
    <row r="20" spans="2:8" s="14" customFormat="1" ht="20.100000000000001" customHeight="1">
      <c r="B20" s="238"/>
      <c r="C20" s="223" t="s">
        <v>86</v>
      </c>
      <c r="D20" s="224"/>
      <c r="E20" s="167">
        <v>147</v>
      </c>
      <c r="F20" s="168">
        <f t="shared" si="2"/>
        <v>1.7581628991747398E-2</v>
      </c>
      <c r="G20" s="169">
        <v>5763.2499999999991</v>
      </c>
      <c r="H20" s="170">
        <f t="shared" si="3"/>
        <v>3.6736132106146055E-2</v>
      </c>
    </row>
    <row r="21" spans="2:8" s="14" customFormat="1" ht="20.100000000000001" customHeight="1">
      <c r="B21" s="238"/>
      <c r="C21" s="223" t="s">
        <v>87</v>
      </c>
      <c r="D21" s="224"/>
      <c r="E21" s="167">
        <v>408</v>
      </c>
      <c r="F21" s="168">
        <f t="shared" si="2"/>
        <v>4.8797990670972374E-2</v>
      </c>
      <c r="G21" s="169">
        <v>4512.5000000000018</v>
      </c>
      <c r="H21" s="170">
        <f t="shared" si="3"/>
        <v>2.8763596257143829E-2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2258</v>
      </c>
      <c r="F23" s="168">
        <f t="shared" si="2"/>
        <v>0.27006338954670495</v>
      </c>
      <c r="G23" s="169">
        <v>77903.389999999985</v>
      </c>
      <c r="H23" s="170">
        <f t="shared" si="3"/>
        <v>0.49657211235962651</v>
      </c>
    </row>
    <row r="24" spans="2:8" s="14" customFormat="1" ht="20.100000000000001" customHeight="1">
      <c r="B24" s="238"/>
      <c r="C24" s="223" t="s">
        <v>90</v>
      </c>
      <c r="D24" s="224"/>
      <c r="E24" s="167">
        <v>50</v>
      </c>
      <c r="F24" s="168">
        <f t="shared" si="2"/>
        <v>5.9801459155603394E-3</v>
      </c>
      <c r="G24" s="169">
        <v>2378.7800000000002</v>
      </c>
      <c r="H24" s="170">
        <f t="shared" si="3"/>
        <v>1.5162829363893314E-2</v>
      </c>
    </row>
    <row r="25" spans="2:8" s="14" customFormat="1" ht="20.100000000000001" customHeight="1">
      <c r="B25" s="238"/>
      <c r="C25" s="223" t="s">
        <v>145</v>
      </c>
      <c r="D25" s="224"/>
      <c r="E25" s="167">
        <v>11</v>
      </c>
      <c r="F25" s="168">
        <f t="shared" si="2"/>
        <v>1.3156321014232747E-3</v>
      </c>
      <c r="G25" s="169">
        <v>332.24000000000007</v>
      </c>
      <c r="H25" s="170">
        <f t="shared" si="3"/>
        <v>2.1177655890245901E-3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4619</v>
      </c>
      <c r="F27" s="168">
        <f t="shared" si="2"/>
        <v>0.55244587967946412</v>
      </c>
      <c r="G27" s="169">
        <v>26504.55999999999</v>
      </c>
      <c r="H27" s="170">
        <f t="shared" si="3"/>
        <v>0.16894547652371047</v>
      </c>
    </row>
    <row r="28" spans="2:8" s="14" customFormat="1" ht="20.100000000000001" customHeight="1">
      <c r="B28" s="239"/>
      <c r="C28" s="223" t="s">
        <v>91</v>
      </c>
      <c r="D28" s="224"/>
      <c r="E28" s="171">
        <v>233</v>
      </c>
      <c r="F28" s="172">
        <f t="shared" si="2"/>
        <v>2.7867479966511184E-2</v>
      </c>
      <c r="G28" s="173">
        <v>19524.89</v>
      </c>
      <c r="H28" s="174">
        <f t="shared" si="3"/>
        <v>0.12445563499726199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153</v>
      </c>
      <c r="F29" s="176">
        <f t="shared" ref="F29:F40" si="4">E29/SUM(E$29:E$40)</f>
        <v>3.718104495747266E-2</v>
      </c>
      <c r="G29" s="177">
        <v>23378.390000000003</v>
      </c>
      <c r="H29" s="178">
        <f t="shared" ref="H29:H40" si="5">G29/SUM(G$29:G$40)</f>
        <v>2.6214580602973738E-2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1.215066828675577E-3</v>
      </c>
      <c r="G30" s="169">
        <v>852.65</v>
      </c>
      <c r="H30" s="170">
        <f t="shared" si="5"/>
        <v>9.5609073811864524E-4</v>
      </c>
    </row>
    <row r="31" spans="2:8" s="14" customFormat="1" ht="20.100000000000001" customHeight="1">
      <c r="B31" s="236"/>
      <c r="C31" s="223" t="s">
        <v>75</v>
      </c>
      <c r="D31" s="224"/>
      <c r="E31" s="167">
        <v>120</v>
      </c>
      <c r="F31" s="168">
        <f t="shared" si="4"/>
        <v>2.9161603888213851E-2</v>
      </c>
      <c r="G31" s="169">
        <v>18256.559999999998</v>
      </c>
      <c r="H31" s="170">
        <f t="shared" si="5"/>
        <v>2.0471386765856251E-2</v>
      </c>
    </row>
    <row r="32" spans="2:8" s="14" customFormat="1" ht="20.100000000000001" customHeight="1">
      <c r="B32" s="236"/>
      <c r="C32" s="223" t="s">
        <v>76</v>
      </c>
      <c r="D32" s="224"/>
      <c r="E32" s="167">
        <v>6</v>
      </c>
      <c r="F32" s="168">
        <f t="shared" si="4"/>
        <v>1.4580801944106927E-3</v>
      </c>
      <c r="G32" s="169">
        <v>243.65999999999997</v>
      </c>
      <c r="H32" s="170">
        <f t="shared" si="5"/>
        <v>2.7322004251450078E-4</v>
      </c>
    </row>
    <row r="33" spans="2:8" s="14" customFormat="1" ht="20.100000000000001" customHeight="1">
      <c r="B33" s="236"/>
      <c r="C33" s="223" t="s">
        <v>77</v>
      </c>
      <c r="D33" s="224"/>
      <c r="E33" s="167">
        <v>626</v>
      </c>
      <c r="F33" s="168">
        <f t="shared" si="4"/>
        <v>0.15212636695018225</v>
      </c>
      <c r="G33" s="169">
        <v>136955.16</v>
      </c>
      <c r="H33" s="170">
        <f t="shared" si="5"/>
        <v>0.15357011671090973</v>
      </c>
    </row>
    <row r="34" spans="2:8" s="14" customFormat="1" ht="20.100000000000001" customHeight="1">
      <c r="B34" s="236"/>
      <c r="C34" s="223" t="s">
        <v>78</v>
      </c>
      <c r="D34" s="224"/>
      <c r="E34" s="167">
        <v>102</v>
      </c>
      <c r="F34" s="168">
        <f t="shared" si="4"/>
        <v>2.4787363304981776E-2</v>
      </c>
      <c r="G34" s="169">
        <v>6957.61</v>
      </c>
      <c r="H34" s="170">
        <f t="shared" si="5"/>
        <v>7.801684724613461E-3</v>
      </c>
    </row>
    <row r="35" spans="2:8" s="14" customFormat="1" ht="20.100000000000001" customHeight="1">
      <c r="B35" s="236"/>
      <c r="C35" s="223" t="s">
        <v>79</v>
      </c>
      <c r="D35" s="224"/>
      <c r="E35" s="167">
        <v>1885</v>
      </c>
      <c r="F35" s="168">
        <f t="shared" si="4"/>
        <v>0.45808019441069259</v>
      </c>
      <c r="G35" s="169">
        <v>532999.07000000007</v>
      </c>
      <c r="H35" s="170">
        <f t="shared" si="5"/>
        <v>0.59766079194611099</v>
      </c>
    </row>
    <row r="36" spans="2:8" s="14" customFormat="1" ht="20.100000000000001" customHeight="1">
      <c r="B36" s="236"/>
      <c r="C36" s="223" t="s">
        <v>80</v>
      </c>
      <c r="D36" s="224"/>
      <c r="E36" s="167">
        <v>37</v>
      </c>
      <c r="F36" s="168">
        <f t="shared" si="4"/>
        <v>8.9914945321992717E-3</v>
      </c>
      <c r="G36" s="169">
        <v>9542.74</v>
      </c>
      <c r="H36" s="170">
        <f t="shared" si="5"/>
        <v>1.0700434328592414E-2</v>
      </c>
    </row>
    <row r="37" spans="2:8" s="14" customFormat="1" ht="20.100000000000001" customHeight="1">
      <c r="B37" s="236"/>
      <c r="C37" s="223" t="s">
        <v>81</v>
      </c>
      <c r="D37" s="224"/>
      <c r="E37" s="167">
        <v>28</v>
      </c>
      <c r="F37" s="168">
        <f t="shared" si="4"/>
        <v>6.8043742405832323E-3</v>
      </c>
      <c r="G37" s="169">
        <v>6083.48</v>
      </c>
      <c r="H37" s="170">
        <f t="shared" si="5"/>
        <v>6.8215081024218796E-3</v>
      </c>
    </row>
    <row r="38" spans="2:8" s="14" customFormat="1" ht="20.100000000000001" customHeight="1">
      <c r="B38" s="236"/>
      <c r="C38" s="223" t="s">
        <v>147</v>
      </c>
      <c r="D38" s="224"/>
      <c r="E38" s="167">
        <v>86</v>
      </c>
      <c r="F38" s="168">
        <f t="shared" si="4"/>
        <v>2.0899149453219926E-2</v>
      </c>
      <c r="G38" s="169">
        <v>25240.71</v>
      </c>
      <c r="H38" s="170">
        <f t="shared" si="5"/>
        <v>2.8302831237364299E-2</v>
      </c>
    </row>
    <row r="39" spans="2:8" s="14" customFormat="1" ht="20.100000000000001" customHeight="1">
      <c r="B39" s="236"/>
      <c r="C39" s="225" t="s">
        <v>93</v>
      </c>
      <c r="D39" s="226"/>
      <c r="E39" s="167">
        <v>52</v>
      </c>
      <c r="F39" s="168">
        <f t="shared" si="4"/>
        <v>1.2636695018226002E-2</v>
      </c>
      <c r="G39" s="169">
        <v>14543.840000000002</v>
      </c>
      <c r="H39" s="184">
        <f t="shared" si="5"/>
        <v>1.6308251592892137E-2</v>
      </c>
    </row>
    <row r="40" spans="2:8" s="14" customFormat="1" ht="20.100000000000001" customHeight="1">
      <c r="B40" s="182"/>
      <c r="C40" s="233" t="s">
        <v>148</v>
      </c>
      <c r="D40" s="234"/>
      <c r="E40" s="167">
        <v>1015</v>
      </c>
      <c r="F40" s="185">
        <f t="shared" si="4"/>
        <v>0.24665856622114216</v>
      </c>
      <c r="G40" s="169">
        <v>116754.79000000001</v>
      </c>
      <c r="H40" s="172">
        <f t="shared" si="5"/>
        <v>0.130919103207632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3661</v>
      </c>
      <c r="F41" s="176">
        <f>E41/SUM(E$41:E$44)</f>
        <v>0.5382240517494854</v>
      </c>
      <c r="G41" s="177">
        <v>1050711.3500000001</v>
      </c>
      <c r="H41" s="178">
        <f>G41/SUM(G$41:G$44)</f>
        <v>0.50694192706427821</v>
      </c>
    </row>
    <row r="42" spans="2:8" s="14" customFormat="1" ht="20.100000000000001" customHeight="1">
      <c r="B42" s="228"/>
      <c r="C42" s="223" t="s">
        <v>96</v>
      </c>
      <c r="D42" s="224"/>
      <c r="E42" s="167">
        <v>2657</v>
      </c>
      <c r="F42" s="168">
        <f t="shared" ref="F42:F44" si="6">E42/SUM(E$41:E$44)</f>
        <v>0.39062040576301088</v>
      </c>
      <c r="G42" s="169">
        <v>840045.6599999998</v>
      </c>
      <c r="H42" s="170">
        <f t="shared" ref="H42:H44" si="7">G42/SUM(G$41:G$44)</f>
        <v>0.40530100460262786</v>
      </c>
    </row>
    <row r="43" spans="2:8" s="14" customFormat="1" ht="20.100000000000001" customHeight="1">
      <c r="B43" s="229"/>
      <c r="C43" s="223" t="s">
        <v>149</v>
      </c>
      <c r="D43" s="224"/>
      <c r="E43" s="183">
        <v>359</v>
      </c>
      <c r="F43" s="168">
        <f t="shared" si="6"/>
        <v>5.2778594531020288E-2</v>
      </c>
      <c r="G43" s="169">
        <v>142693.42999999996</v>
      </c>
      <c r="H43" s="170">
        <f t="shared" si="7"/>
        <v>6.8846008357682315E-2</v>
      </c>
    </row>
    <row r="44" spans="2:8" s="14" customFormat="1" ht="20.100000000000001" customHeight="1">
      <c r="B44" s="230"/>
      <c r="C44" s="233" t="s">
        <v>97</v>
      </c>
      <c r="D44" s="234"/>
      <c r="E44" s="171">
        <v>125</v>
      </c>
      <c r="F44" s="172">
        <f t="shared" si="6"/>
        <v>1.8376947956483387E-2</v>
      </c>
      <c r="G44" s="173">
        <v>39195.939999999988</v>
      </c>
      <c r="H44" s="174">
        <f t="shared" si="7"/>
        <v>1.8911059975411721E-2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52403</v>
      </c>
      <c r="F45" s="179">
        <f>E45/E$45</f>
        <v>1</v>
      </c>
      <c r="G45" s="180">
        <f>SUM(G5:G44)</f>
        <v>5168934.040000001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3224</v>
      </c>
      <c r="E4" s="67">
        <v>58520.490000000005</v>
      </c>
      <c r="F4" s="67">
        <f>E4*1000/D4</f>
        <v>18151.516749379654</v>
      </c>
      <c r="G4" s="67">
        <v>50320</v>
      </c>
      <c r="H4" s="63">
        <f>F4/G4</f>
        <v>0.36072171600516006</v>
      </c>
      <c r="K4" s="14">
        <f>D4*G4</f>
        <v>162231680</v>
      </c>
      <c r="L4" s="14" t="s">
        <v>26</v>
      </c>
      <c r="M4" s="24">
        <f>G4-F4</f>
        <v>32168.483250620346</v>
      </c>
    </row>
    <row r="5" spans="1:13" s="14" customFormat="1" ht="20.100000000000001" customHeight="1">
      <c r="B5" s="253" t="s">
        <v>27</v>
      </c>
      <c r="C5" s="254"/>
      <c r="D5" s="64">
        <v>3374</v>
      </c>
      <c r="E5" s="68">
        <v>98312.949999999983</v>
      </c>
      <c r="F5" s="68">
        <f t="shared" ref="F5:F13" si="0">E5*1000/D5</f>
        <v>29138.396561944275</v>
      </c>
      <c r="G5" s="68">
        <v>105310</v>
      </c>
      <c r="H5" s="65">
        <f t="shared" ref="H5:H10" si="1">F5/G5</f>
        <v>0.27669163955886694</v>
      </c>
      <c r="K5" s="14">
        <f t="shared" ref="K5:K10" si="2">D5*G5</f>
        <v>355315940</v>
      </c>
      <c r="L5" s="14" t="s">
        <v>27</v>
      </c>
      <c r="M5" s="24">
        <f t="shared" ref="M5:M10" si="3">G5-F5</f>
        <v>76171.603438055725</v>
      </c>
    </row>
    <row r="6" spans="1:13" s="14" customFormat="1" ht="20.100000000000001" customHeight="1">
      <c r="B6" s="253" t="s">
        <v>28</v>
      </c>
      <c r="C6" s="254"/>
      <c r="D6" s="64">
        <v>6409</v>
      </c>
      <c r="E6" s="68">
        <v>582479.60999999987</v>
      </c>
      <c r="F6" s="68">
        <f t="shared" si="0"/>
        <v>90884.632547979389</v>
      </c>
      <c r="G6" s="68">
        <v>167650</v>
      </c>
      <c r="H6" s="65">
        <f t="shared" si="1"/>
        <v>0.54210935012215566</v>
      </c>
      <c r="K6" s="14">
        <f t="shared" si="2"/>
        <v>1074468850</v>
      </c>
      <c r="L6" s="14" t="s">
        <v>28</v>
      </c>
      <c r="M6" s="24">
        <f t="shared" si="3"/>
        <v>76765.367452020611</v>
      </c>
    </row>
    <row r="7" spans="1:13" s="14" customFormat="1" ht="20.100000000000001" customHeight="1">
      <c r="B7" s="253" t="s">
        <v>29</v>
      </c>
      <c r="C7" s="254"/>
      <c r="D7" s="64">
        <v>3923</v>
      </c>
      <c r="E7" s="68">
        <v>456199.4600000002</v>
      </c>
      <c r="F7" s="68">
        <f t="shared" si="0"/>
        <v>116288.4170277849</v>
      </c>
      <c r="G7" s="68">
        <v>197050</v>
      </c>
      <c r="H7" s="65">
        <f t="shared" si="1"/>
        <v>0.59014674969695458</v>
      </c>
      <c r="K7" s="14">
        <f t="shared" si="2"/>
        <v>773027150</v>
      </c>
      <c r="L7" s="14" t="s">
        <v>29</v>
      </c>
      <c r="M7" s="24">
        <f t="shared" si="3"/>
        <v>80761.582972215096</v>
      </c>
    </row>
    <row r="8" spans="1:13" s="14" customFormat="1" ht="20.100000000000001" customHeight="1">
      <c r="B8" s="253" t="s">
        <v>30</v>
      </c>
      <c r="C8" s="254"/>
      <c r="D8" s="64">
        <v>2475</v>
      </c>
      <c r="E8" s="68">
        <v>384485.77999999991</v>
      </c>
      <c r="F8" s="68">
        <f t="shared" si="0"/>
        <v>155347.78989898987</v>
      </c>
      <c r="G8" s="68">
        <v>270480</v>
      </c>
      <c r="H8" s="65">
        <f t="shared" si="1"/>
        <v>0.57434113390635122</v>
      </c>
      <c r="K8" s="14">
        <f t="shared" si="2"/>
        <v>669438000</v>
      </c>
      <c r="L8" s="14" t="s">
        <v>30</v>
      </c>
      <c r="M8" s="24">
        <f t="shared" si="3"/>
        <v>115132.21010101013</v>
      </c>
    </row>
    <row r="9" spans="1:13" s="14" customFormat="1" ht="20.100000000000001" customHeight="1">
      <c r="B9" s="253" t="s">
        <v>31</v>
      </c>
      <c r="C9" s="254"/>
      <c r="D9" s="64">
        <v>2210</v>
      </c>
      <c r="E9" s="68">
        <v>413615.73</v>
      </c>
      <c r="F9" s="68">
        <f t="shared" si="0"/>
        <v>187156.43891402715</v>
      </c>
      <c r="G9" s="68">
        <v>309380</v>
      </c>
      <c r="H9" s="65">
        <f t="shared" si="1"/>
        <v>0.60494032876729964</v>
      </c>
      <c r="K9" s="14">
        <f t="shared" si="2"/>
        <v>683729800</v>
      </c>
      <c r="L9" s="14" t="s">
        <v>31</v>
      </c>
      <c r="M9" s="24">
        <f t="shared" si="3"/>
        <v>122223.56108597285</v>
      </c>
    </row>
    <row r="10" spans="1:13" s="14" customFormat="1" ht="20.100000000000001" customHeight="1">
      <c r="B10" s="255" t="s">
        <v>32</v>
      </c>
      <c r="C10" s="256"/>
      <c r="D10" s="72">
        <v>991</v>
      </c>
      <c r="E10" s="73">
        <v>210864.97999999995</v>
      </c>
      <c r="F10" s="73">
        <f t="shared" si="0"/>
        <v>212779.99999999994</v>
      </c>
      <c r="G10" s="73">
        <v>362170</v>
      </c>
      <c r="H10" s="75">
        <f t="shared" si="1"/>
        <v>0.58751415081315383</v>
      </c>
      <c r="K10" s="14">
        <f t="shared" si="2"/>
        <v>358910470</v>
      </c>
      <c r="L10" s="14" t="s">
        <v>32</v>
      </c>
      <c r="M10" s="24">
        <f t="shared" si="3"/>
        <v>149390.00000000006</v>
      </c>
    </row>
    <row r="11" spans="1:13" s="14" customFormat="1" ht="20.100000000000001" customHeight="1">
      <c r="B11" s="257" t="s">
        <v>64</v>
      </c>
      <c r="C11" s="258"/>
      <c r="D11" s="62">
        <f>SUM(D4:D5)</f>
        <v>6598</v>
      </c>
      <c r="E11" s="67">
        <f>SUM(E4:E5)</f>
        <v>156833.44</v>
      </c>
      <c r="F11" s="67">
        <f t="shared" si="0"/>
        <v>23769.845407699304</v>
      </c>
      <c r="G11" s="82"/>
      <c r="H11" s="63">
        <f>SUM(E4:E5)*1000/SUM(K4:K5)</f>
        <v>0.30303190264888091</v>
      </c>
    </row>
    <row r="12" spans="1:13" s="14" customFormat="1" ht="20.100000000000001" customHeight="1">
      <c r="B12" s="255" t="s">
        <v>58</v>
      </c>
      <c r="C12" s="256"/>
      <c r="D12" s="66">
        <f>SUM(D6:D10)</f>
        <v>16008</v>
      </c>
      <c r="E12" s="78">
        <f>SUM(E6:E10)</f>
        <v>2047645.56</v>
      </c>
      <c r="F12" s="69">
        <f t="shared" si="0"/>
        <v>127913.89055472265</v>
      </c>
      <c r="G12" s="83"/>
      <c r="H12" s="70">
        <f>SUM(E6:E10)*1000/SUM(K6:K10)</f>
        <v>0.57525012956113986</v>
      </c>
    </row>
    <row r="13" spans="1:13" s="14" customFormat="1" ht="20.100000000000001" customHeight="1">
      <c r="B13" s="259" t="s">
        <v>65</v>
      </c>
      <c r="C13" s="260"/>
      <c r="D13" s="71">
        <f>SUM(D11:D12)</f>
        <v>22606</v>
      </c>
      <c r="E13" s="79">
        <f>SUM(E11:E12)</f>
        <v>2204479</v>
      </c>
      <c r="F13" s="74">
        <f t="shared" si="0"/>
        <v>97517.429001150143</v>
      </c>
      <c r="G13" s="77"/>
      <c r="H13" s="76">
        <f>SUM(E4:E10)*1000/SUM(K4:K10)</f>
        <v>0.54069489690925088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2022-07-04T00:33:39Z</dcterms:modified>
</cp:coreProperties>
</file>