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4.201\070-本部-事業推進係-共有フォルダ\⑨R4年度\（05）統計関係\202206\"/>
    </mc:Choice>
  </mc:AlternateContent>
  <xr:revisionPtr revIDLastSave="0" documentId="13_ncr:1_{EBBC6093-F02B-4C20-BF7A-E793E4F47046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06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'06月状況（表紙）'!$A$1:$L$46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<sst xmlns="http://schemas.openxmlformats.org/spreadsheetml/2006/main" count="263" uniqueCount="190">
  <si>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</si>
  <si>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</si>
  <si>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</si>
  <si>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</si>
  <si>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</si>
  <si>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</si>
  <si>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</si>
  <si>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</si>
  <si>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</si>
  <si>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</si>
  <si>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</si>
  <si>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</si>
  <si>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</si>
  <si>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</si>
  <si>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</si>
  <si>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</si>
  <si>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</si>
  <si>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</si>
  <si>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</si>
  <si>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</si>
  <si>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</si>
  <si>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</si>
  <si>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</si>
  <si>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</si>
  <si>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</si>
  <si>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</si>
  <si>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</si>
  <si>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</si>
  <si>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</si>
  <si>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</si>
  <si>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</si>
  <si>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</si>
  <si>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</si>
  <si>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</si>
  <si>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</si>
  <si>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</si>
  <si>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</si>
  <si>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</si>
  <si>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</si>
  <si>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</si>
  <si>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</si>
  <si>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</si>
  <si>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</si>
  <si>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</si>
  <si>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</si>
  <si>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</si>
  <si>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</si>
  <si>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</si>
  <si>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</si>
  <si>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</si>
  <si>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</si>
  <si>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</si>
  <si>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</si>
  <si>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</si>
  <si>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</si>
  <si>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</si>
  <si>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</si>
  <si>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</si>
  <si>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</si>
  <si>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</si>
  <si>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</si>
  <si>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</si>
  <si>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</si>
  <si>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</si>
  <si>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</si>
  <si>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</si>
  <si>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</si>
  <si>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</si>
  <si>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</si>
  <si>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</si>
  <si>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</si>
  <si>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</si>
  <si>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</si>
  <si>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</si>
  <si>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</si>
  <si>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</si>
  <si>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</si>
  <si>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</si>
  <si>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</si>
  <si>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</si>
  <si>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</si>
  <si>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</si>
  <si>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</si>
  <si>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</si>
  <si>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</si>
  <si>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</si>
  <si>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</si>
  <si>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</si>
  <si>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</si>
  <si>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</si>
  <si>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</si>
  <si>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</si>
  <si>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</si>
  <si>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</si>
  <si>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</si>
  <si>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</si>
  <si>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</si>
  <si>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</si>
  <si>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</si>
  <si>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</si>
  <si>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</si>
  <si>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</si>
  <si>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</si>
  <si>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</si>
  <si>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</si>
  <si>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</si>
  <si>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</si>
  <si>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</si>
  <si>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</si>
  <si>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</si>
  <si>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</si>
  <si>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</si>
  <si>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</si>
  <si>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</si>
  <si>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</si>
  <si>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</si>
  <si>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</si>
  <si>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</si>
  <si>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</si>
  <si>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</si>
  <si>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</si>
  <si>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</si>
  <si>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</si>
  <si>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</si>
  <si>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</si>
  <si>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</si>
  <si>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</si>
  <si>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</si>
  <si>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</si>
  <si>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</si>
  <si>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</si>
  <si>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</si>
  <si>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</si>
  <si>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</si>
  <si>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</si>
  <si>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</si>
  <si>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</si>
  <si>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</si>
  <si>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</si>
  <si>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</si>
  <si>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</si>
  <si>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</si>
  <si>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</si>
  <si>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</si>
  <si>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</si>
  <si>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</si>
  <si>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</si>
  <si>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</si>
  <si>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</si>
  <si>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</si>
  <si>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</si>
  <si>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</si>
  <si>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</si>
  <si>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</si>
  <si>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</si>
  <si>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</si>
  <si>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</si>
  <si>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</si>
  <si>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</si>
  <si>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</si>
  <si>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</si>
  <si>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</si>
  <si>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</si>
  <si>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</si>
  <si>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</si>
  <si>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</si>
  <si>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</si>
  <si>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</si>
  <si>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</si>
  <si>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</si>
  <si>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</si>
  <si>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</si>
  <si>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</si>
  <si>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</si>
  <si>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</si>
  <si>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</si>
  <si>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</si>
  <si>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</si>
  <si>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</si>
  <si>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</si>
  <si>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</si>
  <si>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</si>
  <si>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</si>
  <si>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</si>
  <si>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</si>
  <si>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</si>
  <si>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</si>
  <si>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</si>
  <si>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</si>
  <si>
    <t>注）端数処理の関係で、内訳の合計が合わない場合があります。</t>
    <rPh sb="0" eb="1">
      <t>チュウ</t>
    </rPh>
    <rPh sb="2" eb="4">
      <t>ハスウ</t>
    </rPh>
    <rPh sb="4" eb="6">
      <t>ショリ</t>
    </rPh>
    <rPh sb="7" eb="9">
      <t>カンケイ</t>
    </rPh>
    <rPh sb="11" eb="13">
      <t>ウチワケ</t>
    </rPh>
    <rPh sb="14" eb="16">
      <t>ゴウケイ</t>
    </rPh>
    <rPh sb="17" eb="18">
      <t>ア</t>
    </rPh>
    <rPh sb="21" eb="2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</si>
</sst>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  <font>
      <b/>
      <sz val="12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1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49" fontId="18" fillId="0" borderId="0" xfId="1" applyNumberFormat="1" applyFont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24139</c:v>
                </c:pt>
                <c:pt idx="1">
                  <c:v>14676</c:v>
                </c:pt>
                <c:pt idx="2">
                  <c:v>9194</c:v>
                </c:pt>
                <c:pt idx="3">
                  <c:v>5174</c:v>
                </c:pt>
                <c:pt idx="4">
                  <c:v>7107</c:v>
                </c:pt>
                <c:pt idx="5">
                  <c:v>15131</c:v>
                </c:pt>
                <c:pt idx="6">
                  <c:v>24157</c:v>
                </c:pt>
                <c:pt idx="7">
                  <c:v>9436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C-4706-973D-0DB9F5B8B53A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15173</c:v>
                </c:pt>
                <c:pt idx="1">
                  <c:v>10641</c:v>
                </c:pt>
                <c:pt idx="2">
                  <c:v>5833</c:v>
                </c:pt>
                <c:pt idx="3">
                  <c:v>3114</c:v>
                </c:pt>
                <c:pt idx="4">
                  <c:v>4580</c:v>
                </c:pt>
                <c:pt idx="5">
                  <c:v>10526</c:v>
                </c:pt>
                <c:pt idx="6">
                  <c:v>15748</c:v>
                </c:pt>
                <c:pt idx="7">
                  <c:v>7033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C-4706-973D-0DB9F5B8B53A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6883</c:v>
                </c:pt>
                <c:pt idx="1">
                  <c:v>5474</c:v>
                </c:pt>
                <c:pt idx="2">
                  <c:v>3558</c:v>
                </c:pt>
                <c:pt idx="3">
                  <c:v>1761</c:v>
                </c:pt>
                <c:pt idx="4">
                  <c:v>2874</c:v>
                </c:pt>
                <c:pt idx="5">
                  <c:v>5871</c:v>
                </c:pt>
                <c:pt idx="6">
                  <c:v>9300</c:v>
                </c:pt>
                <c:pt idx="7">
                  <c:v>3958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3-A0DC-4706-973D-0DB9F5B8B5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DC-4706-973D-0DB9F5B8B53A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DC-4706-973D-0DB9F5B8B53A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DC-4706-973D-0DB9F5B8B53A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DC-4706-973D-0DB9F5B8B5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0.24615278044205724</c:v>
                </c:pt>
                <c:pt idx="1">
                  <c:v>0.33441579599018179</c:v>
                </c:pt>
                <c:pt idx="2">
                  <c:v>0.37543937618682072</c:v>
                </c:pt>
                <c:pt idx="3">
                  <c:v>0.31238148528086046</c:v>
                </c:pt>
                <c:pt idx="4">
                  <c:v>0.32795783688821822</c:v>
                </c:pt>
                <c:pt idx="5">
                  <c:v>0.32486347243688818</c:v>
                </c:pt>
                <c:pt idx="6">
                  <c:v>0.36993459138410645</c:v>
                </c:pt>
                <c:pt idx="7">
                  <c:v>0.36288861254219223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28824"/>
        <c:axId val="399130392"/>
      </c:lineChart>
      <c:catAx>
        <c:axId val="32251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99132352"/>
        <c:crosses val="autoZero"/>
        <c:auto val="1"/>
        <c:lblAlgn val="ctr"/>
        <c:lblOffset val="100"/>
        <c:noMultiLvlLbl val="0"/>
      </c:catAx>
      <c:valAx>
        <c:axId val="39913235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22511840"/>
        <c:crosses val="autoZero"/>
        <c:crossBetween val="between"/>
      </c:valAx>
      <c:valAx>
        <c:axId val="39913039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28824"/>
        <c:crosses val="max"/>
        <c:crossBetween val="between"/>
      </c:valAx>
      <c:catAx>
        <c:axId val="399128824"/>
        <c:scaling>
          <c:orientation val="minMax"/>
        </c:scaling>
        <c:delete val="1"/>
        <c:axPos val="b"/>
        <c:majorTickMark val="out"/>
        <c:minorTickMark val="none"/>
        <c:tickLblPos val="nextTo"/>
        <c:crossAx val="39913039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FA8-42CC-83FE-3EB1E2B87BD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FA8-42CC-83FE-3EB1E2B87B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3650</c:v>
                </c:pt>
                <c:pt idx="1">
                  <c:v>2691</c:v>
                </c:pt>
                <c:pt idx="2">
                  <c:v>357</c:v>
                </c:pt>
                <c:pt idx="3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A8-42CC-83FE-3EB1E2B87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6A4-4726-9DD1-9ECFDD9F96A2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6A4-4726-9DD1-9ECFDD9F96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1017623.95</c:v>
                </c:pt>
                <c:pt idx="1">
                  <c:v>823522.06000000017</c:v>
                </c:pt>
                <c:pt idx="2">
                  <c:v>140437.03999999998</c:v>
                </c:pt>
                <c:pt idx="3">
                  <c:v>31843.79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A4-4726-9DD1-9ECFDD9F9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24186.149999999998</c:v>
                </c:pt>
                <c:pt idx="1">
                  <c:v>1004</c:v>
                </c:pt>
                <c:pt idx="2">
                  <c:v>18478.650000000001</c:v>
                </c:pt>
                <c:pt idx="3">
                  <c:v>324.06</c:v>
                </c:pt>
                <c:pt idx="4">
                  <c:v>137671.17999999996</c:v>
                </c:pt>
                <c:pt idx="5">
                  <c:v>6571.0299999999988</c:v>
                </c:pt>
                <c:pt idx="6">
                  <c:v>517125.57</c:v>
                </c:pt>
                <c:pt idx="7">
                  <c:v>8508.1299999999992</c:v>
                </c:pt>
                <c:pt idx="8">
                  <c:v>5744.66</c:v>
                </c:pt>
                <c:pt idx="9">
                  <c:v>24849.87</c:v>
                </c:pt>
                <c:pt idx="10">
                  <c:v>14035.060000000001</c:v>
                </c:pt>
                <c:pt idx="11">
                  <c:v>122137.19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3504"/>
        <c:axId val="39955232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157</c:v>
                </c:pt>
                <c:pt idx="1">
                  <c:v>6</c:v>
                </c:pt>
                <c:pt idx="2">
                  <c:v>127</c:v>
                </c:pt>
                <c:pt idx="3">
                  <c:v>8</c:v>
                </c:pt>
                <c:pt idx="4">
                  <c:v>632</c:v>
                </c:pt>
                <c:pt idx="5">
                  <c:v>92</c:v>
                </c:pt>
                <c:pt idx="6">
                  <c:v>1892</c:v>
                </c:pt>
                <c:pt idx="7">
                  <c:v>36</c:v>
                </c:pt>
                <c:pt idx="8">
                  <c:v>26</c:v>
                </c:pt>
                <c:pt idx="9">
                  <c:v>87</c:v>
                </c:pt>
                <c:pt idx="10">
                  <c:v>49</c:v>
                </c:pt>
                <c:pt idx="11">
                  <c:v>1043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1544"/>
        <c:axId val="399551936"/>
      </c:lineChart>
      <c:catAx>
        <c:axId val="39955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1936"/>
        <c:crosses val="autoZero"/>
        <c:auto val="1"/>
        <c:lblAlgn val="ctr"/>
        <c:lblOffset val="100"/>
        <c:noMultiLvlLbl val="0"/>
      </c:catAx>
      <c:valAx>
        <c:axId val="3995519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51544"/>
        <c:crosses val="autoZero"/>
        <c:crossBetween val="between"/>
      </c:valAx>
      <c:valAx>
        <c:axId val="39955232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3504"/>
        <c:crosses val="max"/>
        <c:crossBetween val="between"/>
      </c:valAx>
      <c:catAx>
        <c:axId val="39955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23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18172.575663990116</c:v>
                </c:pt>
                <c:pt idx="1">
                  <c:v>29098.45513963162</c:v>
                </c:pt>
                <c:pt idx="2">
                  <c:v>91555.45087064676</c:v>
                </c:pt>
                <c:pt idx="3">
                  <c:v>116252.54494808811</c:v>
                </c:pt>
                <c:pt idx="4">
                  <c:v>153915.35126455236</c:v>
                </c:pt>
                <c:pt idx="5">
                  <c:v>187188.22392086333</c:v>
                </c:pt>
                <c:pt idx="6">
                  <c:v>211917.95774647882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26472"/>
        <c:axId val="39913392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3238</c:v>
                </c:pt>
                <c:pt idx="1">
                  <c:v>3366</c:v>
                </c:pt>
                <c:pt idx="2">
                  <c:v>6432</c:v>
                </c:pt>
                <c:pt idx="3">
                  <c:v>3949</c:v>
                </c:pt>
                <c:pt idx="4">
                  <c:v>2491</c:v>
                </c:pt>
                <c:pt idx="5">
                  <c:v>2224</c:v>
                </c:pt>
                <c:pt idx="6">
                  <c:v>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568"/>
        <c:axId val="399127256"/>
      </c:lineChart>
      <c:catAx>
        <c:axId val="39913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9127256"/>
        <c:crosses val="autoZero"/>
        <c:auto val="1"/>
        <c:lblAlgn val="ctr"/>
        <c:lblOffset val="100"/>
        <c:noMultiLvlLbl val="0"/>
      </c:catAx>
      <c:valAx>
        <c:axId val="3991272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1568"/>
        <c:crosses val="autoZero"/>
        <c:crossBetween val="between"/>
      </c:valAx>
      <c:valAx>
        <c:axId val="39913392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99126472"/>
        <c:crosses val="max"/>
        <c:crossBetween val="between"/>
      </c:valAx>
      <c:catAx>
        <c:axId val="399126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392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471352"/>
        <c:axId val="40046586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18172.575663990116</c:v>
                </c:pt>
                <c:pt idx="1">
                  <c:v>29098.45513963162</c:v>
                </c:pt>
                <c:pt idx="2">
                  <c:v>91555.45087064676</c:v>
                </c:pt>
                <c:pt idx="3">
                  <c:v>116252.54494808811</c:v>
                </c:pt>
                <c:pt idx="4">
                  <c:v>153915.35126455236</c:v>
                </c:pt>
                <c:pt idx="5">
                  <c:v>187188.22392086333</c:v>
                </c:pt>
                <c:pt idx="6">
                  <c:v>211917.95774647882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0468216"/>
        <c:axId val="400470960"/>
      </c:barChart>
      <c:catAx>
        <c:axId val="400471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0465864"/>
        <c:crosses val="autoZero"/>
        <c:auto val="1"/>
        <c:lblAlgn val="ctr"/>
        <c:lblOffset val="100"/>
        <c:noMultiLvlLbl val="0"/>
      </c:catAx>
      <c:valAx>
        <c:axId val="4004658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00471352"/>
        <c:crosses val="autoZero"/>
        <c:crossBetween val="between"/>
      </c:valAx>
      <c:valAx>
        <c:axId val="40047096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00468216"/>
        <c:crosses val="max"/>
        <c:crossBetween val="between"/>
      </c:valAx>
      <c:catAx>
        <c:axId val="400468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047096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D90-4B26-9FDF-CAC5D5F752FF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D90-4B26-9FDF-CAC5D5F752FF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D90-4B26-9FDF-CAC5D5F752F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7209</c:v>
                </c:pt>
                <c:pt idx="1">
                  <c:v>5420</c:v>
                </c:pt>
                <c:pt idx="2">
                  <c:v>8979</c:v>
                </c:pt>
                <c:pt idx="3">
                  <c:v>5435</c:v>
                </c:pt>
                <c:pt idx="4">
                  <c:v>4638</c:v>
                </c:pt>
                <c:pt idx="5">
                  <c:v>5556</c:v>
                </c:pt>
                <c:pt idx="6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90-4B26-9FDF-CAC5D5F752F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E50-415D-BF01-09EBF271B7EE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E50-415D-BF01-09EBF271B7EE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E50-415D-BF01-09EBF271B7E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923</c:v>
                </c:pt>
                <c:pt idx="1">
                  <c:v>821</c:v>
                </c:pt>
                <c:pt idx="2">
                  <c:v>869</c:v>
                </c:pt>
                <c:pt idx="3">
                  <c:v>651</c:v>
                </c:pt>
                <c:pt idx="4">
                  <c:v>529</c:v>
                </c:pt>
                <c:pt idx="5">
                  <c:v>555</c:v>
                </c:pt>
                <c:pt idx="6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50-415D-BF01-09EBF271B7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73A-4949-A9B8-2701B75CF27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73A-4949-A9B8-2701B75CF27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73A-4949-A9B8-2701B75CF27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6286</c:v>
                </c:pt>
                <c:pt idx="1">
                  <c:v>4599</c:v>
                </c:pt>
                <c:pt idx="2">
                  <c:v>8110</c:v>
                </c:pt>
                <c:pt idx="3">
                  <c:v>4784</c:v>
                </c:pt>
                <c:pt idx="4">
                  <c:v>4109</c:v>
                </c:pt>
                <c:pt idx="5">
                  <c:v>5001</c:v>
                </c:pt>
                <c:pt idx="6">
                  <c:v>2696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3A-4949-A9B8-2701B75CF2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1190</c:v>
                </c:pt>
                <c:pt idx="1">
                  <c:v>1183</c:v>
                </c:pt>
                <c:pt idx="2">
                  <c:v>801</c:v>
                </c:pt>
                <c:pt idx="3">
                  <c:v>222</c:v>
                </c:pt>
                <c:pt idx="4">
                  <c:v>326</c:v>
                </c:pt>
                <c:pt idx="5">
                  <c:v>763</c:v>
                </c:pt>
                <c:pt idx="6">
                  <c:v>2220</c:v>
                </c:pt>
                <c:pt idx="7">
                  <c:v>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3-45BC-A0A9-ADE511CB9ED0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1046</c:v>
                </c:pt>
                <c:pt idx="1">
                  <c:v>1017</c:v>
                </c:pt>
                <c:pt idx="2">
                  <c:v>392</c:v>
                </c:pt>
                <c:pt idx="3">
                  <c:v>156</c:v>
                </c:pt>
                <c:pt idx="4">
                  <c:v>243</c:v>
                </c:pt>
                <c:pt idx="5">
                  <c:v>715</c:v>
                </c:pt>
                <c:pt idx="6">
                  <c:v>1455</c:v>
                </c:pt>
                <c:pt idx="7">
                  <c:v>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23-45BC-A0A9-ADE511CB9ED0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1434</c:v>
                </c:pt>
                <c:pt idx="1">
                  <c:v>1141</c:v>
                </c:pt>
                <c:pt idx="2">
                  <c:v>865</c:v>
                </c:pt>
                <c:pt idx="3">
                  <c:v>358</c:v>
                </c:pt>
                <c:pt idx="4">
                  <c:v>498</c:v>
                </c:pt>
                <c:pt idx="5">
                  <c:v>1439</c:v>
                </c:pt>
                <c:pt idx="6">
                  <c:v>2353</c:v>
                </c:pt>
                <c:pt idx="7">
                  <c:v>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23-45BC-A0A9-ADE511CB9ED0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883</c:v>
                </c:pt>
                <c:pt idx="1">
                  <c:v>766</c:v>
                </c:pt>
                <c:pt idx="2">
                  <c:v>487</c:v>
                </c:pt>
                <c:pt idx="3">
                  <c:v>244</c:v>
                </c:pt>
                <c:pt idx="4">
                  <c:v>318</c:v>
                </c:pt>
                <c:pt idx="5">
                  <c:v>771</c:v>
                </c:pt>
                <c:pt idx="6">
                  <c:v>1485</c:v>
                </c:pt>
                <c:pt idx="7">
                  <c:v>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23-45BC-A0A9-ADE511CB9ED0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753</c:v>
                </c:pt>
                <c:pt idx="1">
                  <c:v>627</c:v>
                </c:pt>
                <c:pt idx="2">
                  <c:v>450</c:v>
                </c:pt>
                <c:pt idx="3">
                  <c:v>209</c:v>
                </c:pt>
                <c:pt idx="4">
                  <c:v>299</c:v>
                </c:pt>
                <c:pt idx="5">
                  <c:v>660</c:v>
                </c:pt>
                <c:pt idx="6">
                  <c:v>1237</c:v>
                </c:pt>
                <c:pt idx="7">
                  <c:v>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23-45BC-A0A9-ADE511CB9ED0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940</c:v>
                </c:pt>
                <c:pt idx="1">
                  <c:v>675</c:v>
                </c:pt>
                <c:pt idx="2">
                  <c:v>497</c:v>
                </c:pt>
                <c:pt idx="3">
                  <c:v>212</c:v>
                </c:pt>
                <c:pt idx="4">
                  <c:v>411</c:v>
                </c:pt>
                <c:pt idx="5">
                  <c:v>793</c:v>
                </c:pt>
                <c:pt idx="6">
                  <c:v>1461</c:v>
                </c:pt>
                <c:pt idx="7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23-45BC-A0A9-ADE511CB9ED0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540</c:v>
                </c:pt>
                <c:pt idx="1">
                  <c:v>404</c:v>
                </c:pt>
                <c:pt idx="2">
                  <c:v>291</c:v>
                </c:pt>
                <c:pt idx="3">
                  <c:v>96</c:v>
                </c:pt>
                <c:pt idx="4">
                  <c:v>199</c:v>
                </c:pt>
                <c:pt idx="5">
                  <c:v>441</c:v>
                </c:pt>
                <c:pt idx="6">
                  <c:v>704</c:v>
                </c:pt>
                <c:pt idx="7">
                  <c:v>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33528"/>
        <c:axId val="399128040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0.14689901504491829</c:v>
                </c:pt>
                <c:pt idx="1">
                  <c:v>0.18878893183072976</c:v>
                </c:pt>
                <c:pt idx="2">
                  <c:v>0.20355125100887814</c:v>
                </c:pt>
                <c:pt idx="3">
                  <c:v>0.14897004677082296</c:v>
                </c:pt>
                <c:pt idx="4">
                  <c:v>0.15754412471670901</c:v>
                </c:pt>
                <c:pt idx="5">
                  <c:v>0.17704897234204517</c:v>
                </c:pt>
                <c:pt idx="6">
                  <c:v>0.22182705009653492</c:v>
                </c:pt>
                <c:pt idx="7">
                  <c:v>0.17511137220345621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960"/>
        <c:axId val="399130784"/>
      </c:lineChart>
      <c:catAx>
        <c:axId val="399133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99128040"/>
        <c:crosses val="autoZero"/>
        <c:auto val="1"/>
        <c:lblAlgn val="ctr"/>
        <c:lblOffset val="100"/>
        <c:noMultiLvlLbl val="0"/>
      </c:catAx>
      <c:valAx>
        <c:axId val="399128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3528"/>
        <c:crosses val="autoZero"/>
        <c:crossBetween val="between"/>
      </c:valAx>
      <c:valAx>
        <c:axId val="39913078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31960"/>
        <c:crosses val="max"/>
        <c:crossBetween val="between"/>
      </c:valAx>
      <c:catAx>
        <c:axId val="399131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0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0.63492572405685588</c:v>
                </c:pt>
                <c:pt idx="1">
                  <c:v>0.63432932350278104</c:v>
                </c:pt>
                <c:pt idx="2">
                  <c:v>0.5854291417165669</c:v>
                </c:pt>
                <c:pt idx="3">
                  <c:v>0.65199797673242288</c:v>
                </c:pt>
                <c:pt idx="4">
                  <c:v>0.61445378151260499</c:v>
                </c:pt>
                <c:pt idx="5">
                  <c:v>0.65286383557503402</c:v>
                </c:pt>
                <c:pt idx="6">
                  <c:v>0.64556962025316456</c:v>
                </c:pt>
                <c:pt idx="7">
                  <c:v>0.61518550474547018</c:v>
                </c:pt>
                <c:pt idx="8">
                  <c:v>0.63303657865264518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5-4ADD-9880-22029647490A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0.18691888425777492</c:v>
                </c:pt>
                <c:pt idx="1">
                  <c:v>0.20062087698874662</c:v>
                </c:pt>
                <c:pt idx="2">
                  <c:v>0.18522954091816368</c:v>
                </c:pt>
                <c:pt idx="3">
                  <c:v>0.13960546282245828</c:v>
                </c:pt>
                <c:pt idx="4">
                  <c:v>0.14285714285714285</c:v>
                </c:pt>
                <c:pt idx="5">
                  <c:v>0.11183315701979749</c:v>
                </c:pt>
                <c:pt idx="6">
                  <c:v>0.14063152037835583</c:v>
                </c:pt>
                <c:pt idx="7">
                  <c:v>0.14754098360655737</c:v>
                </c:pt>
                <c:pt idx="8">
                  <c:v>0.15897572179723241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5-4ADD-9880-22029647490A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5.877952335150155E-2</c:v>
                </c:pt>
                <c:pt idx="1">
                  <c:v>5.4456085887983445E-2</c:v>
                </c:pt>
                <c:pt idx="2">
                  <c:v>0.10379241516966067</c:v>
                </c:pt>
                <c:pt idx="3">
                  <c:v>3.8442083965604452E-2</c:v>
                </c:pt>
                <c:pt idx="4">
                  <c:v>0.10756302521008404</c:v>
                </c:pt>
                <c:pt idx="5">
                  <c:v>8.6746259634275347E-2</c:v>
                </c:pt>
                <c:pt idx="6">
                  <c:v>9.597996939769092E-2</c:v>
                </c:pt>
                <c:pt idx="7">
                  <c:v>6.7730802415875757E-2</c:v>
                </c:pt>
                <c:pt idx="8">
                  <c:v>7.8870940187164257E-2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D5-4ADD-9880-22029647490A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0.11937586833386769</c:v>
                </c:pt>
                <c:pt idx="1">
                  <c:v>0.11059371362048893</c:v>
                </c:pt>
                <c:pt idx="2">
                  <c:v>0.12554890219560877</c:v>
                </c:pt>
                <c:pt idx="3">
                  <c:v>0.16995447647951442</c:v>
                </c:pt>
                <c:pt idx="4">
                  <c:v>0.13512605042016806</c:v>
                </c:pt>
                <c:pt idx="5">
                  <c:v>0.14855674777089314</c:v>
                </c:pt>
                <c:pt idx="6">
                  <c:v>0.11781888997078871</c:v>
                </c:pt>
                <c:pt idx="7">
                  <c:v>0.16954270923209663</c:v>
                </c:pt>
                <c:pt idx="8">
                  <c:v>0.12911675936295819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D5-4ADD-9880-220296474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27648"/>
        <c:axId val="399128432"/>
      </c:barChart>
      <c:catAx>
        <c:axId val="399127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128432"/>
        <c:crosses val="autoZero"/>
        <c:auto val="1"/>
        <c:lblAlgn val="ctr"/>
        <c:lblOffset val="100"/>
        <c:noMultiLvlLbl val="0"/>
      </c:catAx>
      <c:valAx>
        <c:axId val="39912843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1276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0.39981792126362414</c:v>
                </c:pt>
                <c:pt idx="1">
                  <c:v>0.45638283198075541</c:v>
                </c:pt>
                <c:pt idx="2">
                  <c:v>0.36534349760034424</c:v>
                </c:pt>
                <c:pt idx="3">
                  <c:v>0.40581161858269843</c:v>
                </c:pt>
                <c:pt idx="4">
                  <c:v>0.38657686371529132</c:v>
                </c:pt>
                <c:pt idx="5">
                  <c:v>0.39133056421654738</c:v>
                </c:pt>
                <c:pt idx="6">
                  <c:v>0.41321876804775681</c:v>
                </c:pt>
                <c:pt idx="7">
                  <c:v>0.36949747504098501</c:v>
                </c:pt>
                <c:pt idx="8">
                  <c:v>0.40286479645848711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D-4175-939F-EA9A4B6BC76E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4.0794576948857519E-2</c:v>
                </c:pt>
                <c:pt idx="1">
                  <c:v>4.3691557573796849E-2</c:v>
                </c:pt>
                <c:pt idx="2">
                  <c:v>3.5208728737081835E-2</c:v>
                </c:pt>
                <c:pt idx="3">
                  <c:v>2.5485968546749085E-2</c:v>
                </c:pt>
                <c:pt idx="4">
                  <c:v>2.7342687349825437E-2</c:v>
                </c:pt>
                <c:pt idx="5">
                  <c:v>1.9535669016260929E-2</c:v>
                </c:pt>
                <c:pt idx="6">
                  <c:v>2.4759141486589527E-2</c:v>
                </c:pt>
                <c:pt idx="7">
                  <c:v>2.8089049773044415E-2</c:v>
                </c:pt>
                <c:pt idx="8">
                  <c:v>3.069078453062677E-2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D-4175-939F-EA9A4B6BC76E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0.13717597496356543</c:v>
                </c:pt>
                <c:pt idx="1">
                  <c:v>0.12924030505693074</c:v>
                </c:pt>
                <c:pt idx="2">
                  <c:v>0.22192507997689959</c:v>
                </c:pt>
                <c:pt idx="3">
                  <c:v>7.5136037026233463E-2</c:v>
                </c:pt>
                <c:pt idx="4">
                  <c:v>0.20787680936064348</c:v>
                </c:pt>
                <c:pt idx="5">
                  <c:v>0.1777963719777732</c:v>
                </c:pt>
                <c:pt idx="6">
                  <c:v>0.21643699520982992</c:v>
                </c:pt>
                <c:pt idx="7">
                  <c:v>0.12652901910501393</c:v>
                </c:pt>
                <c:pt idx="8">
                  <c:v>0.17236362775167477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D-4175-939F-EA9A4B6BC76E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0.42221152682395291</c:v>
                </c:pt>
                <c:pt idx="1">
                  <c:v>0.37068530538851696</c:v>
                </c:pt>
                <c:pt idx="2">
                  <c:v>0.37752269368567432</c:v>
                </c:pt>
                <c:pt idx="3">
                  <c:v>0.49356637584431912</c:v>
                </c:pt>
                <c:pt idx="4">
                  <c:v>0.37820363957423969</c:v>
                </c:pt>
                <c:pt idx="5">
                  <c:v>0.41133739478941861</c:v>
                </c:pt>
                <c:pt idx="6">
                  <c:v>0.34558509525582365</c:v>
                </c:pt>
                <c:pt idx="7">
                  <c:v>0.47588445608095675</c:v>
                </c:pt>
                <c:pt idx="8">
                  <c:v>0.3940807912592113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7D-4175-939F-EA9A4B6BC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554680"/>
        <c:axId val="399550368"/>
      </c:barChart>
      <c:catAx>
        <c:axId val="39955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550368"/>
        <c:crosses val="autoZero"/>
        <c:auto val="1"/>
        <c:lblAlgn val="ctr"/>
        <c:lblOffset val="100"/>
        <c:noMultiLvlLbl val="0"/>
      </c:catAx>
      <c:valAx>
        <c:axId val="39955036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55468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289837.46000000002</c:v>
                </c:pt>
                <c:pt idx="1">
                  <c:v>17609.449999999997</c:v>
                </c:pt>
                <c:pt idx="2">
                  <c:v>101084.20999999999</c:v>
                </c:pt>
                <c:pt idx="3">
                  <c:v>18083.649999999998</c:v>
                </c:pt>
                <c:pt idx="4">
                  <c:v>54548.269999999982</c:v>
                </c:pt>
                <c:pt idx="5">
                  <c:v>769171.11999999976</c:v>
                </c:pt>
                <c:pt idx="6">
                  <c:v>301163.32999999996</c:v>
                </c:pt>
                <c:pt idx="7">
                  <c:v>139762.93000000005</c:v>
                </c:pt>
                <c:pt idx="8">
                  <c:v>18412.690000000002</c:v>
                </c:pt>
                <c:pt idx="9">
                  <c:v>0</c:v>
                </c:pt>
                <c:pt idx="10">
                  <c:v>119298.55999999998</c:v>
                </c:pt>
                <c:pt idx="11">
                  <c:v>229334.17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5464"/>
        <c:axId val="39955507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4973</c:v>
                </c:pt>
                <c:pt idx="1">
                  <c:v>238</c:v>
                </c:pt>
                <c:pt idx="2">
                  <c:v>2056</c:v>
                </c:pt>
                <c:pt idx="3">
                  <c:v>396</c:v>
                </c:pt>
                <c:pt idx="4">
                  <c:v>4142</c:v>
                </c:pt>
                <c:pt idx="5">
                  <c:v>6689</c:v>
                </c:pt>
                <c:pt idx="6">
                  <c:v>3306</c:v>
                </c:pt>
                <c:pt idx="7">
                  <c:v>1119</c:v>
                </c:pt>
                <c:pt idx="8">
                  <c:v>226</c:v>
                </c:pt>
                <c:pt idx="9">
                  <c:v>0</c:v>
                </c:pt>
                <c:pt idx="10">
                  <c:v>9099</c:v>
                </c:pt>
                <c:pt idx="11">
                  <c:v>1105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4288"/>
        <c:axId val="399552720"/>
      </c:lineChart>
      <c:catAx>
        <c:axId val="39955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2720"/>
        <c:crosses val="autoZero"/>
        <c:auto val="1"/>
        <c:lblAlgn val="ctr"/>
        <c:lblOffset val="100"/>
        <c:noMultiLvlLbl val="0"/>
      </c:catAx>
      <c:valAx>
        <c:axId val="3995527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554288"/>
        <c:crosses val="autoZero"/>
        <c:crossBetween val="between"/>
      </c:valAx>
      <c:valAx>
        <c:axId val="39955507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5464"/>
        <c:crosses val="max"/>
        <c:crossBetween val="between"/>
      </c:valAx>
      <c:catAx>
        <c:axId val="399555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50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18.29</c:v>
                </c:pt>
                <c:pt idx="1">
                  <c:v>19973.580000000002</c:v>
                </c:pt>
                <c:pt idx="2">
                  <c:v>5569.5400000000009</c:v>
                </c:pt>
                <c:pt idx="3">
                  <c:v>4701.4299999999994</c:v>
                </c:pt>
                <c:pt idx="4">
                  <c:v>78415.819999999992</c:v>
                </c:pt>
                <c:pt idx="5">
                  <c:v>2232.92</c:v>
                </c:pt>
                <c:pt idx="6">
                  <c:v>393.66</c:v>
                </c:pt>
                <c:pt idx="7">
                  <c:v>0</c:v>
                </c:pt>
                <c:pt idx="8">
                  <c:v>26810.47</c:v>
                </c:pt>
                <c:pt idx="9">
                  <c:v>18688.810000000005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0760"/>
        <c:axId val="3995488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1</c:v>
                </c:pt>
                <c:pt idx="1">
                  <c:v>626</c:v>
                </c:pt>
                <c:pt idx="2">
                  <c:v>142</c:v>
                </c:pt>
                <c:pt idx="3">
                  <c:v>412</c:v>
                </c:pt>
                <c:pt idx="4">
                  <c:v>2281</c:v>
                </c:pt>
                <c:pt idx="5">
                  <c:v>54</c:v>
                </c:pt>
                <c:pt idx="6">
                  <c:v>13</c:v>
                </c:pt>
                <c:pt idx="7">
                  <c:v>0</c:v>
                </c:pt>
                <c:pt idx="8">
                  <c:v>4615</c:v>
                </c:pt>
                <c:pt idx="9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49976"/>
        <c:axId val="399548408"/>
      </c:lineChart>
      <c:catAx>
        <c:axId val="39954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48408"/>
        <c:crosses val="autoZero"/>
        <c:auto val="1"/>
        <c:lblAlgn val="ctr"/>
        <c:lblOffset val="100"/>
        <c:noMultiLvlLbl val="0"/>
      </c:catAx>
      <c:valAx>
        <c:axId val="3995484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49976"/>
        <c:crosses val="autoZero"/>
        <c:crossBetween val="between"/>
      </c:valAx>
      <c:valAx>
        <c:axId val="3995488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0760"/>
        <c:crosses val="max"/>
        <c:crossBetween val="between"/>
      </c:valAx>
      <c:catAx>
        <c:axId val="399550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488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4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06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36.1%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27.6%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54.6%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59.0%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56.9%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60.5%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58.5%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8"/>
  <sheetViews>
    <sheetView tabSelected="1" view="pageBreakPreview" zoomScale="75" zoomScaleNormal="75" zoomScaleSheetLayoutView="75" workbookViewId="0">
      <selection activeCell="B35" sqref="B35"/>
    </sheetView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10.5" customHeight="1">
      <c r="B44" s="11"/>
      <c r="C44" s="12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198" t="s">
        <v>189</v>
      </c>
      <c r="D45" s="7"/>
      <c r="E45" s="7"/>
      <c r="F45" s="7"/>
      <c r="G45" s="7"/>
      <c r="H45" s="7"/>
      <c r="I45" s="7"/>
      <c r="J45" s="7"/>
      <c r="K45" s="6"/>
    </row>
    <row r="46" spans="2:11" ht="24.9" customHeight="1">
      <c r="B46" s="5"/>
      <c r="C46" s="7"/>
      <c r="D46" s="7"/>
      <c r="E46" s="7"/>
      <c r="F46" s="7"/>
      <c r="G46" s="7"/>
      <c r="H46" s="7"/>
      <c r="I46" s="7"/>
      <c r="J46" s="7"/>
      <c r="K46" s="6"/>
    </row>
    <row r="47" spans="2:11" ht="24.9" customHeight="1"/>
    <row r="48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199" t="s">
        <v>0</v>
      </c>
      <c r="D3" s="201" t="s">
        <v>12</v>
      </c>
      <c r="E3" s="20"/>
      <c r="F3" s="20"/>
      <c r="G3" s="21"/>
      <c r="H3" s="199" t="s">
        <v>13</v>
      </c>
      <c r="I3" s="199" t="s">
        <v>14</v>
      </c>
      <c r="J3" s="27"/>
    </row>
    <row r="4" spans="1:13" ht="20.100000000000001" customHeight="1" thickBot="1">
      <c r="B4" s="16"/>
      <c r="C4" s="200"/>
      <c r="D4" s="202"/>
      <c r="E4" s="22" t="s">
        <v>15</v>
      </c>
      <c r="F4" s="22" t="s">
        <v>144</v>
      </c>
      <c r="G4" s="23" t="s">
        <v>143</v>
      </c>
      <c r="H4" s="200"/>
      <c r="I4" s="200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692162</v>
      </c>
      <c r="D5" s="30">
        <f>SUM(E5:G5)</f>
        <v>221341</v>
      </c>
      <c r="E5" s="31">
        <f>SUM(E6:E13)</f>
        <v>109014</v>
      </c>
      <c r="F5" s="31">
        <f>SUM(F6:F13)</f>
        <v>72648</v>
      </c>
      <c r="G5" s="32">
        <f t="shared" ref="G5:H5" si="0">SUM(G6:G13)</f>
        <v>39679</v>
      </c>
      <c r="H5" s="29">
        <f t="shared" si="0"/>
        <v>216970</v>
      </c>
      <c r="I5" s="33">
        <f>D5/C5</f>
        <v>0.31978207413871318</v>
      </c>
      <c r="J5" s="26"/>
      <c r="K5" s="24">
        <f t="shared" ref="K5:K13" si="1">C5-D5-H5</f>
        <v>253851</v>
      </c>
      <c r="L5" s="58">
        <f>E5/C5</f>
        <v>0.15749781120604714</v>
      </c>
      <c r="M5" s="58">
        <f>G5/C5</f>
        <v>5.7326175086179244E-2</v>
      </c>
    </row>
    <row r="6" spans="1:13" ht="20.100000000000001" customHeight="1" thickTop="1">
      <c r="B6" s="18" t="s">
        <v>17</v>
      </c>
      <c r="C6" s="34">
        <v>187668</v>
      </c>
      <c r="D6" s="35">
        <f t="shared" ref="D6:D13" si="2">SUM(E6:G6)</f>
        <v>46195</v>
      </c>
      <c r="E6" s="36">
        <v>24139</v>
      </c>
      <c r="F6" s="36">
        <v>15173</v>
      </c>
      <c r="G6" s="37">
        <v>6883</v>
      </c>
      <c r="H6" s="34">
        <v>62316</v>
      </c>
      <c r="I6" s="38">
        <f t="shared" ref="I6:I13" si="3">D6/C6</f>
        <v>0.24615278044205724</v>
      </c>
      <c r="J6" s="26"/>
      <c r="K6" s="24">
        <f t="shared" si="1"/>
        <v>79157</v>
      </c>
      <c r="L6" s="58">
        <f t="shared" ref="L6:L13" si="4">E6/C6</f>
        <v>0.12862608436174522</v>
      </c>
      <c r="M6" s="58">
        <f t="shared" ref="M6:M13" si="5">G6/C6</f>
        <v>3.667647121512458E-2</v>
      </c>
    </row>
    <row r="7" spans="1:13" ht="20.100000000000001" customHeight="1">
      <c r="B7" s="19" t="s">
        <v>18</v>
      </c>
      <c r="C7" s="39">
        <v>92074</v>
      </c>
      <c r="D7" s="40">
        <f t="shared" si="2"/>
        <v>30791</v>
      </c>
      <c r="E7" s="41">
        <v>14676</v>
      </c>
      <c r="F7" s="41">
        <v>10641</v>
      </c>
      <c r="G7" s="42">
        <v>5474</v>
      </c>
      <c r="H7" s="39">
        <v>28636</v>
      </c>
      <c r="I7" s="43">
        <f t="shared" si="3"/>
        <v>0.33441579599018179</v>
      </c>
      <c r="J7" s="26"/>
      <c r="K7" s="24">
        <f t="shared" si="1"/>
        <v>32647</v>
      </c>
      <c r="L7" s="58">
        <f t="shared" si="4"/>
        <v>0.1593935312900493</v>
      </c>
      <c r="M7" s="58">
        <f t="shared" si="5"/>
        <v>5.9452179768447119E-2</v>
      </c>
    </row>
    <row r="8" spans="1:13" ht="20.100000000000001" customHeight="1">
      <c r="B8" s="19" t="s">
        <v>19</v>
      </c>
      <c r="C8" s="39">
        <v>49502</v>
      </c>
      <c r="D8" s="40">
        <f t="shared" si="2"/>
        <v>18585</v>
      </c>
      <c r="E8" s="41">
        <v>9194</v>
      </c>
      <c r="F8" s="41">
        <v>5833</v>
      </c>
      <c r="G8" s="42">
        <v>3558</v>
      </c>
      <c r="H8" s="39">
        <v>14736</v>
      </c>
      <c r="I8" s="43">
        <f t="shared" si="3"/>
        <v>0.37543937618682072</v>
      </c>
      <c r="J8" s="26"/>
      <c r="K8" s="24">
        <f t="shared" si="1"/>
        <v>16181</v>
      </c>
      <c r="L8" s="58">
        <f t="shared" si="4"/>
        <v>0.18572986950022222</v>
      </c>
      <c r="M8" s="58">
        <f t="shared" si="5"/>
        <v>7.1875883802674637E-2</v>
      </c>
    </row>
    <row r="9" spans="1:13" ht="20.100000000000001" customHeight="1">
      <c r="B9" s="19" t="s">
        <v>20</v>
      </c>
      <c r="C9" s="39">
        <v>32169</v>
      </c>
      <c r="D9" s="40">
        <f t="shared" si="2"/>
        <v>10049</v>
      </c>
      <c r="E9" s="41">
        <v>5174</v>
      </c>
      <c r="F9" s="41">
        <v>3114</v>
      </c>
      <c r="G9" s="42">
        <v>1761</v>
      </c>
      <c r="H9" s="39">
        <v>10102</v>
      </c>
      <c r="I9" s="43">
        <f t="shared" si="3"/>
        <v>0.31238148528086046</v>
      </c>
      <c r="J9" s="26"/>
      <c r="K9" s="24">
        <f t="shared" si="1"/>
        <v>12018</v>
      </c>
      <c r="L9" s="58">
        <f t="shared" si="4"/>
        <v>0.16083807392209892</v>
      </c>
      <c r="M9" s="58">
        <f t="shared" si="5"/>
        <v>5.4742143056980323E-2</v>
      </c>
    </row>
    <row r="10" spans="1:13" ht="20.100000000000001" customHeight="1">
      <c r="B10" s="19" t="s">
        <v>21</v>
      </c>
      <c r="C10" s="39">
        <v>44399</v>
      </c>
      <c r="D10" s="40">
        <f t="shared" si="2"/>
        <v>14561</v>
      </c>
      <c r="E10" s="41">
        <v>7107</v>
      </c>
      <c r="F10" s="41">
        <v>4580</v>
      </c>
      <c r="G10" s="42">
        <v>2874</v>
      </c>
      <c r="H10" s="39">
        <v>13630</v>
      </c>
      <c r="I10" s="43">
        <f t="shared" si="3"/>
        <v>0.32795783688821822</v>
      </c>
      <c r="J10" s="26"/>
      <c r="K10" s="24">
        <f t="shared" si="1"/>
        <v>16208</v>
      </c>
      <c r="L10" s="58">
        <f t="shared" si="4"/>
        <v>0.16007117277416158</v>
      </c>
      <c r="M10" s="58">
        <f t="shared" si="5"/>
        <v>6.473118763936124E-2</v>
      </c>
    </row>
    <row r="11" spans="1:13" ht="20.100000000000001" customHeight="1">
      <c r="B11" s="19" t="s">
        <v>22</v>
      </c>
      <c r="C11" s="39">
        <v>97050</v>
      </c>
      <c r="D11" s="40">
        <f t="shared" si="2"/>
        <v>31528</v>
      </c>
      <c r="E11" s="41">
        <v>15131</v>
      </c>
      <c r="F11" s="41">
        <v>10526</v>
      </c>
      <c r="G11" s="42">
        <v>5871</v>
      </c>
      <c r="H11" s="39">
        <v>31228</v>
      </c>
      <c r="I11" s="43">
        <f t="shared" si="3"/>
        <v>0.32486347243688818</v>
      </c>
      <c r="J11" s="26"/>
      <c r="K11" s="24">
        <f t="shared" si="1"/>
        <v>34294</v>
      </c>
      <c r="L11" s="58">
        <f t="shared" si="4"/>
        <v>0.1559093250901597</v>
      </c>
      <c r="M11" s="58">
        <f t="shared" si="5"/>
        <v>6.0494590417310666E-2</v>
      </c>
    </row>
    <row r="12" spans="1:13" ht="20.100000000000001" customHeight="1">
      <c r="B12" s="19" t="s">
        <v>23</v>
      </c>
      <c r="C12" s="39">
        <v>133010</v>
      </c>
      <c r="D12" s="40">
        <f t="shared" si="2"/>
        <v>49205</v>
      </c>
      <c r="E12" s="41">
        <v>24157</v>
      </c>
      <c r="F12" s="41">
        <v>15748</v>
      </c>
      <c r="G12" s="42">
        <v>9300</v>
      </c>
      <c r="H12" s="39">
        <v>39368</v>
      </c>
      <c r="I12" s="43">
        <f t="shared" si="3"/>
        <v>0.36993459138410645</v>
      </c>
      <c r="J12" s="26"/>
      <c r="K12" s="24">
        <f t="shared" si="1"/>
        <v>44437</v>
      </c>
      <c r="L12" s="58">
        <f t="shared" si="4"/>
        <v>0.18161792346440117</v>
      </c>
      <c r="M12" s="58">
        <f t="shared" si="5"/>
        <v>6.991955492068265E-2</v>
      </c>
    </row>
    <row r="13" spans="1:13" ht="20.100000000000001" customHeight="1">
      <c r="B13" s="19" t="s">
        <v>24</v>
      </c>
      <c r="C13" s="39">
        <v>56290</v>
      </c>
      <c r="D13" s="40">
        <f t="shared" si="2"/>
        <v>20427</v>
      </c>
      <c r="E13" s="41">
        <v>9436</v>
      </c>
      <c r="F13" s="41">
        <v>7033</v>
      </c>
      <c r="G13" s="42">
        <v>3958</v>
      </c>
      <c r="H13" s="39">
        <v>16954</v>
      </c>
      <c r="I13" s="43">
        <f t="shared" si="3"/>
        <v>0.36288861254219223</v>
      </c>
      <c r="J13" s="26"/>
      <c r="K13" s="24">
        <f t="shared" si="1"/>
        <v>18909</v>
      </c>
      <c r="L13" s="58">
        <f t="shared" si="4"/>
        <v>0.16763190620003554</v>
      </c>
      <c r="M13" s="58">
        <f t="shared" si="5"/>
        <v>7.0314443062710966E-2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5" t="s">
        <v>66</v>
      </c>
      <c r="C4" s="206"/>
      <c r="D4" s="45">
        <f>SUM(D5:D7)</f>
        <v>7209</v>
      </c>
      <c r="E4" s="46">
        <f t="shared" ref="E4:K4" si="0">SUM(E5:E7)</f>
        <v>5420</v>
      </c>
      <c r="F4" s="46">
        <f t="shared" si="0"/>
        <v>8979</v>
      </c>
      <c r="G4" s="46">
        <f t="shared" si="0"/>
        <v>5435</v>
      </c>
      <c r="H4" s="46">
        <f t="shared" si="0"/>
        <v>4638</v>
      </c>
      <c r="I4" s="46">
        <f t="shared" si="0"/>
        <v>5556</v>
      </c>
      <c r="J4" s="45">
        <f t="shared" si="0"/>
        <v>3010</v>
      </c>
      <c r="K4" s="47">
        <f t="shared" si="0"/>
        <v>40247</v>
      </c>
      <c r="L4" s="55">
        <f>K4/人口統計!D5</f>
        <v>0.18183255700480255</v>
      </c>
      <c r="O4" s="14" t="s">
        <v>188</v>
      </c>
    </row>
    <row r="5" spans="1:21" ht="20.100000000000001" customHeight="1">
      <c r="B5" s="117"/>
      <c r="C5" s="118" t="s">
        <v>15</v>
      </c>
      <c r="D5" s="48">
        <v>923</v>
      </c>
      <c r="E5" s="49">
        <v>821</v>
      </c>
      <c r="F5" s="49">
        <v>869</v>
      </c>
      <c r="G5" s="49">
        <v>651</v>
      </c>
      <c r="H5" s="49">
        <v>529</v>
      </c>
      <c r="I5" s="49">
        <v>555</v>
      </c>
      <c r="J5" s="48">
        <v>314</v>
      </c>
      <c r="K5" s="50">
        <f>SUM(D5:J5)</f>
        <v>4662</v>
      </c>
      <c r="L5" s="56">
        <f>K5/人口統計!D5</f>
        <v>2.1062523436688185E-2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144</v>
      </c>
      <c r="D6" s="48">
        <v>2931</v>
      </c>
      <c r="E6" s="49">
        <v>1978</v>
      </c>
      <c r="F6" s="49">
        <v>2980</v>
      </c>
      <c r="G6" s="49">
        <v>1579</v>
      </c>
      <c r="H6" s="49">
        <v>1275</v>
      </c>
      <c r="I6" s="49">
        <v>1369</v>
      </c>
      <c r="J6" s="48">
        <v>836</v>
      </c>
      <c r="K6" s="50">
        <f>SUM(D6:J6)</f>
        <v>12948</v>
      </c>
      <c r="L6" s="56">
        <f>K6/人口統計!D5</f>
        <v>5.8497973714765901E-2</v>
      </c>
      <c r="O6" s="162">
        <f>SUM(D6,D7)</f>
        <v>6286</v>
      </c>
      <c r="P6" s="162">
        <f t="shared" ref="P6:U6" si="1">SUM(E6,E7)</f>
        <v>4599</v>
      </c>
      <c r="Q6" s="162">
        <f t="shared" si="1"/>
        <v>8110</v>
      </c>
      <c r="R6" s="162">
        <f t="shared" si="1"/>
        <v>4784</v>
      </c>
      <c r="S6" s="162">
        <f t="shared" si="1"/>
        <v>4109</v>
      </c>
      <c r="T6" s="162">
        <f t="shared" si="1"/>
        <v>5001</v>
      </c>
      <c r="U6" s="162">
        <f t="shared" si="1"/>
        <v>2696</v>
      </c>
    </row>
    <row r="7" spans="1:21" ht="20.100000000000001" customHeight="1">
      <c r="B7" s="117"/>
      <c r="C7" s="119" t="s">
        <v>143</v>
      </c>
      <c r="D7" s="51">
        <v>3355</v>
      </c>
      <c r="E7" s="52">
        <v>2621</v>
      </c>
      <c r="F7" s="52">
        <v>5130</v>
      </c>
      <c r="G7" s="52">
        <v>3205</v>
      </c>
      <c r="H7" s="52">
        <v>2834</v>
      </c>
      <c r="I7" s="52">
        <v>3632</v>
      </c>
      <c r="J7" s="51">
        <v>1860</v>
      </c>
      <c r="K7" s="53">
        <f>SUM(D7:J7)</f>
        <v>22637</v>
      </c>
      <c r="L7" s="57">
        <f>K7/人口統計!D5</f>
        <v>0.10227205985334846</v>
      </c>
      <c r="O7" s="14">
        <f>O6/($K$6+$K$7)</f>
        <v>0.17664746381902488</v>
      </c>
      <c r="P7" s="14">
        <f t="shared" ref="P7:U7" si="2">P6/($K$6+$K$7)</f>
        <v>0.12923984825066742</v>
      </c>
      <c r="Q7" s="14">
        <f t="shared" si="2"/>
        <v>0.22790501615849373</v>
      </c>
      <c r="R7" s="14">
        <f t="shared" si="2"/>
        <v>0.13443866797808066</v>
      </c>
      <c r="S7" s="14">
        <f t="shared" si="2"/>
        <v>0.11547000140508641</v>
      </c>
      <c r="T7" s="14">
        <f t="shared" si="2"/>
        <v>0.1405367430096951</v>
      </c>
      <c r="U7" s="14">
        <f t="shared" si="2"/>
        <v>7.5762259378951799E-2</v>
      </c>
    </row>
    <row r="8" spans="1:21" ht="20.100000000000001" customHeight="1" thickBot="1">
      <c r="B8" s="205" t="s">
        <v>67</v>
      </c>
      <c r="C8" s="206"/>
      <c r="D8" s="45">
        <v>78</v>
      </c>
      <c r="E8" s="46">
        <v>103</v>
      </c>
      <c r="F8" s="46">
        <v>89</v>
      </c>
      <c r="G8" s="46">
        <v>117</v>
      </c>
      <c r="H8" s="46">
        <v>79</v>
      </c>
      <c r="I8" s="46">
        <v>72</v>
      </c>
      <c r="J8" s="45">
        <v>45</v>
      </c>
      <c r="K8" s="47">
        <f>SUM(D8:J8)</f>
        <v>583</v>
      </c>
      <c r="L8" s="80"/>
    </row>
    <row r="9" spans="1:21" ht="20.100000000000001" customHeight="1" thickTop="1">
      <c r="B9" s="207" t="s">
        <v>34</v>
      </c>
      <c r="C9" s="208"/>
      <c r="D9" s="35">
        <f>D4+D8</f>
        <v>7287</v>
      </c>
      <c r="E9" s="34">
        <f t="shared" ref="E9:K9" si="3">E4+E8</f>
        <v>5523</v>
      </c>
      <c r="F9" s="34">
        <f t="shared" si="3"/>
        <v>9068</v>
      </c>
      <c r="G9" s="34">
        <f t="shared" si="3"/>
        <v>5552</v>
      </c>
      <c r="H9" s="34">
        <f t="shared" si="3"/>
        <v>4717</v>
      </c>
      <c r="I9" s="34">
        <f t="shared" si="3"/>
        <v>5628</v>
      </c>
      <c r="J9" s="35">
        <f t="shared" si="3"/>
        <v>3055</v>
      </c>
      <c r="K9" s="54">
        <f t="shared" si="3"/>
        <v>40830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09" t="s">
        <v>17</v>
      </c>
      <c r="C24" s="210"/>
      <c r="D24" s="45">
        <v>1190</v>
      </c>
      <c r="E24" s="46">
        <v>1046</v>
      </c>
      <c r="F24" s="46">
        <v>1434</v>
      </c>
      <c r="G24" s="46">
        <v>883</v>
      </c>
      <c r="H24" s="46">
        <v>753</v>
      </c>
      <c r="I24" s="46">
        <v>940</v>
      </c>
      <c r="J24" s="45">
        <v>540</v>
      </c>
      <c r="K24" s="47">
        <f>SUM(D24:J24)</f>
        <v>6786</v>
      </c>
      <c r="L24" s="55">
        <f>K24/人口統計!D6</f>
        <v>0.14689901504491829</v>
      </c>
    </row>
    <row r="25" spans="1:12" ht="20.100000000000001" customHeight="1">
      <c r="B25" s="213" t="s">
        <v>43</v>
      </c>
      <c r="C25" s="214"/>
      <c r="D25" s="45">
        <v>1183</v>
      </c>
      <c r="E25" s="46">
        <v>1017</v>
      </c>
      <c r="F25" s="46">
        <v>1141</v>
      </c>
      <c r="G25" s="46">
        <v>766</v>
      </c>
      <c r="H25" s="46">
        <v>627</v>
      </c>
      <c r="I25" s="46">
        <v>675</v>
      </c>
      <c r="J25" s="45">
        <v>404</v>
      </c>
      <c r="K25" s="47">
        <f t="shared" ref="K25:K31" si="4">SUM(D25:J25)</f>
        <v>5813</v>
      </c>
      <c r="L25" s="55">
        <f>K25/人口統計!D7</f>
        <v>0.18878893183072976</v>
      </c>
    </row>
    <row r="26" spans="1:12" ht="20.100000000000001" customHeight="1">
      <c r="B26" s="213" t="s">
        <v>44</v>
      </c>
      <c r="C26" s="214"/>
      <c r="D26" s="45">
        <v>801</v>
      </c>
      <c r="E26" s="46">
        <v>392</v>
      </c>
      <c r="F26" s="46">
        <v>865</v>
      </c>
      <c r="G26" s="46">
        <v>487</v>
      </c>
      <c r="H26" s="46">
        <v>450</v>
      </c>
      <c r="I26" s="46">
        <v>497</v>
      </c>
      <c r="J26" s="45">
        <v>291</v>
      </c>
      <c r="K26" s="47">
        <f t="shared" si="4"/>
        <v>3783</v>
      </c>
      <c r="L26" s="55">
        <f>K26/人口統計!D8</f>
        <v>0.20355125100887814</v>
      </c>
    </row>
    <row r="27" spans="1:12" ht="20.100000000000001" customHeight="1">
      <c r="B27" s="213" t="s">
        <v>45</v>
      </c>
      <c r="C27" s="214"/>
      <c r="D27" s="45">
        <v>222</v>
      </c>
      <c r="E27" s="46">
        <v>156</v>
      </c>
      <c r="F27" s="46">
        <v>358</v>
      </c>
      <c r="G27" s="46">
        <v>244</v>
      </c>
      <c r="H27" s="46">
        <v>209</v>
      </c>
      <c r="I27" s="46">
        <v>212</v>
      </c>
      <c r="J27" s="45">
        <v>96</v>
      </c>
      <c r="K27" s="47">
        <f t="shared" si="4"/>
        <v>1497</v>
      </c>
      <c r="L27" s="55">
        <f>K27/人口統計!D9</f>
        <v>0.14897004677082296</v>
      </c>
    </row>
    <row r="28" spans="1:12" ht="20.100000000000001" customHeight="1">
      <c r="B28" s="213" t="s">
        <v>46</v>
      </c>
      <c r="C28" s="214"/>
      <c r="D28" s="45">
        <v>326</v>
      </c>
      <c r="E28" s="46">
        <v>243</v>
      </c>
      <c r="F28" s="46">
        <v>498</v>
      </c>
      <c r="G28" s="46">
        <v>318</v>
      </c>
      <c r="H28" s="46">
        <v>299</v>
      </c>
      <c r="I28" s="46">
        <v>411</v>
      </c>
      <c r="J28" s="45">
        <v>199</v>
      </c>
      <c r="K28" s="47">
        <f t="shared" si="4"/>
        <v>2294</v>
      </c>
      <c r="L28" s="55">
        <f>K28/人口統計!D10</f>
        <v>0.15754412471670901</v>
      </c>
    </row>
    <row r="29" spans="1:12" ht="20.100000000000001" customHeight="1">
      <c r="B29" s="213" t="s">
        <v>47</v>
      </c>
      <c r="C29" s="214"/>
      <c r="D29" s="45">
        <v>763</v>
      </c>
      <c r="E29" s="46">
        <v>715</v>
      </c>
      <c r="F29" s="46">
        <v>1439</v>
      </c>
      <c r="G29" s="46">
        <v>771</v>
      </c>
      <c r="H29" s="46">
        <v>660</v>
      </c>
      <c r="I29" s="46">
        <v>793</v>
      </c>
      <c r="J29" s="45">
        <v>441</v>
      </c>
      <c r="K29" s="47">
        <f t="shared" si="4"/>
        <v>5582</v>
      </c>
      <c r="L29" s="55">
        <f>K29/人口統計!D11</f>
        <v>0.17704897234204517</v>
      </c>
    </row>
    <row r="30" spans="1:12" ht="20.100000000000001" customHeight="1">
      <c r="B30" s="213" t="s">
        <v>48</v>
      </c>
      <c r="C30" s="214"/>
      <c r="D30" s="45">
        <v>2220</v>
      </c>
      <c r="E30" s="46">
        <v>1455</v>
      </c>
      <c r="F30" s="46">
        <v>2353</v>
      </c>
      <c r="G30" s="46">
        <v>1485</v>
      </c>
      <c r="H30" s="46">
        <v>1237</v>
      </c>
      <c r="I30" s="46">
        <v>1461</v>
      </c>
      <c r="J30" s="45">
        <v>704</v>
      </c>
      <c r="K30" s="47">
        <f t="shared" si="4"/>
        <v>10915</v>
      </c>
      <c r="L30" s="55">
        <f>K30/人口統計!D12</f>
        <v>0.22182705009653492</v>
      </c>
    </row>
    <row r="31" spans="1:12" ht="20.100000000000001" customHeight="1" thickBot="1">
      <c r="B31" s="209" t="s">
        <v>24</v>
      </c>
      <c r="C31" s="210"/>
      <c r="D31" s="45">
        <v>504</v>
      </c>
      <c r="E31" s="46">
        <v>396</v>
      </c>
      <c r="F31" s="46">
        <v>891</v>
      </c>
      <c r="G31" s="46">
        <v>481</v>
      </c>
      <c r="H31" s="46">
        <v>403</v>
      </c>
      <c r="I31" s="46">
        <v>567</v>
      </c>
      <c r="J31" s="45">
        <v>335</v>
      </c>
      <c r="K31" s="47">
        <f t="shared" si="4"/>
        <v>3577</v>
      </c>
      <c r="L31" s="59">
        <f>K31/人口統計!D13</f>
        <v>0.17511137220345621</v>
      </c>
    </row>
    <row r="32" spans="1:12" ht="20.100000000000001" customHeight="1" thickTop="1">
      <c r="B32" s="211" t="s">
        <v>49</v>
      </c>
      <c r="C32" s="212"/>
      <c r="D32" s="35">
        <f>SUM(D24:D31)</f>
        <v>7209</v>
      </c>
      <c r="E32" s="34">
        <f t="shared" ref="E32:J32" si="5">SUM(E24:E31)</f>
        <v>5420</v>
      </c>
      <c r="F32" s="34">
        <f t="shared" si="5"/>
        <v>8979</v>
      </c>
      <c r="G32" s="34">
        <f t="shared" si="5"/>
        <v>5435</v>
      </c>
      <c r="H32" s="34">
        <f t="shared" si="5"/>
        <v>4638</v>
      </c>
      <c r="I32" s="34">
        <f t="shared" si="5"/>
        <v>5556</v>
      </c>
      <c r="J32" s="35">
        <f t="shared" si="5"/>
        <v>3010</v>
      </c>
      <c r="K32" s="54">
        <f>SUM(K24:K31)</f>
        <v>40247</v>
      </c>
      <c r="L32" s="60">
        <f>K32/人口統計!D5</f>
        <v>0.18183255700480255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153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>
      <c r="B50" s="203" t="s">
        <v>154</v>
      </c>
      <c r="C50" s="204"/>
      <c r="D50" s="191">
        <v>251</v>
      </c>
      <c r="E50" s="192">
        <v>236</v>
      </c>
      <c r="F50" s="192">
        <v>311</v>
      </c>
      <c r="G50" s="192">
        <v>195</v>
      </c>
      <c r="H50" s="192">
        <v>164</v>
      </c>
      <c r="I50" s="192">
        <v>211</v>
      </c>
      <c r="J50" s="191">
        <v>124</v>
      </c>
      <c r="K50" s="193">
        <f t="shared" ref="K50:K82" si="6">SUM(D50:J50)</f>
        <v>1492</v>
      </c>
      <c r="L50" s="194">
        <f>K50/N50</f>
        <v>0.14015969938938469</v>
      </c>
      <c r="N50" s="14">
        <v>10645</v>
      </c>
    </row>
    <row r="51" spans="2:14" ht="20.100000000000001" customHeight="1">
      <c r="B51" s="203" t="s">
        <v>155</v>
      </c>
      <c r="C51" s="204"/>
      <c r="D51" s="191">
        <v>208</v>
      </c>
      <c r="E51" s="192">
        <v>168</v>
      </c>
      <c r="F51" s="192">
        <v>276</v>
      </c>
      <c r="G51" s="192">
        <v>145</v>
      </c>
      <c r="H51" s="192">
        <v>141</v>
      </c>
      <c r="I51" s="192">
        <v>178</v>
      </c>
      <c r="J51" s="191">
        <v>77</v>
      </c>
      <c r="K51" s="193">
        <f t="shared" si="6"/>
        <v>1193</v>
      </c>
      <c r="L51" s="194">
        <f t="shared" ref="L51:L82" si="7">K51/N51</f>
        <v>0.1534010543911534</v>
      </c>
      <c r="N51" s="14">
        <v>7777</v>
      </c>
    </row>
    <row r="52" spans="2:14" ht="20.100000000000001" customHeight="1">
      <c r="B52" s="203" t="s">
        <v>156</v>
      </c>
      <c r="C52" s="204"/>
      <c r="D52" s="191">
        <v>343</v>
      </c>
      <c r="E52" s="192">
        <v>289</v>
      </c>
      <c r="F52" s="192">
        <v>324</v>
      </c>
      <c r="G52" s="192">
        <v>250</v>
      </c>
      <c r="H52" s="192">
        <v>179</v>
      </c>
      <c r="I52" s="192">
        <v>229</v>
      </c>
      <c r="J52" s="191">
        <v>131</v>
      </c>
      <c r="K52" s="193">
        <f t="shared" si="6"/>
        <v>1745</v>
      </c>
      <c r="L52" s="194">
        <f t="shared" si="7"/>
        <v>0.15693857361273497</v>
      </c>
      <c r="N52" s="14">
        <v>11119</v>
      </c>
    </row>
    <row r="53" spans="2:14" ht="20.100000000000001" customHeight="1">
      <c r="B53" s="203" t="s">
        <v>157</v>
      </c>
      <c r="C53" s="204"/>
      <c r="D53" s="191">
        <v>181</v>
      </c>
      <c r="E53" s="192">
        <v>165</v>
      </c>
      <c r="F53" s="192">
        <v>239</v>
      </c>
      <c r="G53" s="192">
        <v>154</v>
      </c>
      <c r="H53" s="192">
        <v>130</v>
      </c>
      <c r="I53" s="192">
        <v>159</v>
      </c>
      <c r="J53" s="191">
        <v>108</v>
      </c>
      <c r="K53" s="193">
        <f t="shared" si="6"/>
        <v>1136</v>
      </c>
      <c r="L53" s="194">
        <f t="shared" si="7"/>
        <v>0.14764751754613986</v>
      </c>
      <c r="N53" s="14">
        <v>7694</v>
      </c>
    </row>
    <row r="54" spans="2:14" ht="20.100000000000001" customHeight="1">
      <c r="B54" s="203" t="s">
        <v>158</v>
      </c>
      <c r="C54" s="204"/>
      <c r="D54" s="191">
        <v>165</v>
      </c>
      <c r="E54" s="192">
        <v>156</v>
      </c>
      <c r="F54" s="192">
        <v>200</v>
      </c>
      <c r="G54" s="192">
        <v>116</v>
      </c>
      <c r="H54" s="192">
        <v>102</v>
      </c>
      <c r="I54" s="192">
        <v>134</v>
      </c>
      <c r="J54" s="191">
        <v>83</v>
      </c>
      <c r="K54" s="193">
        <f t="shared" si="6"/>
        <v>956</v>
      </c>
      <c r="L54" s="194">
        <f t="shared" si="7"/>
        <v>0.14814814814814814</v>
      </c>
      <c r="N54" s="14">
        <v>6453</v>
      </c>
    </row>
    <row r="55" spans="2:14" ht="20.100000000000001" customHeight="1">
      <c r="B55" s="203" t="s">
        <v>159</v>
      </c>
      <c r="C55" s="204"/>
      <c r="D55" s="191">
        <v>65</v>
      </c>
      <c r="E55" s="192">
        <v>65</v>
      </c>
      <c r="F55" s="192">
        <v>93</v>
      </c>
      <c r="G55" s="192">
        <v>52</v>
      </c>
      <c r="H55" s="192">
        <v>50</v>
      </c>
      <c r="I55" s="192">
        <v>50</v>
      </c>
      <c r="J55" s="191">
        <v>27</v>
      </c>
      <c r="K55" s="193">
        <f t="shared" si="6"/>
        <v>402</v>
      </c>
      <c r="L55" s="194">
        <f t="shared" si="7"/>
        <v>0.16035101715197447</v>
      </c>
      <c r="N55" s="14">
        <v>2507</v>
      </c>
    </row>
    <row r="56" spans="2:14" ht="20.100000000000001" customHeight="1">
      <c r="B56" s="203" t="s">
        <v>160</v>
      </c>
      <c r="C56" s="204"/>
      <c r="D56" s="191">
        <v>180</v>
      </c>
      <c r="E56" s="192">
        <v>142</v>
      </c>
      <c r="F56" s="192">
        <v>161</v>
      </c>
      <c r="G56" s="192">
        <v>131</v>
      </c>
      <c r="H56" s="192">
        <v>103</v>
      </c>
      <c r="I56" s="192">
        <v>94</v>
      </c>
      <c r="J56" s="191">
        <v>61</v>
      </c>
      <c r="K56" s="193">
        <f t="shared" si="6"/>
        <v>872</v>
      </c>
      <c r="L56" s="194">
        <f t="shared" si="7"/>
        <v>0.20133918263680442</v>
      </c>
      <c r="N56" s="14">
        <v>4331</v>
      </c>
    </row>
    <row r="57" spans="2:14" ht="20.100000000000001" customHeight="1">
      <c r="B57" s="203" t="s">
        <v>161</v>
      </c>
      <c r="C57" s="204"/>
      <c r="D57" s="191">
        <v>414</v>
      </c>
      <c r="E57" s="192">
        <v>384</v>
      </c>
      <c r="F57" s="192">
        <v>390</v>
      </c>
      <c r="G57" s="192">
        <v>259</v>
      </c>
      <c r="H57" s="192">
        <v>173</v>
      </c>
      <c r="I57" s="192">
        <v>216</v>
      </c>
      <c r="J57" s="191">
        <v>111</v>
      </c>
      <c r="K57" s="193">
        <f t="shared" si="6"/>
        <v>1947</v>
      </c>
      <c r="L57" s="194">
        <f t="shared" si="7"/>
        <v>0.21021377672209027</v>
      </c>
      <c r="N57" s="14">
        <v>9262</v>
      </c>
    </row>
    <row r="58" spans="2:14" ht="20.100000000000001" customHeight="1">
      <c r="B58" s="203" t="s">
        <v>162</v>
      </c>
      <c r="C58" s="204"/>
      <c r="D58" s="191">
        <v>400</v>
      </c>
      <c r="E58" s="192">
        <v>347</v>
      </c>
      <c r="F58" s="192">
        <v>406</v>
      </c>
      <c r="G58" s="192">
        <v>257</v>
      </c>
      <c r="H58" s="192">
        <v>234</v>
      </c>
      <c r="I58" s="192">
        <v>244</v>
      </c>
      <c r="J58" s="191">
        <v>147</v>
      </c>
      <c r="K58" s="193">
        <f t="shared" si="6"/>
        <v>2035</v>
      </c>
      <c r="L58" s="194">
        <f t="shared" si="7"/>
        <v>0.19198113207547171</v>
      </c>
      <c r="N58" s="14">
        <v>10600</v>
      </c>
    </row>
    <row r="59" spans="2:14" ht="20.100000000000001" customHeight="1">
      <c r="B59" s="203" t="s">
        <v>163</v>
      </c>
      <c r="C59" s="204"/>
      <c r="D59" s="191">
        <v>206</v>
      </c>
      <c r="E59" s="192">
        <v>168</v>
      </c>
      <c r="F59" s="192">
        <v>193</v>
      </c>
      <c r="G59" s="192">
        <v>142</v>
      </c>
      <c r="H59" s="192">
        <v>130</v>
      </c>
      <c r="I59" s="192">
        <v>131</v>
      </c>
      <c r="J59" s="191">
        <v>93</v>
      </c>
      <c r="K59" s="193">
        <f t="shared" si="6"/>
        <v>1063</v>
      </c>
      <c r="L59" s="194">
        <f t="shared" si="7"/>
        <v>0.16110942709912093</v>
      </c>
      <c r="N59" s="14">
        <v>6598</v>
      </c>
    </row>
    <row r="60" spans="2:14" ht="20.100000000000001" customHeight="1">
      <c r="B60" s="203" t="s">
        <v>164</v>
      </c>
      <c r="C60" s="204"/>
      <c r="D60" s="191">
        <v>399</v>
      </c>
      <c r="E60" s="192">
        <v>215</v>
      </c>
      <c r="F60" s="192">
        <v>464</v>
      </c>
      <c r="G60" s="192">
        <v>262</v>
      </c>
      <c r="H60" s="192">
        <v>227</v>
      </c>
      <c r="I60" s="192">
        <v>280</v>
      </c>
      <c r="J60" s="191">
        <v>175</v>
      </c>
      <c r="K60" s="193">
        <f t="shared" si="6"/>
        <v>2022</v>
      </c>
      <c r="L60" s="194">
        <f t="shared" si="7"/>
        <v>0.21168341708542712</v>
      </c>
      <c r="N60" s="14">
        <v>9552</v>
      </c>
    </row>
    <row r="61" spans="2:14" ht="20.100000000000001" customHeight="1">
      <c r="B61" s="203" t="s">
        <v>165</v>
      </c>
      <c r="C61" s="204"/>
      <c r="D61" s="191">
        <v>126</v>
      </c>
      <c r="E61" s="192">
        <v>68</v>
      </c>
      <c r="F61" s="192">
        <v>157</v>
      </c>
      <c r="G61" s="192">
        <v>88</v>
      </c>
      <c r="H61" s="192">
        <v>85</v>
      </c>
      <c r="I61" s="192">
        <v>99</v>
      </c>
      <c r="J61" s="191">
        <v>45</v>
      </c>
      <c r="K61" s="193">
        <f t="shared" si="6"/>
        <v>668</v>
      </c>
      <c r="L61" s="194">
        <f t="shared" si="7"/>
        <v>0.21995390187685215</v>
      </c>
      <c r="N61" s="14">
        <v>3037</v>
      </c>
    </row>
    <row r="62" spans="2:14" ht="20.100000000000001" customHeight="1">
      <c r="B62" s="203" t="s">
        <v>166</v>
      </c>
      <c r="C62" s="204"/>
      <c r="D62" s="191">
        <v>283</v>
      </c>
      <c r="E62" s="192">
        <v>119</v>
      </c>
      <c r="F62" s="192">
        <v>255</v>
      </c>
      <c r="G62" s="192">
        <v>147</v>
      </c>
      <c r="H62" s="192">
        <v>145</v>
      </c>
      <c r="I62" s="192">
        <v>125</v>
      </c>
      <c r="J62" s="191">
        <v>75</v>
      </c>
      <c r="K62" s="193">
        <f t="shared" si="6"/>
        <v>1149</v>
      </c>
      <c r="L62" s="194">
        <f t="shared" si="7"/>
        <v>0.19162775183455638</v>
      </c>
      <c r="N62" s="14">
        <v>5996</v>
      </c>
    </row>
    <row r="63" spans="2:14" ht="20.100000000000001" customHeight="1">
      <c r="B63" s="203" t="s">
        <v>167</v>
      </c>
      <c r="C63" s="204"/>
      <c r="D63" s="191">
        <v>194</v>
      </c>
      <c r="E63" s="192">
        <v>141</v>
      </c>
      <c r="F63" s="192">
        <v>335</v>
      </c>
      <c r="G63" s="192">
        <v>220</v>
      </c>
      <c r="H63" s="192">
        <v>177</v>
      </c>
      <c r="I63" s="192">
        <v>195</v>
      </c>
      <c r="J63" s="191">
        <v>68</v>
      </c>
      <c r="K63" s="193">
        <f t="shared" si="6"/>
        <v>1330</v>
      </c>
      <c r="L63" s="194">
        <f t="shared" si="7"/>
        <v>0.14535519125683061</v>
      </c>
      <c r="N63" s="14">
        <v>9150</v>
      </c>
    </row>
    <row r="64" spans="2:14" ht="20.100000000000001" customHeight="1">
      <c r="B64" s="203" t="s">
        <v>168</v>
      </c>
      <c r="C64" s="204"/>
      <c r="D64" s="191">
        <v>33</v>
      </c>
      <c r="E64" s="192">
        <v>19</v>
      </c>
      <c r="F64" s="192">
        <v>31</v>
      </c>
      <c r="G64" s="192">
        <v>27</v>
      </c>
      <c r="H64" s="192">
        <v>36</v>
      </c>
      <c r="I64" s="192">
        <v>20</v>
      </c>
      <c r="J64" s="191">
        <v>29</v>
      </c>
      <c r="K64" s="193">
        <f t="shared" si="6"/>
        <v>195</v>
      </c>
      <c r="L64" s="194">
        <f t="shared" si="7"/>
        <v>0.21690767519466073</v>
      </c>
      <c r="N64" s="14">
        <v>899</v>
      </c>
    </row>
    <row r="65" spans="2:14" ht="20.100000000000001" customHeight="1">
      <c r="B65" s="203" t="s">
        <v>169</v>
      </c>
      <c r="C65" s="204"/>
      <c r="D65" s="191">
        <v>210</v>
      </c>
      <c r="E65" s="192">
        <v>168</v>
      </c>
      <c r="F65" s="192">
        <v>338</v>
      </c>
      <c r="G65" s="192">
        <v>215</v>
      </c>
      <c r="H65" s="192">
        <v>226</v>
      </c>
      <c r="I65" s="192">
        <v>290</v>
      </c>
      <c r="J65" s="191">
        <v>141</v>
      </c>
      <c r="K65" s="193">
        <f t="shared" si="6"/>
        <v>1588</v>
      </c>
      <c r="L65" s="194">
        <f t="shared" si="7"/>
        <v>0.15782150665871597</v>
      </c>
      <c r="N65" s="14">
        <v>10062</v>
      </c>
    </row>
    <row r="66" spans="2:14" ht="20.100000000000001" customHeight="1">
      <c r="B66" s="203" t="s">
        <v>170</v>
      </c>
      <c r="C66" s="204"/>
      <c r="D66" s="191">
        <v>123</v>
      </c>
      <c r="E66" s="192">
        <v>79</v>
      </c>
      <c r="F66" s="192">
        <v>162</v>
      </c>
      <c r="G66" s="192">
        <v>109</v>
      </c>
      <c r="H66" s="192">
        <v>76</v>
      </c>
      <c r="I66" s="192">
        <v>123</v>
      </c>
      <c r="J66" s="191">
        <v>61</v>
      </c>
      <c r="K66" s="193">
        <f t="shared" si="6"/>
        <v>733</v>
      </c>
      <c r="L66" s="194">
        <f t="shared" si="7"/>
        <v>0.16292509446543676</v>
      </c>
      <c r="N66" s="14">
        <v>4499</v>
      </c>
    </row>
    <row r="67" spans="2:14" ht="20.100000000000001" customHeight="1">
      <c r="B67" s="203" t="s">
        <v>171</v>
      </c>
      <c r="C67" s="204"/>
      <c r="D67" s="187">
        <v>570</v>
      </c>
      <c r="E67" s="188">
        <v>537</v>
      </c>
      <c r="F67" s="188">
        <v>1022</v>
      </c>
      <c r="G67" s="188">
        <v>564</v>
      </c>
      <c r="H67" s="188">
        <v>477</v>
      </c>
      <c r="I67" s="188">
        <v>591</v>
      </c>
      <c r="J67" s="187">
        <v>313</v>
      </c>
      <c r="K67" s="189">
        <f t="shared" si="6"/>
        <v>4074</v>
      </c>
      <c r="L67" s="195">
        <f t="shared" si="7"/>
        <v>0.18708670095518001</v>
      </c>
      <c r="N67" s="14">
        <v>21776</v>
      </c>
    </row>
    <row r="68" spans="2:14" ht="20.100000000000001" customHeight="1">
      <c r="B68" s="203" t="s">
        <v>172</v>
      </c>
      <c r="C68" s="204"/>
      <c r="D68" s="187">
        <v>92</v>
      </c>
      <c r="E68" s="188">
        <v>81</v>
      </c>
      <c r="F68" s="188">
        <v>180</v>
      </c>
      <c r="G68" s="188">
        <v>101</v>
      </c>
      <c r="H68" s="188">
        <v>93</v>
      </c>
      <c r="I68" s="188">
        <v>85</v>
      </c>
      <c r="J68" s="187">
        <v>61</v>
      </c>
      <c r="K68" s="189">
        <f t="shared" si="6"/>
        <v>693</v>
      </c>
      <c r="L68" s="195">
        <f t="shared" si="7"/>
        <v>0.17056362293871524</v>
      </c>
      <c r="N68" s="14">
        <v>4063</v>
      </c>
    </row>
    <row r="69" spans="2:14" ht="20.100000000000001" customHeight="1">
      <c r="B69" s="203" t="s">
        <v>173</v>
      </c>
      <c r="C69" s="204"/>
      <c r="D69" s="187">
        <v>106</v>
      </c>
      <c r="E69" s="188">
        <v>105</v>
      </c>
      <c r="F69" s="188">
        <v>258</v>
      </c>
      <c r="G69" s="188">
        <v>120</v>
      </c>
      <c r="H69" s="188">
        <v>97</v>
      </c>
      <c r="I69" s="188">
        <v>127</v>
      </c>
      <c r="J69" s="187">
        <v>70</v>
      </c>
      <c r="K69" s="189">
        <f t="shared" si="6"/>
        <v>883</v>
      </c>
      <c r="L69" s="195">
        <f t="shared" si="7"/>
        <v>0.15521181226929162</v>
      </c>
      <c r="N69" s="14">
        <v>5689</v>
      </c>
    </row>
    <row r="70" spans="2:14" ht="20.100000000000001" customHeight="1">
      <c r="B70" s="203" t="s">
        <v>174</v>
      </c>
      <c r="C70" s="204"/>
      <c r="D70" s="187">
        <v>802</v>
      </c>
      <c r="E70" s="188">
        <v>501</v>
      </c>
      <c r="F70" s="188">
        <v>746</v>
      </c>
      <c r="G70" s="188">
        <v>485</v>
      </c>
      <c r="H70" s="188">
        <v>394</v>
      </c>
      <c r="I70" s="188">
        <v>458</v>
      </c>
      <c r="J70" s="187">
        <v>216</v>
      </c>
      <c r="K70" s="189">
        <f t="shared" si="6"/>
        <v>3602</v>
      </c>
      <c r="L70" s="195">
        <f t="shared" si="7"/>
        <v>0.22778726364383736</v>
      </c>
      <c r="N70" s="14">
        <v>15813</v>
      </c>
    </row>
    <row r="71" spans="2:14" ht="20.100000000000001" customHeight="1">
      <c r="B71" s="203" t="s">
        <v>175</v>
      </c>
      <c r="C71" s="204"/>
      <c r="D71" s="187">
        <v>127</v>
      </c>
      <c r="E71" s="188">
        <v>108</v>
      </c>
      <c r="F71" s="188">
        <v>216</v>
      </c>
      <c r="G71" s="188">
        <v>150</v>
      </c>
      <c r="H71" s="188">
        <v>125</v>
      </c>
      <c r="I71" s="188">
        <v>128</v>
      </c>
      <c r="J71" s="187">
        <v>82</v>
      </c>
      <c r="K71" s="189">
        <f t="shared" si="6"/>
        <v>936</v>
      </c>
      <c r="L71" s="195">
        <f t="shared" si="7"/>
        <v>0.20124704364652762</v>
      </c>
      <c r="N71" s="14">
        <v>4651</v>
      </c>
    </row>
    <row r="72" spans="2:14" ht="20.100000000000001" customHeight="1">
      <c r="B72" s="203" t="s">
        <v>176</v>
      </c>
      <c r="C72" s="204"/>
      <c r="D72" s="187">
        <v>203</v>
      </c>
      <c r="E72" s="188">
        <v>123</v>
      </c>
      <c r="F72" s="188">
        <v>231</v>
      </c>
      <c r="G72" s="188">
        <v>115</v>
      </c>
      <c r="H72" s="188">
        <v>99</v>
      </c>
      <c r="I72" s="188">
        <v>129</v>
      </c>
      <c r="J72" s="187">
        <v>57</v>
      </c>
      <c r="K72" s="189">
        <f t="shared" si="6"/>
        <v>957</v>
      </c>
      <c r="L72" s="195">
        <f t="shared" si="7"/>
        <v>0.21759890859481582</v>
      </c>
      <c r="N72" s="14">
        <v>4398</v>
      </c>
    </row>
    <row r="73" spans="2:14" ht="20.100000000000001" customHeight="1">
      <c r="B73" s="203" t="s">
        <v>177</v>
      </c>
      <c r="C73" s="204"/>
      <c r="D73" s="187">
        <v>179</v>
      </c>
      <c r="E73" s="188">
        <v>106</v>
      </c>
      <c r="F73" s="188">
        <v>176</v>
      </c>
      <c r="G73" s="188">
        <v>115</v>
      </c>
      <c r="H73" s="188">
        <v>99</v>
      </c>
      <c r="I73" s="188">
        <v>129</v>
      </c>
      <c r="J73" s="187">
        <v>62</v>
      </c>
      <c r="K73" s="189">
        <f t="shared" si="6"/>
        <v>866</v>
      </c>
      <c r="L73" s="195">
        <f t="shared" si="7"/>
        <v>0.21666249687265449</v>
      </c>
      <c r="N73" s="14">
        <v>3997</v>
      </c>
    </row>
    <row r="74" spans="2:14" ht="20.100000000000001" customHeight="1">
      <c r="B74" s="203" t="s">
        <v>178</v>
      </c>
      <c r="C74" s="204"/>
      <c r="D74" s="187">
        <v>144</v>
      </c>
      <c r="E74" s="188">
        <v>113</v>
      </c>
      <c r="F74" s="188">
        <v>167</v>
      </c>
      <c r="G74" s="188">
        <v>106</v>
      </c>
      <c r="H74" s="188">
        <v>76</v>
      </c>
      <c r="I74" s="188">
        <v>87</v>
      </c>
      <c r="J74" s="187">
        <v>49</v>
      </c>
      <c r="K74" s="189">
        <f t="shared" si="6"/>
        <v>742</v>
      </c>
      <c r="L74" s="196">
        <f t="shared" si="7"/>
        <v>0.22830769230769229</v>
      </c>
      <c r="N74" s="14">
        <v>3250</v>
      </c>
    </row>
    <row r="75" spans="2:14" ht="20.100000000000001" customHeight="1">
      <c r="B75" s="203" t="s">
        <v>179</v>
      </c>
      <c r="C75" s="204"/>
      <c r="D75" s="187">
        <v>323</v>
      </c>
      <c r="E75" s="188">
        <v>218</v>
      </c>
      <c r="F75" s="188">
        <v>280</v>
      </c>
      <c r="G75" s="188">
        <v>193</v>
      </c>
      <c r="H75" s="188">
        <v>199</v>
      </c>
      <c r="I75" s="188">
        <v>220</v>
      </c>
      <c r="J75" s="187">
        <v>93</v>
      </c>
      <c r="K75" s="189">
        <f t="shared" si="6"/>
        <v>1526</v>
      </c>
      <c r="L75" s="197">
        <f t="shared" si="7"/>
        <v>0.25193990424302459</v>
      </c>
      <c r="N75" s="14">
        <v>6057</v>
      </c>
    </row>
    <row r="76" spans="2:14" ht="20.100000000000001" customHeight="1">
      <c r="B76" s="203" t="s">
        <v>180</v>
      </c>
      <c r="C76" s="204"/>
      <c r="D76" s="187">
        <v>103</v>
      </c>
      <c r="E76" s="188">
        <v>68</v>
      </c>
      <c r="F76" s="188">
        <v>93</v>
      </c>
      <c r="G76" s="188">
        <v>62</v>
      </c>
      <c r="H76" s="188">
        <v>44</v>
      </c>
      <c r="I76" s="188">
        <v>68</v>
      </c>
      <c r="J76" s="187">
        <v>30</v>
      </c>
      <c r="K76" s="189">
        <f t="shared" si="6"/>
        <v>468</v>
      </c>
      <c r="L76" s="195">
        <f t="shared" si="7"/>
        <v>0.23732251521298176</v>
      </c>
      <c r="N76" s="14">
        <v>1972</v>
      </c>
    </row>
    <row r="77" spans="2:14" ht="20.100000000000001" customHeight="1">
      <c r="B77" s="203" t="s">
        <v>181</v>
      </c>
      <c r="C77" s="204"/>
      <c r="D77" s="187">
        <v>303</v>
      </c>
      <c r="E77" s="188">
        <v>199</v>
      </c>
      <c r="F77" s="188">
        <v>390</v>
      </c>
      <c r="G77" s="188">
        <v>246</v>
      </c>
      <c r="H77" s="188">
        <v>196</v>
      </c>
      <c r="I77" s="188">
        <v>215</v>
      </c>
      <c r="J77" s="187">
        <v>111</v>
      </c>
      <c r="K77" s="189">
        <f t="shared" si="6"/>
        <v>1660</v>
      </c>
      <c r="L77" s="195">
        <f t="shared" si="7"/>
        <v>0.21200510855683269</v>
      </c>
      <c r="N77" s="14">
        <v>7830</v>
      </c>
    </row>
    <row r="78" spans="2:14" ht="20.100000000000001" customHeight="1">
      <c r="B78" s="203" t="s">
        <v>182</v>
      </c>
      <c r="C78" s="204"/>
      <c r="D78" s="187">
        <v>47</v>
      </c>
      <c r="E78" s="188">
        <v>33</v>
      </c>
      <c r="F78" s="188">
        <v>72</v>
      </c>
      <c r="G78" s="188">
        <v>37</v>
      </c>
      <c r="H78" s="188">
        <v>27</v>
      </c>
      <c r="I78" s="188">
        <v>42</v>
      </c>
      <c r="J78" s="187">
        <v>14</v>
      </c>
      <c r="K78" s="189">
        <f t="shared" si="6"/>
        <v>272</v>
      </c>
      <c r="L78" s="195">
        <f t="shared" si="7"/>
        <v>0.21988682295877121</v>
      </c>
      <c r="N78" s="14">
        <v>1237</v>
      </c>
    </row>
    <row r="79" spans="2:14" ht="20.100000000000001" customHeight="1">
      <c r="B79" s="203" t="s">
        <v>183</v>
      </c>
      <c r="C79" s="204"/>
      <c r="D79" s="187">
        <v>195</v>
      </c>
      <c r="E79" s="188">
        <v>156</v>
      </c>
      <c r="F79" s="188">
        <v>407</v>
      </c>
      <c r="G79" s="188">
        <v>212</v>
      </c>
      <c r="H79" s="188">
        <v>184</v>
      </c>
      <c r="I79" s="188">
        <v>258</v>
      </c>
      <c r="J79" s="187">
        <v>149</v>
      </c>
      <c r="K79" s="189">
        <f t="shared" si="6"/>
        <v>1561</v>
      </c>
      <c r="L79" s="195">
        <f t="shared" si="7"/>
        <v>0.17273431448489543</v>
      </c>
      <c r="N79" s="14">
        <v>9037</v>
      </c>
    </row>
    <row r="80" spans="2:14" ht="20.100000000000001" customHeight="1">
      <c r="B80" s="203" t="s">
        <v>184</v>
      </c>
      <c r="C80" s="204"/>
      <c r="D80" s="45">
        <v>50</v>
      </c>
      <c r="E80" s="46">
        <v>39</v>
      </c>
      <c r="F80" s="46">
        <v>85</v>
      </c>
      <c r="G80" s="46">
        <v>47</v>
      </c>
      <c r="H80" s="46">
        <v>44</v>
      </c>
      <c r="I80" s="46">
        <v>67</v>
      </c>
      <c r="J80" s="45">
        <v>44</v>
      </c>
      <c r="K80" s="47">
        <f t="shared" si="6"/>
        <v>376</v>
      </c>
      <c r="L80" s="195">
        <f t="shared" si="7"/>
        <v>0.17862232779097387</v>
      </c>
      <c r="N80" s="14">
        <v>2105</v>
      </c>
    </row>
    <row r="81" spans="2:14" ht="20.100000000000001" customHeight="1">
      <c r="B81" s="203" t="s">
        <v>185</v>
      </c>
      <c r="C81" s="204"/>
      <c r="D81" s="45">
        <v>38</v>
      </c>
      <c r="E81" s="46">
        <v>45</v>
      </c>
      <c r="F81" s="46">
        <v>126</v>
      </c>
      <c r="G81" s="46">
        <v>64</v>
      </c>
      <c r="H81" s="46">
        <v>47</v>
      </c>
      <c r="I81" s="46">
        <v>83</v>
      </c>
      <c r="J81" s="45">
        <v>40</v>
      </c>
      <c r="K81" s="47">
        <f t="shared" si="6"/>
        <v>443</v>
      </c>
      <c r="L81" s="195">
        <f t="shared" si="7"/>
        <v>0.164256581386726</v>
      </c>
      <c r="N81" s="14">
        <v>2697</v>
      </c>
    </row>
    <row r="82" spans="2:14" ht="20.100000000000001" customHeight="1">
      <c r="B82" s="203" t="s">
        <v>186</v>
      </c>
      <c r="C82" s="204"/>
      <c r="D82" s="40">
        <v>224</v>
      </c>
      <c r="E82" s="39">
        <v>162</v>
      </c>
      <c r="F82" s="39">
        <v>284</v>
      </c>
      <c r="G82" s="39">
        <v>166</v>
      </c>
      <c r="H82" s="39">
        <v>138</v>
      </c>
      <c r="I82" s="39">
        <v>163</v>
      </c>
      <c r="J82" s="40">
        <v>108</v>
      </c>
      <c r="K82" s="190">
        <f t="shared" si="6"/>
        <v>1245</v>
      </c>
      <c r="L82" s="197">
        <f t="shared" si="7"/>
        <v>0.1889799635701275</v>
      </c>
      <c r="N82" s="14">
        <v>6588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80:C80"/>
    <mergeCell ref="B81:C81"/>
    <mergeCell ref="B82:C82"/>
    <mergeCell ref="B75:C75"/>
    <mergeCell ref="B76:C76"/>
    <mergeCell ref="B77:C77"/>
    <mergeCell ref="B78:C78"/>
    <mergeCell ref="B79:C79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5"/>
      <c r="C3" s="215"/>
      <c r="D3" s="215" t="s">
        <v>121</v>
      </c>
      <c r="E3" s="215"/>
      <c r="F3" s="215" t="s">
        <v>122</v>
      </c>
      <c r="G3" s="215"/>
      <c r="H3" s="215" t="s">
        <v>123</v>
      </c>
      <c r="I3" s="215"/>
      <c r="J3" s="215" t="s">
        <v>124</v>
      </c>
      <c r="K3" s="215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>
      <c r="B4" s="216"/>
      <c r="C4" s="216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19" t="s">
        <v>113</v>
      </c>
      <c r="C5" s="219"/>
      <c r="D5" s="150">
        <v>5941</v>
      </c>
      <c r="E5" s="149">
        <v>331929.34999999998</v>
      </c>
      <c r="F5" s="151">
        <v>1749</v>
      </c>
      <c r="G5" s="152">
        <v>33867.710000000006</v>
      </c>
      <c r="H5" s="150">
        <v>550</v>
      </c>
      <c r="I5" s="149">
        <v>113883.66999999998</v>
      </c>
      <c r="J5" s="151">
        <v>1117</v>
      </c>
      <c r="K5" s="152">
        <v>350520.55000000005</v>
      </c>
      <c r="M5" s="162">
        <f>Q5+Q7</f>
        <v>41724</v>
      </c>
      <c r="N5" s="121" t="s">
        <v>107</v>
      </c>
      <c r="O5" s="122"/>
      <c r="P5" s="134"/>
      <c r="Q5" s="123">
        <v>33349</v>
      </c>
      <c r="R5" s="124">
        <v>2058305.8399999985</v>
      </c>
      <c r="S5" s="124">
        <f>R5/Q5*100</f>
        <v>6172.016672164078</v>
      </c>
    </row>
    <row r="6" spans="1:19" ht="20.100000000000001" customHeight="1">
      <c r="B6" s="217" t="s">
        <v>114</v>
      </c>
      <c r="C6" s="217"/>
      <c r="D6" s="153">
        <v>4904</v>
      </c>
      <c r="E6" s="154">
        <v>312365.51999999996</v>
      </c>
      <c r="F6" s="155">
        <v>1551</v>
      </c>
      <c r="G6" s="156">
        <v>29904.140000000003</v>
      </c>
      <c r="H6" s="153">
        <v>421</v>
      </c>
      <c r="I6" s="154">
        <v>88456.909999999989</v>
      </c>
      <c r="J6" s="155">
        <v>855</v>
      </c>
      <c r="K6" s="156">
        <v>253710.92</v>
      </c>
      <c r="M6" s="58"/>
      <c r="N6" s="125"/>
      <c r="O6" s="94" t="s">
        <v>104</v>
      </c>
      <c r="P6" s="107"/>
      <c r="Q6" s="98">
        <f>Q5/Q$13</f>
        <v>0.63303657865264518</v>
      </c>
      <c r="R6" s="99">
        <f>R5/R$13</f>
        <v>0.40286479645848711</v>
      </c>
      <c r="S6" s="100" t="s">
        <v>106</v>
      </c>
    </row>
    <row r="7" spans="1:19" ht="20.100000000000001" customHeight="1">
      <c r="B7" s="217" t="s">
        <v>115</v>
      </c>
      <c r="C7" s="217"/>
      <c r="D7" s="153">
        <v>2933</v>
      </c>
      <c r="E7" s="154">
        <v>183320.65</v>
      </c>
      <c r="F7" s="155">
        <v>928</v>
      </c>
      <c r="G7" s="156">
        <v>17666.899999999998</v>
      </c>
      <c r="H7" s="153">
        <v>520</v>
      </c>
      <c r="I7" s="154">
        <v>111356.70999999996</v>
      </c>
      <c r="J7" s="155">
        <v>629</v>
      </c>
      <c r="K7" s="156">
        <v>189431.88000000003</v>
      </c>
      <c r="M7" s="58"/>
      <c r="N7" s="126" t="s">
        <v>108</v>
      </c>
      <c r="O7" s="127"/>
      <c r="P7" s="135"/>
      <c r="Q7" s="128">
        <v>8375</v>
      </c>
      <c r="R7" s="129">
        <v>156804.51999999981</v>
      </c>
      <c r="S7" s="129">
        <f>R7/Q7*100</f>
        <v>1872.2927761194007</v>
      </c>
    </row>
    <row r="8" spans="1:19" ht="20.100000000000001" customHeight="1">
      <c r="B8" s="217" t="s">
        <v>116</v>
      </c>
      <c r="C8" s="217"/>
      <c r="D8" s="153">
        <v>1289</v>
      </c>
      <c r="E8" s="154">
        <v>79340.679999999978</v>
      </c>
      <c r="F8" s="155">
        <v>276</v>
      </c>
      <c r="G8" s="156">
        <v>4982.7899999999991</v>
      </c>
      <c r="H8" s="153">
        <v>76</v>
      </c>
      <c r="I8" s="154">
        <v>14689.93</v>
      </c>
      <c r="J8" s="155">
        <v>336</v>
      </c>
      <c r="K8" s="156">
        <v>96497.709999999992</v>
      </c>
      <c r="L8" s="89"/>
      <c r="M8" s="88"/>
      <c r="N8" s="130"/>
      <c r="O8" s="94" t="s">
        <v>104</v>
      </c>
      <c r="P8" s="107"/>
      <c r="Q8" s="98">
        <f>Q7/Q$13</f>
        <v>0.15897572179723241</v>
      </c>
      <c r="R8" s="99">
        <f>R7/R$13</f>
        <v>3.069078453062677E-2</v>
      </c>
      <c r="S8" s="100" t="s">
        <v>105</v>
      </c>
    </row>
    <row r="9" spans="1:19" ht="20.100000000000001" customHeight="1">
      <c r="B9" s="217" t="s">
        <v>117</v>
      </c>
      <c r="C9" s="217"/>
      <c r="D9" s="153">
        <v>1828</v>
      </c>
      <c r="E9" s="154">
        <v>123900.26999999999</v>
      </c>
      <c r="F9" s="155">
        <v>425</v>
      </c>
      <c r="G9" s="156">
        <v>8763.5</v>
      </c>
      <c r="H9" s="153">
        <v>320</v>
      </c>
      <c r="I9" s="154">
        <v>66625.799999999988</v>
      </c>
      <c r="J9" s="155">
        <v>402</v>
      </c>
      <c r="K9" s="156">
        <v>121216.59999999999</v>
      </c>
      <c r="L9" s="89"/>
      <c r="M9" s="88"/>
      <c r="N9" s="126" t="s">
        <v>109</v>
      </c>
      <c r="O9" s="127"/>
      <c r="P9" s="135"/>
      <c r="Q9" s="128">
        <v>4155</v>
      </c>
      <c r="R9" s="129">
        <v>880635.55000000028</v>
      </c>
      <c r="S9" s="129">
        <f>R9/Q9*100</f>
        <v>21194.598074608912</v>
      </c>
    </row>
    <row r="10" spans="1:19" ht="20.100000000000001" customHeight="1">
      <c r="B10" s="217" t="s">
        <v>118</v>
      </c>
      <c r="C10" s="217"/>
      <c r="D10" s="153">
        <v>4320</v>
      </c>
      <c r="E10" s="154">
        <v>285091.62999999995</v>
      </c>
      <c r="F10" s="155">
        <v>740</v>
      </c>
      <c r="G10" s="156">
        <v>14232.099999999999</v>
      </c>
      <c r="H10" s="153">
        <v>574</v>
      </c>
      <c r="I10" s="154">
        <v>129527.98000000003</v>
      </c>
      <c r="J10" s="155">
        <v>983</v>
      </c>
      <c r="K10" s="156">
        <v>299666.98000000004</v>
      </c>
      <c r="L10" s="89"/>
      <c r="M10" s="88"/>
      <c r="N10" s="95"/>
      <c r="O10" s="94" t="s">
        <v>104</v>
      </c>
      <c r="P10" s="107"/>
      <c r="Q10" s="98">
        <f>Q9/Q$13</f>
        <v>7.8870940187164257E-2</v>
      </c>
      <c r="R10" s="99">
        <f>R9/R$13</f>
        <v>0.17236362775167477</v>
      </c>
      <c r="S10" s="100" t="s">
        <v>105</v>
      </c>
    </row>
    <row r="11" spans="1:19" ht="20.100000000000001" customHeight="1">
      <c r="B11" s="217" t="s">
        <v>119</v>
      </c>
      <c r="C11" s="217"/>
      <c r="D11" s="153">
        <v>9282</v>
      </c>
      <c r="E11" s="154">
        <v>561821.26999999967</v>
      </c>
      <c r="F11" s="155">
        <v>2022</v>
      </c>
      <c r="G11" s="156">
        <v>33663.070000000014</v>
      </c>
      <c r="H11" s="153">
        <v>1380</v>
      </c>
      <c r="I11" s="154">
        <v>294272.47000000003</v>
      </c>
      <c r="J11" s="155">
        <v>1694</v>
      </c>
      <c r="K11" s="156">
        <v>469865.05000000005</v>
      </c>
      <c r="L11" s="89"/>
      <c r="M11" s="88"/>
      <c r="N11" s="126" t="s">
        <v>110</v>
      </c>
      <c r="O11" s="127"/>
      <c r="P11" s="135"/>
      <c r="Q11" s="101">
        <v>6802</v>
      </c>
      <c r="R11" s="102">
        <v>2013426.8400000003</v>
      </c>
      <c r="S11" s="102">
        <f>R11/Q11*100</f>
        <v>29600.512202293448</v>
      </c>
    </row>
    <row r="12" spans="1:19" ht="20.100000000000001" customHeight="1" thickBot="1">
      <c r="B12" s="218" t="s">
        <v>120</v>
      </c>
      <c r="C12" s="218"/>
      <c r="D12" s="157">
        <v>2852</v>
      </c>
      <c r="E12" s="158">
        <v>180536.47000000003</v>
      </c>
      <c r="F12" s="159">
        <v>684</v>
      </c>
      <c r="G12" s="160">
        <v>13724.31</v>
      </c>
      <c r="H12" s="157">
        <v>314</v>
      </c>
      <c r="I12" s="158">
        <v>61822.079999999994</v>
      </c>
      <c r="J12" s="159">
        <v>786</v>
      </c>
      <c r="K12" s="160">
        <v>232517.15000000002</v>
      </c>
      <c r="L12" s="89"/>
      <c r="M12" s="88"/>
      <c r="N12" s="125"/>
      <c r="O12" s="84" t="s">
        <v>104</v>
      </c>
      <c r="P12" s="108"/>
      <c r="Q12" s="103">
        <f>Q11/Q$13</f>
        <v>0.12911675936295819</v>
      </c>
      <c r="R12" s="104">
        <f>R11/R$13</f>
        <v>0.3940807912592113</v>
      </c>
      <c r="S12" s="105" t="s">
        <v>105</v>
      </c>
    </row>
    <row r="13" spans="1:19" ht="20.100000000000001" customHeight="1" thickTop="1">
      <c r="B13" s="161" t="s">
        <v>125</v>
      </c>
      <c r="C13" s="161"/>
      <c r="D13" s="150">
        <v>33349</v>
      </c>
      <c r="E13" s="149">
        <v>2058305.8399999985</v>
      </c>
      <c r="F13" s="151">
        <v>8375</v>
      </c>
      <c r="G13" s="152">
        <v>156804.51999999981</v>
      </c>
      <c r="H13" s="150">
        <v>4155</v>
      </c>
      <c r="I13" s="149">
        <v>880635.55000000028</v>
      </c>
      <c r="J13" s="151">
        <v>6802</v>
      </c>
      <c r="K13" s="152">
        <v>2013426.8400000003</v>
      </c>
      <c r="M13" s="58"/>
      <c r="N13" s="131" t="s">
        <v>111</v>
      </c>
      <c r="O13" s="132"/>
      <c r="P13" s="133"/>
      <c r="Q13" s="96">
        <f>Q5+Q7+Q9+Q11</f>
        <v>52681</v>
      </c>
      <c r="R13" s="97">
        <f>R5+R7+R9+R11</f>
        <v>5109172.7499999991</v>
      </c>
      <c r="S13" s="97">
        <f>R13/Q13*100</f>
        <v>9698.3215011104567</v>
      </c>
    </row>
    <row r="14" spans="1:19" ht="20.100000000000001" customHeight="1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>
      <c r="M16" s="14" t="s">
        <v>132</v>
      </c>
      <c r="N16" s="58">
        <f>D5/(D5+F5+H5+J5)</f>
        <v>0.63492572405685588</v>
      </c>
      <c r="O16" s="58">
        <f>F5/(D5+F5+H5+J5)</f>
        <v>0.18691888425777492</v>
      </c>
      <c r="P16" s="58">
        <f>H5/(D5+F5+H5+J5)</f>
        <v>5.877952335150155E-2</v>
      </c>
      <c r="Q16" s="58">
        <f>J5/(D5+F5+H5+J5)</f>
        <v>0.11937586833386769</v>
      </c>
    </row>
    <row r="17" spans="13:17" ht="20.100000000000001" customHeight="1">
      <c r="M17" s="14" t="s">
        <v>133</v>
      </c>
      <c r="N17" s="58">
        <f t="shared" ref="N17:N23" si="0">D6/(D6+F6+H6+J6)</f>
        <v>0.63432932350278104</v>
      </c>
      <c r="O17" s="58">
        <f t="shared" ref="O17:O23" si="1">F6/(D6+F6+H6+J6)</f>
        <v>0.20062087698874662</v>
      </c>
      <c r="P17" s="58">
        <f t="shared" ref="P17:P23" si="2">H6/(D6+F6+H6+J6)</f>
        <v>5.4456085887983445E-2</v>
      </c>
      <c r="Q17" s="58">
        <f t="shared" ref="Q17:Q23" si="3">J6/(D6+F6+H6+J6)</f>
        <v>0.11059371362048893</v>
      </c>
    </row>
    <row r="18" spans="13:17" ht="20.100000000000001" customHeight="1">
      <c r="M18" s="14" t="s">
        <v>134</v>
      </c>
      <c r="N18" s="58">
        <f t="shared" si="0"/>
        <v>0.5854291417165669</v>
      </c>
      <c r="O18" s="58">
        <f t="shared" si="1"/>
        <v>0.18522954091816368</v>
      </c>
      <c r="P18" s="58">
        <f t="shared" si="2"/>
        <v>0.10379241516966067</v>
      </c>
      <c r="Q18" s="58">
        <f t="shared" si="3"/>
        <v>0.12554890219560877</v>
      </c>
    </row>
    <row r="19" spans="13:17" ht="20.100000000000001" customHeight="1">
      <c r="M19" s="14" t="s">
        <v>135</v>
      </c>
      <c r="N19" s="58">
        <f t="shared" si="0"/>
        <v>0.65199797673242288</v>
      </c>
      <c r="O19" s="58">
        <f t="shared" si="1"/>
        <v>0.13960546282245828</v>
      </c>
      <c r="P19" s="58">
        <f t="shared" si="2"/>
        <v>3.8442083965604452E-2</v>
      </c>
      <c r="Q19" s="58">
        <f t="shared" si="3"/>
        <v>0.16995447647951442</v>
      </c>
    </row>
    <row r="20" spans="13:17" ht="20.100000000000001" customHeight="1">
      <c r="M20" s="14" t="s">
        <v>136</v>
      </c>
      <c r="N20" s="58">
        <f t="shared" si="0"/>
        <v>0.61445378151260499</v>
      </c>
      <c r="O20" s="58">
        <f t="shared" si="1"/>
        <v>0.14285714285714285</v>
      </c>
      <c r="P20" s="58">
        <f t="shared" si="2"/>
        <v>0.10756302521008404</v>
      </c>
      <c r="Q20" s="58">
        <f t="shared" si="3"/>
        <v>0.13512605042016806</v>
      </c>
    </row>
    <row r="21" spans="13:17" ht="20.100000000000001" customHeight="1">
      <c r="M21" s="14" t="s">
        <v>137</v>
      </c>
      <c r="N21" s="58">
        <f t="shared" si="0"/>
        <v>0.65286383557503402</v>
      </c>
      <c r="O21" s="58">
        <f t="shared" si="1"/>
        <v>0.11183315701979749</v>
      </c>
      <c r="P21" s="58">
        <f t="shared" si="2"/>
        <v>8.6746259634275347E-2</v>
      </c>
      <c r="Q21" s="58">
        <f t="shared" si="3"/>
        <v>0.14855674777089314</v>
      </c>
    </row>
    <row r="22" spans="13:17" ht="20.100000000000001" customHeight="1">
      <c r="M22" s="14" t="s">
        <v>138</v>
      </c>
      <c r="N22" s="58">
        <f t="shared" si="0"/>
        <v>0.64556962025316456</v>
      </c>
      <c r="O22" s="58">
        <f t="shared" si="1"/>
        <v>0.14063152037835583</v>
      </c>
      <c r="P22" s="58">
        <f t="shared" si="2"/>
        <v>9.597996939769092E-2</v>
      </c>
      <c r="Q22" s="58">
        <f t="shared" si="3"/>
        <v>0.11781888997078871</v>
      </c>
    </row>
    <row r="23" spans="13:17" ht="20.100000000000001" customHeight="1">
      <c r="M23" s="14" t="s">
        <v>139</v>
      </c>
      <c r="N23" s="58">
        <f t="shared" si="0"/>
        <v>0.61518550474547018</v>
      </c>
      <c r="O23" s="58">
        <f t="shared" si="1"/>
        <v>0.14754098360655737</v>
      </c>
      <c r="P23" s="58">
        <f t="shared" si="2"/>
        <v>6.7730802415875757E-2</v>
      </c>
      <c r="Q23" s="58">
        <f t="shared" si="3"/>
        <v>0.16954270923209663</v>
      </c>
    </row>
    <row r="24" spans="13:17" ht="20.100000000000001" customHeight="1">
      <c r="M24" s="14" t="s">
        <v>140</v>
      </c>
      <c r="N24" s="58">
        <f t="shared" ref="N24" si="4">D13/(D13+F13+H13+J13)</f>
        <v>0.63303657865264518</v>
      </c>
      <c r="O24" s="58">
        <f t="shared" ref="O24" si="5">F13/(D13+F13+H13+J13)</f>
        <v>0.15897572179723241</v>
      </c>
      <c r="P24" s="58">
        <f t="shared" ref="P24" si="6">H13/(D13+F13+H13+J13)</f>
        <v>7.8870940187164257E-2</v>
      </c>
      <c r="Q24" s="58">
        <f t="shared" ref="Q24" si="7">J13/(D13+F13+H13+J13)</f>
        <v>0.12911675936295819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>
      <c r="M29" s="14" t="s">
        <v>132</v>
      </c>
      <c r="N29" s="58">
        <f>E5/(E5+G5+I5+K5)</f>
        <v>0.39981792126362414</v>
      </c>
      <c r="O29" s="58">
        <f>G5/(E5+G5+I5+K5)</f>
        <v>4.0794576948857519E-2</v>
      </c>
      <c r="P29" s="58">
        <f>I5/(E5+G5+I5+K5)</f>
        <v>0.13717597496356543</v>
      </c>
      <c r="Q29" s="58">
        <f>K5/(E5+G5+I5+K5)</f>
        <v>0.42221152682395291</v>
      </c>
    </row>
    <row r="30" spans="13:17" ht="20.100000000000001" customHeight="1">
      <c r="M30" s="14" t="s">
        <v>133</v>
      </c>
      <c r="N30" s="58">
        <f t="shared" ref="N30:N37" si="8">E6/(E6+G6+I6+K6)</f>
        <v>0.45638283198075541</v>
      </c>
      <c r="O30" s="58">
        <f t="shared" ref="O30:O37" si="9">G6/(E6+G6+I6+K6)</f>
        <v>4.3691557573796849E-2</v>
      </c>
      <c r="P30" s="58">
        <f t="shared" ref="P30:P37" si="10">I6/(E6+G6+I6+K6)</f>
        <v>0.12924030505693074</v>
      </c>
      <c r="Q30" s="58">
        <f t="shared" ref="Q30:Q37" si="11">K6/(E6+G6+I6+K6)</f>
        <v>0.37068530538851696</v>
      </c>
    </row>
    <row r="31" spans="13:17" ht="20.100000000000001" customHeight="1">
      <c r="M31" s="14" t="s">
        <v>134</v>
      </c>
      <c r="N31" s="58">
        <f t="shared" si="8"/>
        <v>0.36534349760034424</v>
      </c>
      <c r="O31" s="58">
        <f t="shared" si="9"/>
        <v>3.5208728737081835E-2</v>
      </c>
      <c r="P31" s="58">
        <f t="shared" si="10"/>
        <v>0.22192507997689959</v>
      </c>
      <c r="Q31" s="58">
        <f t="shared" si="11"/>
        <v>0.37752269368567432</v>
      </c>
    </row>
    <row r="32" spans="13:17" ht="20.100000000000001" customHeight="1">
      <c r="M32" s="14" t="s">
        <v>135</v>
      </c>
      <c r="N32" s="58">
        <f t="shared" si="8"/>
        <v>0.40581161858269843</v>
      </c>
      <c r="O32" s="58">
        <f t="shared" si="9"/>
        <v>2.5485968546749085E-2</v>
      </c>
      <c r="P32" s="58">
        <f t="shared" si="10"/>
        <v>7.5136037026233463E-2</v>
      </c>
      <c r="Q32" s="58">
        <f t="shared" si="11"/>
        <v>0.49356637584431912</v>
      </c>
    </row>
    <row r="33" spans="13:17" ht="20.100000000000001" customHeight="1">
      <c r="M33" s="14" t="s">
        <v>136</v>
      </c>
      <c r="N33" s="58">
        <f t="shared" si="8"/>
        <v>0.38657686371529132</v>
      </c>
      <c r="O33" s="58">
        <f t="shared" si="9"/>
        <v>2.7342687349825437E-2</v>
      </c>
      <c r="P33" s="58">
        <f t="shared" si="10"/>
        <v>0.20787680936064348</v>
      </c>
      <c r="Q33" s="58">
        <f t="shared" si="11"/>
        <v>0.37820363957423969</v>
      </c>
    </row>
    <row r="34" spans="13:17" ht="20.100000000000001" customHeight="1">
      <c r="M34" s="14" t="s">
        <v>137</v>
      </c>
      <c r="N34" s="58">
        <f t="shared" si="8"/>
        <v>0.39133056421654738</v>
      </c>
      <c r="O34" s="58">
        <f t="shared" si="9"/>
        <v>1.9535669016260929E-2</v>
      </c>
      <c r="P34" s="58">
        <f t="shared" si="10"/>
        <v>0.1777963719777732</v>
      </c>
      <c r="Q34" s="58">
        <f t="shared" si="11"/>
        <v>0.41133739478941861</v>
      </c>
    </row>
    <row r="35" spans="13:17" ht="20.100000000000001" customHeight="1">
      <c r="M35" s="14" t="s">
        <v>138</v>
      </c>
      <c r="N35" s="58">
        <f t="shared" si="8"/>
        <v>0.41321876804775681</v>
      </c>
      <c r="O35" s="58">
        <f t="shared" si="9"/>
        <v>2.4759141486589527E-2</v>
      </c>
      <c r="P35" s="58">
        <f t="shared" si="10"/>
        <v>0.21643699520982992</v>
      </c>
      <c r="Q35" s="58">
        <f t="shared" si="11"/>
        <v>0.34558509525582365</v>
      </c>
    </row>
    <row r="36" spans="13:17" ht="20.100000000000001" customHeight="1">
      <c r="M36" s="14" t="s">
        <v>139</v>
      </c>
      <c r="N36" s="58">
        <f t="shared" si="8"/>
        <v>0.36949747504098501</v>
      </c>
      <c r="O36" s="58">
        <f t="shared" si="9"/>
        <v>2.8089049773044415E-2</v>
      </c>
      <c r="P36" s="58">
        <f t="shared" si="10"/>
        <v>0.12652901910501393</v>
      </c>
      <c r="Q36" s="58">
        <f t="shared" si="11"/>
        <v>0.47588445608095675</v>
      </c>
    </row>
    <row r="37" spans="13:17" ht="20.100000000000001" customHeight="1">
      <c r="M37" s="14" t="s">
        <v>140</v>
      </c>
      <c r="N37" s="58">
        <f t="shared" si="8"/>
        <v>0.40286479645848711</v>
      </c>
      <c r="O37" s="58">
        <f t="shared" si="9"/>
        <v>3.069078453062677E-2</v>
      </c>
      <c r="P37" s="58">
        <f t="shared" si="10"/>
        <v>0.17236362775167477</v>
      </c>
      <c r="Q37" s="58">
        <f t="shared" si="11"/>
        <v>0.3940807912592113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topLeftCell="A47" zoomScaleNormal="100" workbookViewId="0">
      <selection activeCell="N23" sqref="N23"/>
    </sheetView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98</v>
      </c>
    </row>
    <row r="2" spans="1:14" s="14" customFormat="1" ht="20.100000000000001" customHeight="1"/>
    <row r="3" spans="1:14" s="14" customFormat="1" ht="20.100000000000001" customHeight="1">
      <c r="B3" s="201" t="s">
        <v>53</v>
      </c>
      <c r="C3" s="247"/>
      <c r="D3" s="248"/>
      <c r="E3" s="251" t="s">
        <v>51</v>
      </c>
      <c r="F3" s="240" t="s">
        <v>99</v>
      </c>
      <c r="G3" s="251" t="s">
        <v>56</v>
      </c>
      <c r="H3" s="240" t="s">
        <v>99</v>
      </c>
    </row>
    <row r="4" spans="1:14" s="14" customFormat="1" ht="20.100000000000001" customHeight="1" thickBot="1">
      <c r="B4" s="202"/>
      <c r="C4" s="249"/>
      <c r="D4" s="250"/>
      <c r="E4" s="252"/>
      <c r="F4" s="241"/>
      <c r="G4" s="252"/>
      <c r="H4" s="241"/>
      <c r="N4" s="24"/>
    </row>
    <row r="5" spans="1:14" s="14" customFormat="1" ht="20.100000000000001" customHeight="1" thickTop="1">
      <c r="B5" s="242" t="s">
        <v>68</v>
      </c>
      <c r="C5" s="243" t="s">
        <v>3</v>
      </c>
      <c r="D5" s="244"/>
      <c r="E5" s="163">
        <v>4973</v>
      </c>
      <c r="F5" s="164">
        <f t="shared" ref="F5:F16" si="0">E5/SUM(E$5:E$16)</f>
        <v>0.14911991364058894</v>
      </c>
      <c r="G5" s="165">
        <v>289837.46000000002</v>
      </c>
      <c r="H5" s="166">
        <f t="shared" ref="H5:H16" si="1">G5/SUM(G$5:G$16)</f>
        <v>0.14081360231674805</v>
      </c>
      <c r="N5" s="24"/>
    </row>
    <row r="6" spans="1:14" s="14" customFormat="1" ht="20.100000000000001" customHeight="1">
      <c r="B6" s="238"/>
      <c r="C6" s="245" t="s">
        <v>8</v>
      </c>
      <c r="D6" s="246"/>
      <c r="E6" s="167">
        <v>238</v>
      </c>
      <c r="F6" s="168">
        <f t="shared" si="0"/>
        <v>7.1366457764850521E-3</v>
      </c>
      <c r="G6" s="169">
        <v>17609.449999999997</v>
      </c>
      <c r="H6" s="170">
        <f t="shared" si="1"/>
        <v>8.5553126546053029E-3</v>
      </c>
      <c r="N6" s="24"/>
    </row>
    <row r="7" spans="1:14" s="14" customFormat="1" ht="20.100000000000001" customHeight="1">
      <c r="B7" s="238"/>
      <c r="C7" s="245" t="s">
        <v>9</v>
      </c>
      <c r="D7" s="246"/>
      <c r="E7" s="167">
        <v>2056</v>
      </c>
      <c r="F7" s="168">
        <f t="shared" si="0"/>
        <v>6.1651024018711205E-2</v>
      </c>
      <c r="G7" s="169">
        <v>101084.20999999999</v>
      </c>
      <c r="H7" s="170">
        <f t="shared" si="1"/>
        <v>4.9110393623524866E-2</v>
      </c>
      <c r="N7" s="24"/>
    </row>
    <row r="8" spans="1:14" s="14" customFormat="1" ht="20.100000000000001" customHeight="1">
      <c r="B8" s="238"/>
      <c r="C8" s="245" t="s">
        <v>10</v>
      </c>
      <c r="D8" s="246"/>
      <c r="E8" s="167">
        <v>396</v>
      </c>
      <c r="F8" s="168">
        <f t="shared" si="0"/>
        <v>1.1874419023059163E-2</v>
      </c>
      <c r="G8" s="169">
        <v>18083.649999999998</v>
      </c>
      <c r="H8" s="170">
        <f t="shared" si="1"/>
        <v>8.7856962986608434E-3</v>
      </c>
      <c r="N8" s="24"/>
    </row>
    <row r="9" spans="1:14" s="14" customFormat="1" ht="20.100000000000001" customHeight="1">
      <c r="B9" s="238"/>
      <c r="C9" s="223" t="s">
        <v>70</v>
      </c>
      <c r="D9" s="224"/>
      <c r="E9" s="167">
        <v>4142</v>
      </c>
      <c r="F9" s="168">
        <f t="shared" si="0"/>
        <v>0.12420162523613902</v>
      </c>
      <c r="G9" s="169">
        <v>54548.269999999982</v>
      </c>
      <c r="H9" s="170">
        <f t="shared" si="1"/>
        <v>2.6501537788961423E-2</v>
      </c>
      <c r="N9" s="24"/>
    </row>
    <row r="10" spans="1:14" s="14" customFormat="1" ht="20.100000000000001" customHeight="1">
      <c r="B10" s="238"/>
      <c r="C10" s="245" t="s">
        <v>54</v>
      </c>
      <c r="D10" s="246"/>
      <c r="E10" s="167">
        <v>6689</v>
      </c>
      <c r="F10" s="168">
        <f t="shared" si="0"/>
        <v>0.20057572940717863</v>
      </c>
      <c r="G10" s="169">
        <v>769171.11999999976</v>
      </c>
      <c r="H10" s="170">
        <f t="shared" si="1"/>
        <v>0.37369136551640925</v>
      </c>
      <c r="N10" s="24"/>
    </row>
    <row r="11" spans="1:14" s="14" customFormat="1" ht="20.100000000000001" customHeight="1">
      <c r="B11" s="238"/>
      <c r="C11" s="245" t="s">
        <v>55</v>
      </c>
      <c r="D11" s="246"/>
      <c r="E11" s="167">
        <v>3306</v>
      </c>
      <c r="F11" s="168">
        <f t="shared" si="0"/>
        <v>9.9133407298569676E-2</v>
      </c>
      <c r="G11" s="169">
        <v>301163.32999999996</v>
      </c>
      <c r="H11" s="170">
        <f t="shared" si="1"/>
        <v>0.1463161227779444</v>
      </c>
      <c r="N11" s="24"/>
    </row>
    <row r="12" spans="1:14" s="14" customFormat="1" ht="20.100000000000001" customHeight="1">
      <c r="B12" s="238"/>
      <c r="C12" s="223" t="s">
        <v>152</v>
      </c>
      <c r="D12" s="224"/>
      <c r="E12" s="167">
        <v>1119</v>
      </c>
      <c r="F12" s="168">
        <f t="shared" si="0"/>
        <v>3.3554229512129302E-2</v>
      </c>
      <c r="G12" s="169">
        <v>139762.93000000005</v>
      </c>
      <c r="H12" s="170">
        <f t="shared" si="1"/>
        <v>6.7901925595275026E-2</v>
      </c>
      <c r="N12" s="24"/>
    </row>
    <row r="13" spans="1:14" s="14" customFormat="1" ht="20.100000000000001" customHeight="1">
      <c r="B13" s="238"/>
      <c r="C13" s="223" t="s">
        <v>150</v>
      </c>
      <c r="D13" s="224"/>
      <c r="E13" s="167">
        <v>226</v>
      </c>
      <c r="F13" s="168">
        <f t="shared" si="0"/>
        <v>6.7768148969984104E-3</v>
      </c>
      <c r="G13" s="169">
        <v>18412.690000000002</v>
      </c>
      <c r="H13" s="170">
        <f t="shared" si="1"/>
        <v>8.9455559237979921E-3</v>
      </c>
      <c r="N13" s="24"/>
    </row>
    <row r="14" spans="1:14" s="14" customFormat="1" ht="20.100000000000001" customHeight="1">
      <c r="B14" s="238"/>
      <c r="C14" s="223" t="s">
        <v>151</v>
      </c>
      <c r="D14" s="224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38"/>
      <c r="C15" s="223" t="s">
        <v>72</v>
      </c>
      <c r="D15" s="224"/>
      <c r="E15" s="167">
        <v>9099</v>
      </c>
      <c r="F15" s="168">
        <f t="shared" si="0"/>
        <v>0.27284176437074575</v>
      </c>
      <c r="G15" s="169">
        <v>119298.55999999998</v>
      </c>
      <c r="H15" s="170">
        <f t="shared" si="1"/>
        <v>5.7959588746053399E-2</v>
      </c>
      <c r="N15" s="24"/>
    </row>
    <row r="16" spans="1:14" s="14" customFormat="1" ht="20.100000000000001" customHeight="1">
      <c r="B16" s="239"/>
      <c r="C16" s="233" t="s">
        <v>71</v>
      </c>
      <c r="D16" s="234"/>
      <c r="E16" s="171">
        <v>1105</v>
      </c>
      <c r="F16" s="172">
        <f t="shared" si="0"/>
        <v>3.3134426819394887E-2</v>
      </c>
      <c r="G16" s="173">
        <v>229334.17</v>
      </c>
      <c r="H16" s="174">
        <f t="shared" si="1"/>
        <v>0.11141889875801937</v>
      </c>
      <c r="N16" s="24"/>
    </row>
    <row r="17" spans="2:8" s="14" customFormat="1" ht="20.100000000000001" hidden="1" customHeight="1">
      <c r="B17" s="237" t="s">
        <v>69</v>
      </c>
      <c r="C17" s="231" t="s">
        <v>83</v>
      </c>
      <c r="D17" s="232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38"/>
      <c r="C18" s="223" t="s">
        <v>84</v>
      </c>
      <c r="D18" s="224"/>
      <c r="E18" s="167">
        <v>1</v>
      </c>
      <c r="F18" s="168">
        <f t="shared" si="2"/>
        <v>1.1940298507462687E-4</v>
      </c>
      <c r="G18" s="169">
        <v>18.29</v>
      </c>
      <c r="H18" s="170">
        <f t="shared" si="3"/>
        <v>1.1664204577776201E-4</v>
      </c>
    </row>
    <row r="19" spans="2:8" s="14" customFormat="1" ht="20.100000000000001" customHeight="1">
      <c r="B19" s="238"/>
      <c r="C19" s="223" t="s">
        <v>85</v>
      </c>
      <c r="D19" s="224"/>
      <c r="E19" s="167">
        <v>626</v>
      </c>
      <c r="F19" s="168">
        <f t="shared" si="2"/>
        <v>7.4746268656716422E-2</v>
      </c>
      <c r="G19" s="169">
        <v>19973.580000000002</v>
      </c>
      <c r="H19" s="170">
        <f t="shared" si="3"/>
        <v>0.12737885361978085</v>
      </c>
    </row>
    <row r="20" spans="2:8" s="14" customFormat="1" ht="20.100000000000001" customHeight="1">
      <c r="B20" s="238"/>
      <c r="C20" s="223" t="s">
        <v>86</v>
      </c>
      <c r="D20" s="224"/>
      <c r="E20" s="167">
        <v>142</v>
      </c>
      <c r="F20" s="168">
        <f t="shared" si="2"/>
        <v>1.6955223880597014E-2</v>
      </c>
      <c r="G20" s="169">
        <v>5569.5400000000009</v>
      </c>
      <c r="H20" s="170">
        <f t="shared" si="3"/>
        <v>3.5519001620616553E-2</v>
      </c>
    </row>
    <row r="21" spans="2:8" s="14" customFormat="1" ht="20.100000000000001" customHeight="1">
      <c r="B21" s="238"/>
      <c r="C21" s="223" t="s">
        <v>87</v>
      </c>
      <c r="D21" s="224"/>
      <c r="E21" s="167">
        <v>412</v>
      </c>
      <c r="F21" s="168">
        <f t="shared" si="2"/>
        <v>4.9194029850746265E-2</v>
      </c>
      <c r="G21" s="169">
        <v>4701.4299999999994</v>
      </c>
      <c r="H21" s="170">
        <f t="shared" si="3"/>
        <v>2.9982745395349564E-2</v>
      </c>
    </row>
    <row r="22" spans="2:8" s="14" customFormat="1" ht="20.100000000000001" hidden="1" customHeight="1">
      <c r="B22" s="238"/>
      <c r="C22" s="223" t="s">
        <v>88</v>
      </c>
      <c r="D22" s="224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38"/>
      <c r="C23" s="223" t="s">
        <v>89</v>
      </c>
      <c r="D23" s="224"/>
      <c r="E23" s="167">
        <v>2281</v>
      </c>
      <c r="F23" s="168">
        <f t="shared" si="2"/>
        <v>0.27235820895522389</v>
      </c>
      <c r="G23" s="169">
        <v>78415.819999999992</v>
      </c>
      <c r="H23" s="170">
        <f t="shared" si="3"/>
        <v>0.50008647709900189</v>
      </c>
    </row>
    <row r="24" spans="2:8" s="14" customFormat="1" ht="20.100000000000001" customHeight="1">
      <c r="B24" s="238"/>
      <c r="C24" s="223" t="s">
        <v>90</v>
      </c>
      <c r="D24" s="224"/>
      <c r="E24" s="167">
        <v>54</v>
      </c>
      <c r="F24" s="168">
        <f t="shared" si="2"/>
        <v>6.447761194029851E-3</v>
      </c>
      <c r="G24" s="169">
        <v>2232.92</v>
      </c>
      <c r="H24" s="170">
        <f t="shared" si="3"/>
        <v>1.4240150730348844E-2</v>
      </c>
    </row>
    <row r="25" spans="2:8" s="14" customFormat="1" ht="20.100000000000001" customHeight="1">
      <c r="B25" s="238"/>
      <c r="C25" s="223" t="s">
        <v>145</v>
      </c>
      <c r="D25" s="224"/>
      <c r="E25" s="167">
        <v>13</v>
      </c>
      <c r="F25" s="168">
        <f t="shared" si="2"/>
        <v>1.5522388059701492E-3</v>
      </c>
      <c r="G25" s="169">
        <v>393.66</v>
      </c>
      <c r="H25" s="170">
        <f t="shared" si="3"/>
        <v>2.5105143652746744E-3</v>
      </c>
    </row>
    <row r="26" spans="2:8" s="14" customFormat="1" ht="20.100000000000001" customHeight="1">
      <c r="B26" s="238"/>
      <c r="C26" s="223" t="s">
        <v>146</v>
      </c>
      <c r="D26" s="224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38"/>
      <c r="C27" s="223" t="s">
        <v>92</v>
      </c>
      <c r="D27" s="224"/>
      <c r="E27" s="167">
        <v>4615</v>
      </c>
      <c r="F27" s="168">
        <f t="shared" si="2"/>
        <v>0.55104477611940295</v>
      </c>
      <c r="G27" s="169">
        <v>26810.47</v>
      </c>
      <c r="H27" s="170">
        <f t="shared" si="3"/>
        <v>0.1709802115398204</v>
      </c>
    </row>
    <row r="28" spans="2:8" s="14" customFormat="1" ht="20.100000000000001" customHeight="1">
      <c r="B28" s="239"/>
      <c r="C28" s="223" t="s">
        <v>91</v>
      </c>
      <c r="D28" s="224"/>
      <c r="E28" s="171">
        <v>231</v>
      </c>
      <c r="F28" s="172">
        <f t="shared" si="2"/>
        <v>2.7582089552238807E-2</v>
      </c>
      <c r="G28" s="173">
        <v>18688.810000000005</v>
      </c>
      <c r="H28" s="174">
        <f t="shared" si="3"/>
        <v>0.11918540358402936</v>
      </c>
    </row>
    <row r="29" spans="2:8" s="14" customFormat="1" ht="20.100000000000001" customHeight="1">
      <c r="B29" s="235" t="s">
        <v>82</v>
      </c>
      <c r="C29" s="231" t="s">
        <v>73</v>
      </c>
      <c r="D29" s="232"/>
      <c r="E29" s="175">
        <v>157</v>
      </c>
      <c r="F29" s="176">
        <f t="shared" ref="F29:F40" si="4">E29/SUM(E$29:E$40)</f>
        <v>3.7785800240673885E-2</v>
      </c>
      <c r="G29" s="177">
        <v>24186.149999999998</v>
      </c>
      <c r="H29" s="178">
        <f t="shared" ref="H29:H40" si="5">G29/SUM(G$29:G$40)</f>
        <v>2.7464426118159774E-2</v>
      </c>
    </row>
    <row r="30" spans="2:8" s="14" customFormat="1" ht="20.100000000000001" customHeight="1">
      <c r="B30" s="236"/>
      <c r="C30" s="223" t="s">
        <v>74</v>
      </c>
      <c r="D30" s="224"/>
      <c r="E30" s="167">
        <v>6</v>
      </c>
      <c r="F30" s="168">
        <f t="shared" si="4"/>
        <v>1.4440433212996389E-3</v>
      </c>
      <c r="G30" s="169">
        <v>1004</v>
      </c>
      <c r="H30" s="170">
        <f t="shared" si="5"/>
        <v>1.1400857028767463E-3</v>
      </c>
    </row>
    <row r="31" spans="2:8" s="14" customFormat="1" ht="20.100000000000001" customHeight="1">
      <c r="B31" s="236"/>
      <c r="C31" s="223" t="s">
        <v>75</v>
      </c>
      <c r="D31" s="224"/>
      <c r="E31" s="167">
        <v>127</v>
      </c>
      <c r="F31" s="168">
        <f t="shared" si="4"/>
        <v>3.0565583634175691E-2</v>
      </c>
      <c r="G31" s="169">
        <v>18478.650000000001</v>
      </c>
      <c r="H31" s="170">
        <f t="shared" si="5"/>
        <v>2.0983311427752376E-2</v>
      </c>
    </row>
    <row r="32" spans="2:8" s="14" customFormat="1" ht="20.100000000000001" customHeight="1">
      <c r="B32" s="236"/>
      <c r="C32" s="223" t="s">
        <v>76</v>
      </c>
      <c r="D32" s="224"/>
      <c r="E32" s="167">
        <v>8</v>
      </c>
      <c r="F32" s="168">
        <f t="shared" si="4"/>
        <v>1.9253910950661852E-3</v>
      </c>
      <c r="G32" s="169">
        <v>324.06</v>
      </c>
      <c r="H32" s="170">
        <f t="shared" si="5"/>
        <v>3.679842359305163E-4</v>
      </c>
    </row>
    <row r="33" spans="2:8" s="14" customFormat="1" ht="20.100000000000001" customHeight="1">
      <c r="B33" s="236"/>
      <c r="C33" s="223" t="s">
        <v>77</v>
      </c>
      <c r="D33" s="224"/>
      <c r="E33" s="167">
        <v>632</v>
      </c>
      <c r="F33" s="168">
        <f t="shared" si="4"/>
        <v>0.15210589651022863</v>
      </c>
      <c r="G33" s="169">
        <v>137671.17999999996</v>
      </c>
      <c r="H33" s="170">
        <f t="shared" si="5"/>
        <v>0.15633161754598704</v>
      </c>
    </row>
    <row r="34" spans="2:8" s="14" customFormat="1" ht="20.100000000000001" customHeight="1">
      <c r="B34" s="236"/>
      <c r="C34" s="223" t="s">
        <v>78</v>
      </c>
      <c r="D34" s="224"/>
      <c r="E34" s="167">
        <v>92</v>
      </c>
      <c r="F34" s="168">
        <f t="shared" si="4"/>
        <v>2.2141997593261131E-2</v>
      </c>
      <c r="G34" s="169">
        <v>6571.0299999999988</v>
      </c>
      <c r="H34" s="170">
        <f t="shared" si="5"/>
        <v>7.4616905937989883E-3</v>
      </c>
    </row>
    <row r="35" spans="2:8" s="14" customFormat="1" ht="20.100000000000001" customHeight="1">
      <c r="B35" s="236"/>
      <c r="C35" s="223" t="s">
        <v>79</v>
      </c>
      <c r="D35" s="224"/>
      <c r="E35" s="167">
        <v>1892</v>
      </c>
      <c r="F35" s="168">
        <f t="shared" si="4"/>
        <v>0.45535499398315282</v>
      </c>
      <c r="G35" s="169">
        <v>517125.57</v>
      </c>
      <c r="H35" s="170">
        <f t="shared" si="5"/>
        <v>0.58721859457070524</v>
      </c>
    </row>
    <row r="36" spans="2:8" s="14" customFormat="1" ht="20.100000000000001" customHeight="1">
      <c r="B36" s="236"/>
      <c r="C36" s="223" t="s">
        <v>80</v>
      </c>
      <c r="D36" s="224"/>
      <c r="E36" s="167">
        <v>36</v>
      </c>
      <c r="F36" s="168">
        <f t="shared" si="4"/>
        <v>8.6642599277978339E-3</v>
      </c>
      <c r="G36" s="169">
        <v>8508.1299999999992</v>
      </c>
      <c r="H36" s="170">
        <f t="shared" si="5"/>
        <v>9.6613519633632766E-3</v>
      </c>
    </row>
    <row r="37" spans="2:8" s="14" customFormat="1" ht="20.100000000000001" customHeight="1">
      <c r="B37" s="236"/>
      <c r="C37" s="223" t="s">
        <v>81</v>
      </c>
      <c r="D37" s="224"/>
      <c r="E37" s="167">
        <v>26</v>
      </c>
      <c r="F37" s="168">
        <f t="shared" si="4"/>
        <v>6.2575210589651022E-3</v>
      </c>
      <c r="G37" s="169">
        <v>5744.66</v>
      </c>
      <c r="H37" s="170">
        <f t="shared" si="5"/>
        <v>6.523311487936184E-3</v>
      </c>
    </row>
    <row r="38" spans="2:8" s="14" customFormat="1" ht="20.100000000000001" customHeight="1">
      <c r="B38" s="236"/>
      <c r="C38" s="223" t="s">
        <v>147</v>
      </c>
      <c r="D38" s="224"/>
      <c r="E38" s="167">
        <v>87</v>
      </c>
      <c r="F38" s="168">
        <f t="shared" si="4"/>
        <v>2.0938628158844765E-2</v>
      </c>
      <c r="G38" s="169">
        <v>24849.87</v>
      </c>
      <c r="H38" s="170">
        <f t="shared" si="5"/>
        <v>2.8218109069069488E-2</v>
      </c>
    </row>
    <row r="39" spans="2:8" s="14" customFormat="1" ht="20.100000000000001" customHeight="1">
      <c r="B39" s="236"/>
      <c r="C39" s="225" t="s">
        <v>93</v>
      </c>
      <c r="D39" s="226"/>
      <c r="E39" s="167">
        <v>49</v>
      </c>
      <c r="F39" s="168">
        <f t="shared" si="4"/>
        <v>1.1793020457280385E-2</v>
      </c>
      <c r="G39" s="169">
        <v>14035.060000000001</v>
      </c>
      <c r="H39" s="184">
        <f t="shared" si="5"/>
        <v>1.5937421558782177E-2</v>
      </c>
    </row>
    <row r="40" spans="2:8" s="14" customFormat="1" ht="20.100000000000001" customHeight="1">
      <c r="B40" s="182"/>
      <c r="C40" s="233" t="s">
        <v>148</v>
      </c>
      <c r="D40" s="234"/>
      <c r="E40" s="167">
        <v>1043</v>
      </c>
      <c r="F40" s="185">
        <f t="shared" si="4"/>
        <v>0.25102286401925389</v>
      </c>
      <c r="G40" s="169">
        <v>122137.19</v>
      </c>
      <c r="H40" s="172">
        <f t="shared" si="5"/>
        <v>0.13869209572563815</v>
      </c>
    </row>
    <row r="41" spans="2:8" s="14" customFormat="1" ht="20.100000000000001" customHeight="1">
      <c r="B41" s="227" t="s">
        <v>94</v>
      </c>
      <c r="C41" s="231" t="s">
        <v>95</v>
      </c>
      <c r="D41" s="232"/>
      <c r="E41" s="175">
        <v>3650</v>
      </c>
      <c r="F41" s="176">
        <f>E41/SUM(E$41:E$44)</f>
        <v>0.53660688032931492</v>
      </c>
      <c r="G41" s="177">
        <v>1017623.95</v>
      </c>
      <c r="H41" s="178">
        <f>G41/SUM(G$41:G$44)</f>
        <v>0.5054188857440679</v>
      </c>
    </row>
    <row r="42" spans="2:8" s="14" customFormat="1" ht="20.100000000000001" customHeight="1">
      <c r="B42" s="228"/>
      <c r="C42" s="223" t="s">
        <v>96</v>
      </c>
      <c r="D42" s="224"/>
      <c r="E42" s="167">
        <v>2691</v>
      </c>
      <c r="F42" s="168">
        <f t="shared" ref="F42:F44" si="6">E42/SUM(E$41:E$44)</f>
        <v>0.39561893560717437</v>
      </c>
      <c r="G42" s="169">
        <v>823522.06000000017</v>
      </c>
      <c r="H42" s="170">
        <f t="shared" ref="H42:H44" si="7">G42/SUM(G$41:G$44)</f>
        <v>0.40901513958162994</v>
      </c>
    </row>
    <row r="43" spans="2:8" s="14" customFormat="1" ht="20.100000000000001" customHeight="1">
      <c r="B43" s="229"/>
      <c r="C43" s="223" t="s">
        <v>149</v>
      </c>
      <c r="D43" s="224"/>
      <c r="E43" s="183">
        <v>357</v>
      </c>
      <c r="F43" s="168">
        <f t="shared" si="6"/>
        <v>5.2484563363716555E-2</v>
      </c>
      <c r="G43" s="169">
        <v>140437.03999999998</v>
      </c>
      <c r="H43" s="170">
        <f t="shared" si="7"/>
        <v>6.9750257228119575E-2</v>
      </c>
    </row>
    <row r="44" spans="2:8" s="14" customFormat="1" ht="20.100000000000001" customHeight="1">
      <c r="B44" s="230"/>
      <c r="C44" s="233" t="s">
        <v>97</v>
      </c>
      <c r="D44" s="234"/>
      <c r="E44" s="171">
        <v>104</v>
      </c>
      <c r="F44" s="172">
        <f t="shared" si="6"/>
        <v>1.5289620699794178E-2</v>
      </c>
      <c r="G44" s="173">
        <v>31843.79</v>
      </c>
      <c r="H44" s="174">
        <f t="shared" si="7"/>
        <v>1.5815717446182449E-2</v>
      </c>
    </row>
    <row r="45" spans="2:8" s="14" customFormat="1" ht="20.100000000000001" customHeight="1">
      <c r="B45" s="220" t="s">
        <v>112</v>
      </c>
      <c r="C45" s="221"/>
      <c r="D45" s="222"/>
      <c r="E45" s="144">
        <f>SUM(E5:E44)</f>
        <v>52681</v>
      </c>
      <c r="F45" s="179">
        <f>E45/E$45</f>
        <v>1</v>
      </c>
      <c r="G45" s="180">
        <f>SUM(G5:G44)</f>
        <v>5109172.7500000009</v>
      </c>
      <c r="H45" s="181">
        <f>G45/G$45</f>
        <v>1</v>
      </c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142</v>
      </c>
    </row>
    <row r="2" spans="1:13" s="14" customFormat="1" ht="20.100000000000001" customHeight="1"/>
    <row r="3" spans="1:13" s="14" customFormat="1" ht="31.5" customHeight="1">
      <c r="B3" s="259" t="s">
        <v>57</v>
      </c>
      <c r="C3" s="260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7" t="s">
        <v>26</v>
      </c>
      <c r="C4" s="258"/>
      <c r="D4" s="62">
        <v>3238</v>
      </c>
      <c r="E4" s="67">
        <v>58842.8</v>
      </c>
      <c r="F4" s="67">
        <f>E4*1000/D4</f>
        <v>18172.575663990116</v>
      </c>
      <c r="G4" s="67">
        <v>50320</v>
      </c>
      <c r="H4" s="63">
        <f>F4/G4</f>
        <v>0.36114021589805478</v>
      </c>
      <c r="K4" s="14">
        <f>D4*G4</f>
        <v>162936160</v>
      </c>
      <c r="L4" s="14" t="s">
        <v>26</v>
      </c>
      <c r="M4" s="24">
        <f>G4-F4</f>
        <v>32147.424336009884</v>
      </c>
    </row>
    <row r="5" spans="1:13" s="14" customFormat="1" ht="20.100000000000001" customHeight="1">
      <c r="B5" s="253" t="s">
        <v>27</v>
      </c>
      <c r="C5" s="254"/>
      <c r="D5" s="64">
        <v>3366</v>
      </c>
      <c r="E5" s="68">
        <v>97945.400000000023</v>
      </c>
      <c r="F5" s="68">
        <f t="shared" ref="F5:F13" si="0">E5*1000/D5</f>
        <v>29098.45513963162</v>
      </c>
      <c r="G5" s="68">
        <v>105310</v>
      </c>
      <c r="H5" s="65">
        <f t="shared" ref="H5:H10" si="1">F5/G5</f>
        <v>0.27631236482415367</v>
      </c>
      <c r="K5" s="14">
        <f t="shared" ref="K5:K10" si="2">D5*G5</f>
        <v>354473460</v>
      </c>
      <c r="L5" s="14" t="s">
        <v>27</v>
      </c>
      <c r="M5" s="24">
        <f t="shared" ref="M5:M10" si="3">G5-F5</f>
        <v>76211.544860368376</v>
      </c>
    </row>
    <row r="6" spans="1:13" s="14" customFormat="1" ht="20.100000000000001" customHeight="1">
      <c r="B6" s="253" t="s">
        <v>28</v>
      </c>
      <c r="C6" s="254"/>
      <c r="D6" s="64">
        <v>6432</v>
      </c>
      <c r="E6" s="68">
        <v>588884.66</v>
      </c>
      <c r="F6" s="68">
        <f t="shared" si="0"/>
        <v>91555.45087064676</v>
      </c>
      <c r="G6" s="68">
        <v>167650</v>
      </c>
      <c r="H6" s="65">
        <f t="shared" si="1"/>
        <v>0.54611065237486889</v>
      </c>
      <c r="K6" s="14">
        <f t="shared" si="2"/>
        <v>1078324800</v>
      </c>
      <c r="L6" s="14" t="s">
        <v>28</v>
      </c>
      <c r="M6" s="24">
        <f t="shared" si="3"/>
        <v>76094.54912935324</v>
      </c>
    </row>
    <row r="7" spans="1:13" s="14" customFormat="1" ht="20.100000000000001" customHeight="1">
      <c r="B7" s="253" t="s">
        <v>29</v>
      </c>
      <c r="C7" s="254"/>
      <c r="D7" s="64">
        <v>3949</v>
      </c>
      <c r="E7" s="68">
        <v>459081.29999999993</v>
      </c>
      <c r="F7" s="68">
        <f t="shared" si="0"/>
        <v>116252.54494808811</v>
      </c>
      <c r="G7" s="68">
        <v>197050</v>
      </c>
      <c r="H7" s="65">
        <f t="shared" si="1"/>
        <v>0.58996470412630353</v>
      </c>
      <c r="K7" s="14">
        <f t="shared" si="2"/>
        <v>778150450</v>
      </c>
      <c r="L7" s="14" t="s">
        <v>29</v>
      </c>
      <c r="M7" s="24">
        <f t="shared" si="3"/>
        <v>80797.455051911893</v>
      </c>
    </row>
    <row r="8" spans="1:13" s="14" customFormat="1" ht="20.100000000000001" customHeight="1">
      <c r="B8" s="253" t="s">
        <v>30</v>
      </c>
      <c r="C8" s="254"/>
      <c r="D8" s="64">
        <v>2491</v>
      </c>
      <c r="E8" s="68">
        <v>383403.13999999996</v>
      </c>
      <c r="F8" s="68">
        <f t="shared" si="0"/>
        <v>153915.35126455236</v>
      </c>
      <c r="G8" s="68">
        <v>270480</v>
      </c>
      <c r="H8" s="65">
        <f t="shared" si="1"/>
        <v>0.56904522058766771</v>
      </c>
      <c r="K8" s="14">
        <f t="shared" si="2"/>
        <v>673765680</v>
      </c>
      <c r="L8" s="14" t="s">
        <v>30</v>
      </c>
      <c r="M8" s="24">
        <f t="shared" si="3"/>
        <v>116564.64873544764</v>
      </c>
    </row>
    <row r="9" spans="1:13" s="14" customFormat="1" ht="20.100000000000001" customHeight="1">
      <c r="B9" s="253" t="s">
        <v>31</v>
      </c>
      <c r="C9" s="254"/>
      <c r="D9" s="64">
        <v>2224</v>
      </c>
      <c r="E9" s="68">
        <v>416306.61000000004</v>
      </c>
      <c r="F9" s="68">
        <f t="shared" si="0"/>
        <v>187188.22392086333</v>
      </c>
      <c r="G9" s="68">
        <v>309380</v>
      </c>
      <c r="H9" s="65">
        <f t="shared" si="1"/>
        <v>0.6050430665229275</v>
      </c>
      <c r="K9" s="14">
        <f t="shared" si="2"/>
        <v>688061120</v>
      </c>
      <c r="L9" s="14" t="s">
        <v>31</v>
      </c>
      <c r="M9" s="24">
        <f t="shared" si="3"/>
        <v>122191.77607913667</v>
      </c>
    </row>
    <row r="10" spans="1:13" s="14" customFormat="1" ht="20.100000000000001" customHeight="1">
      <c r="B10" s="255" t="s">
        <v>32</v>
      </c>
      <c r="C10" s="256"/>
      <c r="D10" s="72">
        <v>994</v>
      </c>
      <c r="E10" s="73">
        <v>210646.44999999995</v>
      </c>
      <c r="F10" s="73">
        <f t="shared" si="0"/>
        <v>211917.95774647882</v>
      </c>
      <c r="G10" s="73">
        <v>362170</v>
      </c>
      <c r="H10" s="75">
        <f t="shared" si="1"/>
        <v>0.58513393640135525</v>
      </c>
      <c r="K10" s="14">
        <f t="shared" si="2"/>
        <v>359996980</v>
      </c>
      <c r="L10" s="14" t="s">
        <v>32</v>
      </c>
      <c r="M10" s="24">
        <f t="shared" si="3"/>
        <v>150252.04225352118</v>
      </c>
    </row>
    <row r="11" spans="1:13" s="14" customFormat="1" ht="20.100000000000001" customHeight="1">
      <c r="B11" s="257" t="s">
        <v>64</v>
      </c>
      <c r="C11" s="258"/>
      <c r="D11" s="62">
        <f>SUM(D4:D5)</f>
        <v>6604</v>
      </c>
      <c r="E11" s="67">
        <f>SUM(E4:E5)</f>
        <v>156788.20000000001</v>
      </c>
      <c r="F11" s="67">
        <f t="shared" si="0"/>
        <v>23741.399152029073</v>
      </c>
      <c r="G11" s="82"/>
      <c r="H11" s="63">
        <f>SUM(E4:E5)*1000/SUM(K4:K5)</f>
        <v>0.30302528971146692</v>
      </c>
    </row>
    <row r="12" spans="1:13" s="14" customFormat="1" ht="20.100000000000001" customHeight="1">
      <c r="B12" s="255" t="s">
        <v>58</v>
      </c>
      <c r="C12" s="256"/>
      <c r="D12" s="66">
        <f>SUM(D6:D10)</f>
        <v>16090</v>
      </c>
      <c r="E12" s="78">
        <f>SUM(E6:E10)</f>
        <v>2058322.16</v>
      </c>
      <c r="F12" s="69">
        <f t="shared" si="0"/>
        <v>127925.55376009944</v>
      </c>
      <c r="G12" s="83"/>
      <c r="H12" s="70">
        <f>SUM(E6:E10)*1000/SUM(K6:K10)</f>
        <v>0.57522363076514593</v>
      </c>
    </row>
    <row r="13" spans="1:13" s="14" customFormat="1" ht="20.100000000000001" customHeight="1">
      <c r="B13" s="259" t="s">
        <v>65</v>
      </c>
      <c r="C13" s="260"/>
      <c r="D13" s="71">
        <f>SUM(D11:D12)</f>
        <v>22694</v>
      </c>
      <c r="E13" s="79">
        <f>SUM(E11:E12)</f>
        <v>2215110.36</v>
      </c>
      <c r="F13" s="74">
        <f t="shared" si="0"/>
        <v>97607.753591257599</v>
      </c>
      <c r="G13" s="77"/>
      <c r="H13" s="76">
        <f>SUM(E4:E10)*1000/SUM(K4:K10)</f>
        <v>0.5408368976636071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06月状況（表紙）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'06月状況（表紙）'!Print_Area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2022-01-05T06:30:00Z</cp:lastPrinted>
  <dcterms:created xsi:type="dcterms:W3CDTF">2003-07-11T02:30:35Z</dcterms:created>
  <dcterms:modified xsi:type="dcterms:W3CDTF">2022-08-02T03:58:08Z</dcterms:modified>
</cp:coreProperties>
</file>