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207\"/>
    </mc:Choice>
  </mc:AlternateContent>
  <xr:revisionPtr revIDLastSave="0" documentId="13_ncr:1_{2AB0043D-2909-4A42-8F1D-B57A233A8082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7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<sst xmlns="http://schemas.openxmlformats.org/spreadsheetml/2006/main" count="263" uniqueCount="190">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</sst>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24044</c:v>
                </c:pt>
                <c:pt idx="1">
                  <c:v>14610</c:v>
                </c:pt>
                <c:pt idx="2">
                  <c:v>9153</c:v>
                </c:pt>
                <c:pt idx="3">
                  <c:v>5157</c:v>
                </c:pt>
                <c:pt idx="4">
                  <c:v>7090</c:v>
                </c:pt>
                <c:pt idx="5">
                  <c:v>15072</c:v>
                </c:pt>
                <c:pt idx="6">
                  <c:v>24065</c:v>
                </c:pt>
                <c:pt idx="7">
                  <c:v>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15276</c:v>
                </c:pt>
                <c:pt idx="1">
                  <c:v>10694</c:v>
                </c:pt>
                <c:pt idx="2">
                  <c:v>5878</c:v>
                </c:pt>
                <c:pt idx="3">
                  <c:v>3148</c:v>
                </c:pt>
                <c:pt idx="4">
                  <c:v>4589</c:v>
                </c:pt>
                <c:pt idx="5">
                  <c:v>10584</c:v>
                </c:pt>
                <c:pt idx="6">
                  <c:v>15836</c:v>
                </c:pt>
                <c:pt idx="7">
                  <c:v>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6891</c:v>
                </c:pt>
                <c:pt idx="1">
                  <c:v>5467</c:v>
                </c:pt>
                <c:pt idx="2">
                  <c:v>3554</c:v>
                </c:pt>
                <c:pt idx="3">
                  <c:v>1767</c:v>
                </c:pt>
                <c:pt idx="4">
                  <c:v>2872</c:v>
                </c:pt>
                <c:pt idx="5">
                  <c:v>5867</c:v>
                </c:pt>
                <c:pt idx="6">
                  <c:v>9302</c:v>
                </c:pt>
                <c:pt idx="7">
                  <c:v>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0.2461908110642288</c:v>
                </c:pt>
                <c:pt idx="1">
                  <c:v>0.33332250097491228</c:v>
                </c:pt>
                <c:pt idx="2">
                  <c:v>0.37566704398447609</c:v>
                </c:pt>
                <c:pt idx="3">
                  <c:v>0.31288248268149482</c:v>
                </c:pt>
                <c:pt idx="4">
                  <c:v>0.32754817215919324</c:v>
                </c:pt>
                <c:pt idx="5">
                  <c:v>0.32484542456718879</c:v>
                </c:pt>
                <c:pt idx="6">
                  <c:v>0.37018952246958536</c:v>
                </c:pt>
                <c:pt idx="7">
                  <c:v>0.36299337136357984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7242</c:v>
                </c:pt>
                <c:pt idx="1">
                  <c:v>5438</c:v>
                </c:pt>
                <c:pt idx="2">
                  <c:v>8993</c:v>
                </c:pt>
                <c:pt idx="3">
                  <c:v>5408</c:v>
                </c:pt>
                <c:pt idx="4">
                  <c:v>4625</c:v>
                </c:pt>
                <c:pt idx="5">
                  <c:v>5573</c:v>
                </c:pt>
                <c:pt idx="6">
                  <c:v>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914</c:v>
                </c:pt>
                <c:pt idx="1">
                  <c:v>812</c:v>
                </c:pt>
                <c:pt idx="2">
                  <c:v>876</c:v>
                </c:pt>
                <c:pt idx="3">
                  <c:v>638</c:v>
                </c:pt>
                <c:pt idx="4">
                  <c:v>517</c:v>
                </c:pt>
                <c:pt idx="5">
                  <c:v>553</c:v>
                </c:pt>
                <c:pt idx="6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6328</c:v>
                </c:pt>
                <c:pt idx="1">
                  <c:v>4626</c:v>
                </c:pt>
                <c:pt idx="2">
                  <c:v>8117</c:v>
                </c:pt>
                <c:pt idx="3">
                  <c:v>4770</c:v>
                </c:pt>
                <c:pt idx="4">
                  <c:v>4108</c:v>
                </c:pt>
                <c:pt idx="5">
                  <c:v>5020</c:v>
                </c:pt>
                <c:pt idx="6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1199</c:v>
                </c:pt>
                <c:pt idx="1">
                  <c:v>1208</c:v>
                </c:pt>
                <c:pt idx="2">
                  <c:v>798</c:v>
                </c:pt>
                <c:pt idx="3">
                  <c:v>217</c:v>
                </c:pt>
                <c:pt idx="4">
                  <c:v>333</c:v>
                </c:pt>
                <c:pt idx="5">
                  <c:v>772</c:v>
                </c:pt>
                <c:pt idx="6">
                  <c:v>2219</c:v>
                </c:pt>
                <c:pt idx="7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1047</c:v>
                </c:pt>
                <c:pt idx="1">
                  <c:v>1015</c:v>
                </c:pt>
                <c:pt idx="2">
                  <c:v>383</c:v>
                </c:pt>
                <c:pt idx="3">
                  <c:v>158</c:v>
                </c:pt>
                <c:pt idx="4">
                  <c:v>246</c:v>
                </c:pt>
                <c:pt idx="5">
                  <c:v>720</c:v>
                </c:pt>
                <c:pt idx="6">
                  <c:v>1471</c:v>
                </c:pt>
                <c:pt idx="7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1434</c:v>
                </c:pt>
                <c:pt idx="1">
                  <c:v>1135</c:v>
                </c:pt>
                <c:pt idx="2">
                  <c:v>863</c:v>
                </c:pt>
                <c:pt idx="3">
                  <c:v>363</c:v>
                </c:pt>
                <c:pt idx="4">
                  <c:v>487</c:v>
                </c:pt>
                <c:pt idx="5">
                  <c:v>1461</c:v>
                </c:pt>
                <c:pt idx="6">
                  <c:v>2347</c:v>
                </c:pt>
                <c:pt idx="7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872</c:v>
                </c:pt>
                <c:pt idx="1">
                  <c:v>756</c:v>
                </c:pt>
                <c:pt idx="2">
                  <c:v>487</c:v>
                </c:pt>
                <c:pt idx="3">
                  <c:v>248</c:v>
                </c:pt>
                <c:pt idx="4">
                  <c:v>331</c:v>
                </c:pt>
                <c:pt idx="5">
                  <c:v>772</c:v>
                </c:pt>
                <c:pt idx="6">
                  <c:v>1478</c:v>
                </c:pt>
                <c:pt idx="7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748</c:v>
                </c:pt>
                <c:pt idx="1">
                  <c:v>616</c:v>
                </c:pt>
                <c:pt idx="2">
                  <c:v>452</c:v>
                </c:pt>
                <c:pt idx="3">
                  <c:v>207</c:v>
                </c:pt>
                <c:pt idx="4">
                  <c:v>293</c:v>
                </c:pt>
                <c:pt idx="5">
                  <c:v>661</c:v>
                </c:pt>
                <c:pt idx="6">
                  <c:v>1245</c:v>
                </c:pt>
                <c:pt idx="7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939</c:v>
                </c:pt>
                <c:pt idx="1">
                  <c:v>680</c:v>
                </c:pt>
                <c:pt idx="2">
                  <c:v>501</c:v>
                </c:pt>
                <c:pt idx="3">
                  <c:v>210</c:v>
                </c:pt>
                <c:pt idx="4">
                  <c:v>404</c:v>
                </c:pt>
                <c:pt idx="5">
                  <c:v>800</c:v>
                </c:pt>
                <c:pt idx="6">
                  <c:v>1465</c:v>
                </c:pt>
                <c:pt idx="7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542</c:v>
                </c:pt>
                <c:pt idx="1">
                  <c:v>400</c:v>
                </c:pt>
                <c:pt idx="2">
                  <c:v>290</c:v>
                </c:pt>
                <c:pt idx="3">
                  <c:v>99</c:v>
                </c:pt>
                <c:pt idx="4">
                  <c:v>195</c:v>
                </c:pt>
                <c:pt idx="5">
                  <c:v>428</c:v>
                </c:pt>
                <c:pt idx="6">
                  <c:v>718</c:v>
                </c:pt>
                <c:pt idx="7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0.14673995369067971</c:v>
                </c:pt>
                <c:pt idx="1">
                  <c:v>0.18881414318676676</c:v>
                </c:pt>
                <c:pt idx="2">
                  <c:v>0.20306698950766747</c:v>
                </c:pt>
                <c:pt idx="3">
                  <c:v>0.14912629070691025</c:v>
                </c:pt>
                <c:pt idx="4">
                  <c:v>0.1573087760291389</c:v>
                </c:pt>
                <c:pt idx="5">
                  <c:v>0.17809218665736129</c:v>
                </c:pt>
                <c:pt idx="6">
                  <c:v>0.22240513789809566</c:v>
                </c:pt>
                <c:pt idx="7">
                  <c:v>0.17551160285910114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0.63179871520342612</c:v>
                </c:pt>
                <c:pt idx="1">
                  <c:v>0.63009079118028533</c:v>
                </c:pt>
                <c:pt idx="2">
                  <c:v>0.58611055677509483</c:v>
                </c:pt>
                <c:pt idx="3">
                  <c:v>0.65443425076452599</c:v>
                </c:pt>
                <c:pt idx="4">
                  <c:v>0.62251655629139069</c:v>
                </c:pt>
                <c:pt idx="5">
                  <c:v>0.65428183053919342</c:v>
                </c:pt>
                <c:pt idx="6">
                  <c:v>0.64556344894832152</c:v>
                </c:pt>
                <c:pt idx="7">
                  <c:v>0.62163308589607635</c:v>
                </c:pt>
                <c:pt idx="8">
                  <c:v>0.63317974097881946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0.19036402569593147</c:v>
                </c:pt>
                <c:pt idx="1">
                  <c:v>0.20376134889753567</c:v>
                </c:pt>
                <c:pt idx="2">
                  <c:v>0.18718818599082018</c:v>
                </c:pt>
                <c:pt idx="3">
                  <c:v>0.13710499490316005</c:v>
                </c:pt>
                <c:pt idx="4">
                  <c:v>0.14006622516556291</c:v>
                </c:pt>
                <c:pt idx="5">
                  <c:v>0.11221869808186075</c:v>
                </c:pt>
                <c:pt idx="6">
                  <c:v>0.14173283187073407</c:v>
                </c:pt>
                <c:pt idx="7">
                  <c:v>0.14422057264050903</c:v>
                </c:pt>
                <c:pt idx="8">
                  <c:v>0.15998255494245028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5.8351177730192723E-2</c:v>
                </c:pt>
                <c:pt idx="1">
                  <c:v>5.5252918287937741E-2</c:v>
                </c:pt>
                <c:pt idx="2">
                  <c:v>0.10157653163041309</c:v>
                </c:pt>
                <c:pt idx="3">
                  <c:v>4.0265035677879715E-2</c:v>
                </c:pt>
                <c:pt idx="4">
                  <c:v>0.10629139072847682</c:v>
                </c:pt>
                <c:pt idx="5">
                  <c:v>8.5636610783869513E-2</c:v>
                </c:pt>
                <c:pt idx="6">
                  <c:v>9.5556484189998611E-2</c:v>
                </c:pt>
                <c:pt idx="7">
                  <c:v>6.7232237539766704E-2</c:v>
                </c:pt>
                <c:pt idx="8">
                  <c:v>7.8426910897472363E-2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0.11948608137044968</c:v>
                </c:pt>
                <c:pt idx="1">
                  <c:v>0.11089494163424124</c:v>
                </c:pt>
                <c:pt idx="2">
                  <c:v>0.12512472560367191</c:v>
                </c:pt>
                <c:pt idx="3">
                  <c:v>0.16819571865443425</c:v>
                </c:pt>
                <c:pt idx="4">
                  <c:v>0.13112582781456952</c:v>
                </c:pt>
                <c:pt idx="5">
                  <c:v>0.14786286059507628</c:v>
                </c:pt>
                <c:pt idx="6">
                  <c:v>0.11714723499094581</c:v>
                </c:pt>
                <c:pt idx="7">
                  <c:v>0.16691410392364794</c:v>
                </c:pt>
                <c:pt idx="8">
                  <c:v>0.12841079318125795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0.38812585581619757</c:v>
                </c:pt>
                <c:pt idx="1">
                  <c:v>0.43928308344165501</c:v>
                </c:pt>
                <c:pt idx="2">
                  <c:v>0.35741496914309923</c:v>
                </c:pt>
                <c:pt idx="3">
                  <c:v>0.38647823548833354</c:v>
                </c:pt>
                <c:pt idx="4">
                  <c:v>0.3834795038097254</c:v>
                </c:pt>
                <c:pt idx="5">
                  <c:v>0.38175224022415644</c:v>
                </c:pt>
                <c:pt idx="6">
                  <c:v>0.40621438157570849</c:v>
                </c:pt>
                <c:pt idx="7">
                  <c:v>0.36862667648626829</c:v>
                </c:pt>
                <c:pt idx="8">
                  <c:v>0.39356000074545128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4.046022433297481E-2</c:v>
                </c:pt>
                <c:pt idx="1">
                  <c:v>4.3863733873492627E-2</c:v>
                </c:pt>
                <c:pt idx="2">
                  <c:v>3.4481616831348809E-2</c:v>
                </c:pt>
                <c:pt idx="3">
                  <c:v>2.3670539773191026E-2</c:v>
                </c:pt>
                <c:pt idx="4">
                  <c:v>2.6331679415736307E-2</c:v>
                </c:pt>
                <c:pt idx="5">
                  <c:v>1.9266303831480432E-2</c:v>
                </c:pt>
                <c:pt idx="6">
                  <c:v>2.4269751375845749E-2</c:v>
                </c:pt>
                <c:pt idx="7">
                  <c:v>2.7856684180961794E-2</c:v>
                </c:pt>
                <c:pt idx="8">
                  <c:v>3.0257493344310014E-2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0.13620112648804081</c:v>
                </c:pt>
                <c:pt idx="1">
                  <c:v>0.13201803627057013</c:v>
                </c:pt>
                <c:pt idx="2">
                  <c:v>0.22109652000868096</c:v>
                </c:pt>
                <c:pt idx="3">
                  <c:v>7.7020728652644421E-2</c:v>
                </c:pt>
                <c:pt idx="4">
                  <c:v>0.21005174188688566</c:v>
                </c:pt>
                <c:pt idx="5">
                  <c:v>0.18119840235434959</c:v>
                </c:pt>
                <c:pt idx="6">
                  <c:v>0.21644107872714122</c:v>
                </c:pt>
                <c:pt idx="7">
                  <c:v>0.12477224887740192</c:v>
                </c:pt>
                <c:pt idx="8">
                  <c:v>0.17299613779549697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0.43521279336278673</c:v>
                </c:pt>
                <c:pt idx="1">
                  <c:v>0.38483514641428229</c:v>
                </c:pt>
                <c:pt idx="2">
                  <c:v>0.38700689401687099</c:v>
                </c:pt>
                <c:pt idx="3">
                  <c:v>0.51283049608583109</c:v>
                </c:pt>
                <c:pt idx="4">
                  <c:v>0.38013707488765275</c:v>
                </c:pt>
                <c:pt idx="5">
                  <c:v>0.41778305359001361</c:v>
                </c:pt>
                <c:pt idx="6">
                  <c:v>0.35307478832130473</c:v>
                </c:pt>
                <c:pt idx="7">
                  <c:v>0.4787443904553681</c:v>
                </c:pt>
                <c:pt idx="8">
                  <c:v>0.40318636811474173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293536.21999999997</c:v>
                </c:pt>
                <c:pt idx="1">
                  <c:v>16806.419999999998</c:v>
                </c:pt>
                <c:pt idx="2">
                  <c:v>97358.429999999978</c:v>
                </c:pt>
                <c:pt idx="3">
                  <c:v>17331.900000000005</c:v>
                </c:pt>
                <c:pt idx="4">
                  <c:v>52489.43</c:v>
                </c:pt>
                <c:pt idx="5">
                  <c:v>748190.8</c:v>
                </c:pt>
                <c:pt idx="6">
                  <c:v>286637.36999999994</c:v>
                </c:pt>
                <c:pt idx="7">
                  <c:v>147921.01999999996</c:v>
                </c:pt>
                <c:pt idx="8">
                  <c:v>17432.760000000002</c:v>
                </c:pt>
                <c:pt idx="9">
                  <c:v>0</c:v>
                </c:pt>
                <c:pt idx="10">
                  <c:v>119342.54999999997</c:v>
                </c:pt>
                <c:pt idx="11">
                  <c:v>234499.66999999998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4979</c:v>
                </c:pt>
                <c:pt idx="1">
                  <c:v>228</c:v>
                </c:pt>
                <c:pt idx="2">
                  <c:v>2046</c:v>
                </c:pt>
                <c:pt idx="3">
                  <c:v>415</c:v>
                </c:pt>
                <c:pt idx="4">
                  <c:v>4091</c:v>
                </c:pt>
                <c:pt idx="5">
                  <c:v>6747</c:v>
                </c:pt>
                <c:pt idx="6">
                  <c:v>3288</c:v>
                </c:pt>
                <c:pt idx="7">
                  <c:v>1141</c:v>
                </c:pt>
                <c:pt idx="8">
                  <c:v>235</c:v>
                </c:pt>
                <c:pt idx="9">
                  <c:v>0</c:v>
                </c:pt>
                <c:pt idx="10">
                  <c:v>9121</c:v>
                </c:pt>
                <c:pt idx="11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18.29</c:v>
                </c:pt>
                <c:pt idx="1">
                  <c:v>19153.060000000009</c:v>
                </c:pt>
                <c:pt idx="2">
                  <c:v>5079.7899999999991</c:v>
                </c:pt>
                <c:pt idx="3">
                  <c:v>4715.7400000000016</c:v>
                </c:pt>
                <c:pt idx="4">
                  <c:v>78478.000000000015</c:v>
                </c:pt>
                <c:pt idx="5">
                  <c:v>1972.38</c:v>
                </c:pt>
                <c:pt idx="6">
                  <c:v>527.05999999999995</c:v>
                </c:pt>
                <c:pt idx="7">
                  <c:v>26.08</c:v>
                </c:pt>
                <c:pt idx="8">
                  <c:v>26784.040000000005</c:v>
                </c:pt>
                <c:pt idx="9">
                  <c:v>19433.960000000003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630</c:v>
                </c:pt>
                <c:pt idx="2">
                  <c:v>138</c:v>
                </c:pt>
                <c:pt idx="3">
                  <c:v>416</c:v>
                </c:pt>
                <c:pt idx="4">
                  <c:v>2288</c:v>
                </c:pt>
                <c:pt idx="5">
                  <c:v>50</c:v>
                </c:pt>
                <c:pt idx="6">
                  <c:v>16</c:v>
                </c:pt>
                <c:pt idx="7">
                  <c:v>1</c:v>
                </c:pt>
                <c:pt idx="8">
                  <c:v>4661</c:v>
                </c:pt>
                <c:pt idx="9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3633</c:v>
                </c:pt>
                <c:pt idx="1">
                  <c:v>2682</c:v>
                </c:pt>
                <c:pt idx="2">
                  <c:v>356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1049050.4500000002</c:v>
                </c:pt>
                <c:pt idx="1">
                  <c:v>857444.79000000015</c:v>
                </c:pt>
                <c:pt idx="2">
                  <c:v>142884.38999999996</c:v>
                </c:pt>
                <c:pt idx="3">
                  <c:v>31858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24404.420000000006</c:v>
                </c:pt>
                <c:pt idx="1">
                  <c:v>1044.3</c:v>
                </c:pt>
                <c:pt idx="2">
                  <c:v>19476.140000000003</c:v>
                </c:pt>
                <c:pt idx="3">
                  <c:v>324.46000000000004</c:v>
                </c:pt>
                <c:pt idx="4">
                  <c:v>138095.57</c:v>
                </c:pt>
                <c:pt idx="5">
                  <c:v>6810.4300000000012</c:v>
                </c:pt>
                <c:pt idx="6">
                  <c:v>530545.80999999994</c:v>
                </c:pt>
                <c:pt idx="7">
                  <c:v>7226.9600000000009</c:v>
                </c:pt>
                <c:pt idx="8">
                  <c:v>5928.77</c:v>
                </c:pt>
                <c:pt idx="9">
                  <c:v>26032.940000000002</c:v>
                </c:pt>
                <c:pt idx="10">
                  <c:v>14630.24</c:v>
                </c:pt>
                <c:pt idx="11">
                  <c:v>118481.56000000003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154</c:v>
                </c:pt>
                <c:pt idx="1">
                  <c:v>6</c:v>
                </c:pt>
                <c:pt idx="2">
                  <c:v>133</c:v>
                </c:pt>
                <c:pt idx="3">
                  <c:v>8</c:v>
                </c:pt>
                <c:pt idx="4">
                  <c:v>635</c:v>
                </c:pt>
                <c:pt idx="5">
                  <c:v>93</c:v>
                </c:pt>
                <c:pt idx="6">
                  <c:v>1876</c:v>
                </c:pt>
                <c:pt idx="7">
                  <c:v>31</c:v>
                </c:pt>
                <c:pt idx="8">
                  <c:v>28</c:v>
                </c:pt>
                <c:pt idx="9">
                  <c:v>87</c:v>
                </c:pt>
                <c:pt idx="10">
                  <c:v>52</c:v>
                </c:pt>
                <c:pt idx="11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18199.424969249692</c:v>
                </c:pt>
                <c:pt idx="1">
                  <c:v>28623.154322809089</c:v>
                </c:pt>
                <c:pt idx="2">
                  <c:v>89994.442546583872</c:v>
                </c:pt>
                <c:pt idx="3">
                  <c:v>114763.60061287029</c:v>
                </c:pt>
                <c:pt idx="4">
                  <c:v>152257.02539298669</c:v>
                </c:pt>
                <c:pt idx="5">
                  <c:v>187052.43423985731</c:v>
                </c:pt>
                <c:pt idx="6">
                  <c:v>209662.72727272735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3252</c:v>
                </c:pt>
                <c:pt idx="1">
                  <c:v>3389</c:v>
                </c:pt>
                <c:pt idx="2">
                  <c:v>6440</c:v>
                </c:pt>
                <c:pt idx="3">
                  <c:v>3916</c:v>
                </c:pt>
                <c:pt idx="4">
                  <c:v>2481</c:v>
                </c:pt>
                <c:pt idx="5">
                  <c:v>2243</c:v>
                </c:pt>
                <c:pt idx="6">
                  <c:v>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18199.424969249692</c:v>
                </c:pt>
                <c:pt idx="1">
                  <c:v>28623.154322809089</c:v>
                </c:pt>
                <c:pt idx="2">
                  <c:v>89994.442546583872</c:v>
                </c:pt>
                <c:pt idx="3">
                  <c:v>114763.60061287029</c:v>
                </c:pt>
                <c:pt idx="4">
                  <c:v>152257.02539298669</c:v>
                </c:pt>
                <c:pt idx="5">
                  <c:v>187052.43423985731</c:v>
                </c:pt>
                <c:pt idx="6">
                  <c:v>209662.72727272735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36.2%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27.2%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53.7%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57.9%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692331</v>
      </c>
      <c r="D5" s="30">
        <f>SUM(E5:G5)</f>
        <v>221342</v>
      </c>
      <c r="E5" s="31">
        <f>SUM(E6:E13)</f>
        <v>108581</v>
      </c>
      <c r="F5" s="31">
        <f>SUM(F6:F13)</f>
        <v>73081</v>
      </c>
      <c r="G5" s="32">
        <f t="shared" ref="G5:H5" si="0">SUM(G6:G13)</f>
        <v>39680</v>
      </c>
      <c r="H5" s="29">
        <f t="shared" si="0"/>
        <v>217024</v>
      </c>
      <c r="I5" s="33">
        <f>D5/C5</f>
        <v>0.31970545880510914</v>
      </c>
      <c r="J5" s="26"/>
      <c r="K5" s="24">
        <f t="shared" ref="K5:K13" si="1">C5-D5-H5</f>
        <v>253965</v>
      </c>
      <c r="L5" s="58">
        <f>E5/C5</f>
        <v>0.15683394214616997</v>
      </c>
      <c r="M5" s="58">
        <f>G5/C5</f>
        <v>5.7313625996813659E-2</v>
      </c>
    </row>
    <row r="6" spans="1:13" ht="20.100000000000001" customHeight="1" thickTop="1">
      <c r="B6" s="18" t="s">
        <v>17</v>
      </c>
      <c r="C6" s="34">
        <v>187704</v>
      </c>
      <c r="D6" s="35">
        <f t="shared" ref="D6:D13" si="2">SUM(E6:G6)</f>
        <v>46211</v>
      </c>
      <c r="E6" s="36">
        <v>24044</v>
      </c>
      <c r="F6" s="36">
        <v>15276</v>
      </c>
      <c r="G6" s="37">
        <v>6891</v>
      </c>
      <c r="H6" s="34">
        <v>62393</v>
      </c>
      <c r="I6" s="38">
        <f t="shared" ref="I6:I13" si="3">D6/C6</f>
        <v>0.2461908110642288</v>
      </c>
      <c r="J6" s="26"/>
      <c r="K6" s="24">
        <f t="shared" si="1"/>
        <v>79100</v>
      </c>
      <c r="L6" s="58">
        <f t="shared" ref="L6:L13" si="4">E6/C6</f>
        <v>0.12809529898137492</v>
      </c>
      <c r="M6" s="58">
        <f t="shared" ref="M6:M13" si="5">G6/C6</f>
        <v>3.6712057281677535E-2</v>
      </c>
    </row>
    <row r="7" spans="1:13" ht="20.100000000000001" customHeight="1">
      <c r="B7" s="19" t="s">
        <v>18</v>
      </c>
      <c r="C7" s="39">
        <v>92316</v>
      </c>
      <c r="D7" s="40">
        <f t="shared" si="2"/>
        <v>30771</v>
      </c>
      <c r="E7" s="41">
        <v>14610</v>
      </c>
      <c r="F7" s="41">
        <v>10694</v>
      </c>
      <c r="G7" s="42">
        <v>5467</v>
      </c>
      <c r="H7" s="39">
        <v>28659</v>
      </c>
      <c r="I7" s="43">
        <f t="shared" si="3"/>
        <v>0.33332250097491228</v>
      </c>
      <c r="J7" s="26"/>
      <c r="K7" s="24">
        <f t="shared" si="1"/>
        <v>32886</v>
      </c>
      <c r="L7" s="58">
        <f t="shared" si="4"/>
        <v>0.15826075653191213</v>
      </c>
      <c r="M7" s="58">
        <f t="shared" si="5"/>
        <v>5.922050348801941E-2</v>
      </c>
    </row>
    <row r="8" spans="1:13" ht="20.100000000000001" customHeight="1">
      <c r="B8" s="19" t="s">
        <v>19</v>
      </c>
      <c r="C8" s="39">
        <v>49472</v>
      </c>
      <c r="D8" s="40">
        <f t="shared" si="2"/>
        <v>18585</v>
      </c>
      <c r="E8" s="41">
        <v>9153</v>
      </c>
      <c r="F8" s="41">
        <v>5878</v>
      </c>
      <c r="G8" s="42">
        <v>3554</v>
      </c>
      <c r="H8" s="39">
        <v>14728</v>
      </c>
      <c r="I8" s="43">
        <f t="shared" si="3"/>
        <v>0.37566704398447609</v>
      </c>
      <c r="J8" s="26"/>
      <c r="K8" s="24">
        <f t="shared" si="1"/>
        <v>16159</v>
      </c>
      <c r="L8" s="58">
        <f t="shared" si="4"/>
        <v>0.18501374514877103</v>
      </c>
      <c r="M8" s="58">
        <f t="shared" si="5"/>
        <v>7.1838615782664941E-2</v>
      </c>
    </row>
    <row r="9" spans="1:13" ht="20.100000000000001" customHeight="1">
      <c r="B9" s="19" t="s">
        <v>20</v>
      </c>
      <c r="C9" s="39">
        <v>32191</v>
      </c>
      <c r="D9" s="40">
        <f t="shared" si="2"/>
        <v>10072</v>
      </c>
      <c r="E9" s="41">
        <v>5157</v>
      </c>
      <c r="F9" s="41">
        <v>3148</v>
      </c>
      <c r="G9" s="42">
        <v>1767</v>
      </c>
      <c r="H9" s="39">
        <v>10103</v>
      </c>
      <c r="I9" s="43">
        <f t="shared" si="3"/>
        <v>0.31288248268149482</v>
      </c>
      <c r="J9" s="26"/>
      <c r="K9" s="24">
        <f t="shared" si="1"/>
        <v>12016</v>
      </c>
      <c r="L9" s="58">
        <f t="shared" si="4"/>
        <v>0.16020005591624989</v>
      </c>
      <c r="M9" s="58">
        <f t="shared" si="5"/>
        <v>5.4891118635643506E-2</v>
      </c>
    </row>
    <row r="10" spans="1:13" ht="20.100000000000001" customHeight="1">
      <c r="B10" s="19" t="s">
        <v>21</v>
      </c>
      <c r="C10" s="39">
        <v>44424</v>
      </c>
      <c r="D10" s="40">
        <f t="shared" si="2"/>
        <v>14551</v>
      </c>
      <c r="E10" s="41">
        <v>7090</v>
      </c>
      <c r="F10" s="41">
        <v>4589</v>
      </c>
      <c r="G10" s="42">
        <v>2872</v>
      </c>
      <c r="H10" s="39">
        <v>13653</v>
      </c>
      <c r="I10" s="43">
        <f t="shared" si="3"/>
        <v>0.32754817215919324</v>
      </c>
      <c r="J10" s="26"/>
      <c r="K10" s="24">
        <f t="shared" si="1"/>
        <v>16220</v>
      </c>
      <c r="L10" s="58">
        <f t="shared" si="4"/>
        <v>0.15959841527102467</v>
      </c>
      <c r="M10" s="58">
        <f t="shared" si="5"/>
        <v>6.4649738879884747E-2</v>
      </c>
    </row>
    <row r="11" spans="1:13" ht="20.100000000000001" customHeight="1">
      <c r="B11" s="19" t="s">
        <v>22</v>
      </c>
      <c r="C11" s="39">
        <v>97040</v>
      </c>
      <c r="D11" s="40">
        <f t="shared" si="2"/>
        <v>31523</v>
      </c>
      <c r="E11" s="41">
        <v>15072</v>
      </c>
      <c r="F11" s="41">
        <v>10584</v>
      </c>
      <c r="G11" s="42">
        <v>5867</v>
      </c>
      <c r="H11" s="39">
        <v>31217</v>
      </c>
      <c r="I11" s="43">
        <f t="shared" si="3"/>
        <v>0.32484542456718879</v>
      </c>
      <c r="J11" s="26"/>
      <c r="K11" s="24">
        <f t="shared" si="1"/>
        <v>34300</v>
      </c>
      <c r="L11" s="58">
        <f t="shared" si="4"/>
        <v>0.15531739488870569</v>
      </c>
      <c r="M11" s="58">
        <f t="shared" si="5"/>
        <v>6.0459604286892003E-2</v>
      </c>
    </row>
    <row r="12" spans="1:13" ht="20.100000000000001" customHeight="1">
      <c r="B12" s="19" t="s">
        <v>23</v>
      </c>
      <c r="C12" s="39">
        <v>132913</v>
      </c>
      <c r="D12" s="40">
        <f t="shared" si="2"/>
        <v>49203</v>
      </c>
      <c r="E12" s="41">
        <v>24065</v>
      </c>
      <c r="F12" s="41">
        <v>15836</v>
      </c>
      <c r="G12" s="42">
        <v>9302</v>
      </c>
      <c r="H12" s="39">
        <v>39324</v>
      </c>
      <c r="I12" s="43">
        <f t="shared" si="3"/>
        <v>0.37018952246958536</v>
      </c>
      <c r="J12" s="26"/>
      <c r="K12" s="24">
        <f t="shared" si="1"/>
        <v>44386</v>
      </c>
      <c r="L12" s="58">
        <f t="shared" si="4"/>
        <v>0.18105828624739492</v>
      </c>
      <c r="M12" s="58">
        <f t="shared" si="5"/>
        <v>6.9985629697621746E-2</v>
      </c>
    </row>
    <row r="13" spans="1:13" ht="20.100000000000001" customHeight="1">
      <c r="B13" s="19" t="s">
        <v>24</v>
      </c>
      <c r="C13" s="39">
        <v>56271</v>
      </c>
      <c r="D13" s="40">
        <f t="shared" si="2"/>
        <v>20426</v>
      </c>
      <c r="E13" s="41">
        <v>9390</v>
      </c>
      <c r="F13" s="41">
        <v>7076</v>
      </c>
      <c r="G13" s="42">
        <v>3960</v>
      </c>
      <c r="H13" s="39">
        <v>16947</v>
      </c>
      <c r="I13" s="43">
        <f t="shared" si="3"/>
        <v>0.36299337136357984</v>
      </c>
      <c r="J13" s="26"/>
      <c r="K13" s="24">
        <f t="shared" si="1"/>
        <v>18898</v>
      </c>
      <c r="L13" s="58">
        <f t="shared" si="4"/>
        <v>0.16687103481366955</v>
      </c>
      <c r="M13" s="58">
        <f t="shared" si="5"/>
        <v>7.0373727141867043E-2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7242</v>
      </c>
      <c r="E4" s="46">
        <f t="shared" ref="E4:K4" si="0">SUM(E5:E7)</f>
        <v>5438</v>
      </c>
      <c r="F4" s="46">
        <f t="shared" si="0"/>
        <v>8993</v>
      </c>
      <c r="G4" s="46">
        <f t="shared" si="0"/>
        <v>5408</v>
      </c>
      <c r="H4" s="46">
        <f t="shared" si="0"/>
        <v>4625</v>
      </c>
      <c r="I4" s="46">
        <f t="shared" si="0"/>
        <v>5573</v>
      </c>
      <c r="J4" s="45">
        <f t="shared" si="0"/>
        <v>3019</v>
      </c>
      <c r="K4" s="47">
        <f t="shared" si="0"/>
        <v>40298</v>
      </c>
      <c r="L4" s="55">
        <f>K4/人口統計!D5</f>
        <v>0.18206214816889701</v>
      </c>
      <c r="O4" s="14" t="s">
        <v>188</v>
      </c>
    </row>
    <row r="5" spans="1:21" ht="20.100000000000001" customHeight="1">
      <c r="B5" s="117"/>
      <c r="C5" s="118" t="s">
        <v>15</v>
      </c>
      <c r="D5" s="48">
        <v>914</v>
      </c>
      <c r="E5" s="49">
        <v>812</v>
      </c>
      <c r="F5" s="49">
        <v>876</v>
      </c>
      <c r="G5" s="49">
        <v>638</v>
      </c>
      <c r="H5" s="49">
        <v>517</v>
      </c>
      <c r="I5" s="49">
        <v>553</v>
      </c>
      <c r="J5" s="48">
        <v>319</v>
      </c>
      <c r="K5" s="50">
        <f>SUM(D5:J5)</f>
        <v>4629</v>
      </c>
      <c r="L5" s="56">
        <f>K5/人口統計!D5</f>
        <v>2.0913337730751505E-2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2957</v>
      </c>
      <c r="E6" s="49">
        <v>1998</v>
      </c>
      <c r="F6" s="49">
        <v>2995</v>
      </c>
      <c r="G6" s="49">
        <v>1592</v>
      </c>
      <c r="H6" s="49">
        <v>1276</v>
      </c>
      <c r="I6" s="49">
        <v>1381</v>
      </c>
      <c r="J6" s="48">
        <v>827</v>
      </c>
      <c r="K6" s="50">
        <f>SUM(D6:J6)</f>
        <v>13026</v>
      </c>
      <c r="L6" s="56">
        <f>K6/人口統計!D5</f>
        <v>5.8850105266962438E-2</v>
      </c>
      <c r="O6" s="162">
        <f>SUM(D6,D7)</f>
        <v>6328</v>
      </c>
      <c r="P6" s="162">
        <f t="shared" ref="P6:U6" si="1">SUM(E6,E7)</f>
        <v>4626</v>
      </c>
      <c r="Q6" s="162">
        <f t="shared" si="1"/>
        <v>8117</v>
      </c>
      <c r="R6" s="162">
        <f t="shared" si="1"/>
        <v>4770</v>
      </c>
      <c r="S6" s="162">
        <f t="shared" si="1"/>
        <v>4108</v>
      </c>
      <c r="T6" s="162">
        <f t="shared" si="1"/>
        <v>5020</v>
      </c>
      <c r="U6" s="162">
        <f t="shared" si="1"/>
        <v>2700</v>
      </c>
    </row>
    <row r="7" spans="1:21" ht="20.100000000000001" customHeight="1">
      <c r="B7" s="117"/>
      <c r="C7" s="119" t="s">
        <v>143</v>
      </c>
      <c r="D7" s="51">
        <v>3371</v>
      </c>
      <c r="E7" s="52">
        <v>2628</v>
      </c>
      <c r="F7" s="52">
        <v>5122</v>
      </c>
      <c r="G7" s="52">
        <v>3178</v>
      </c>
      <c r="H7" s="52">
        <v>2832</v>
      </c>
      <c r="I7" s="52">
        <v>3639</v>
      </c>
      <c r="J7" s="51">
        <v>1873</v>
      </c>
      <c r="K7" s="53">
        <f>SUM(D7:J7)</f>
        <v>22643</v>
      </c>
      <c r="L7" s="57">
        <f>K7/人口統計!D5</f>
        <v>0.10229870517118306</v>
      </c>
      <c r="O7" s="14">
        <f>O6/($K$6+$K$7)</f>
        <v>0.17740895455437494</v>
      </c>
      <c r="P7" s="14">
        <f t="shared" ref="P7:U7" si="2">P6/($K$6+$K$7)</f>
        <v>0.12969245002663377</v>
      </c>
      <c r="Q7" s="14">
        <f t="shared" si="2"/>
        <v>0.22756455185174801</v>
      </c>
      <c r="R7" s="14">
        <f t="shared" si="2"/>
        <v>0.1337295690936107</v>
      </c>
      <c r="S7" s="14">
        <f t="shared" si="2"/>
        <v>0.11517003560514733</v>
      </c>
      <c r="T7" s="14">
        <f t="shared" si="2"/>
        <v>0.14073845636266785</v>
      </c>
      <c r="U7" s="14">
        <f t="shared" si="2"/>
        <v>7.5695982505817383E-2</v>
      </c>
    </row>
    <row r="8" spans="1:21" ht="20.100000000000001" customHeight="1" thickBot="1">
      <c r="B8" s="205" t="s">
        <v>67</v>
      </c>
      <c r="C8" s="206"/>
      <c r="D8" s="45">
        <v>77</v>
      </c>
      <c r="E8" s="46">
        <v>99</v>
      </c>
      <c r="F8" s="46">
        <v>93</v>
      </c>
      <c r="G8" s="46">
        <v>118</v>
      </c>
      <c r="H8" s="46">
        <v>80</v>
      </c>
      <c r="I8" s="46">
        <v>70</v>
      </c>
      <c r="J8" s="45">
        <v>48</v>
      </c>
      <c r="K8" s="47">
        <f>SUM(D8:J8)</f>
        <v>585</v>
      </c>
      <c r="L8" s="80"/>
    </row>
    <row r="9" spans="1:21" ht="20.100000000000001" customHeight="1" thickTop="1">
      <c r="B9" s="207" t="s">
        <v>34</v>
      </c>
      <c r="C9" s="208"/>
      <c r="D9" s="35">
        <f>D4+D8</f>
        <v>7319</v>
      </c>
      <c r="E9" s="34">
        <f t="shared" ref="E9:K9" si="3">E4+E8</f>
        <v>5537</v>
      </c>
      <c r="F9" s="34">
        <f t="shared" si="3"/>
        <v>9086</v>
      </c>
      <c r="G9" s="34">
        <f t="shared" si="3"/>
        <v>5526</v>
      </c>
      <c r="H9" s="34">
        <f t="shared" si="3"/>
        <v>4705</v>
      </c>
      <c r="I9" s="34">
        <f t="shared" si="3"/>
        <v>5643</v>
      </c>
      <c r="J9" s="35">
        <f t="shared" si="3"/>
        <v>3067</v>
      </c>
      <c r="K9" s="54">
        <f t="shared" si="3"/>
        <v>40883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1199</v>
      </c>
      <c r="E24" s="46">
        <v>1047</v>
      </c>
      <c r="F24" s="46">
        <v>1434</v>
      </c>
      <c r="G24" s="46">
        <v>872</v>
      </c>
      <c r="H24" s="46">
        <v>748</v>
      </c>
      <c r="I24" s="46">
        <v>939</v>
      </c>
      <c r="J24" s="45">
        <v>542</v>
      </c>
      <c r="K24" s="47">
        <f>SUM(D24:J24)</f>
        <v>6781</v>
      </c>
      <c r="L24" s="55">
        <f>K24/人口統計!D6</f>
        <v>0.14673995369067971</v>
      </c>
    </row>
    <row r="25" spans="1:12" ht="20.100000000000001" customHeight="1">
      <c r="B25" s="213" t="s">
        <v>43</v>
      </c>
      <c r="C25" s="214"/>
      <c r="D25" s="45">
        <v>1208</v>
      </c>
      <c r="E25" s="46">
        <v>1015</v>
      </c>
      <c r="F25" s="46">
        <v>1135</v>
      </c>
      <c r="G25" s="46">
        <v>756</v>
      </c>
      <c r="H25" s="46">
        <v>616</v>
      </c>
      <c r="I25" s="46">
        <v>680</v>
      </c>
      <c r="J25" s="45">
        <v>400</v>
      </c>
      <c r="K25" s="47">
        <f t="shared" ref="K25:K31" si="4">SUM(D25:J25)</f>
        <v>5810</v>
      </c>
      <c r="L25" s="55">
        <f>K25/人口統計!D7</f>
        <v>0.18881414318676676</v>
      </c>
    </row>
    <row r="26" spans="1:12" ht="20.100000000000001" customHeight="1">
      <c r="B26" s="213" t="s">
        <v>44</v>
      </c>
      <c r="C26" s="214"/>
      <c r="D26" s="45">
        <v>798</v>
      </c>
      <c r="E26" s="46">
        <v>383</v>
      </c>
      <c r="F26" s="46">
        <v>863</v>
      </c>
      <c r="G26" s="46">
        <v>487</v>
      </c>
      <c r="H26" s="46">
        <v>452</v>
      </c>
      <c r="I26" s="46">
        <v>501</v>
      </c>
      <c r="J26" s="45">
        <v>290</v>
      </c>
      <c r="K26" s="47">
        <f t="shared" si="4"/>
        <v>3774</v>
      </c>
      <c r="L26" s="55">
        <f>K26/人口統計!D8</f>
        <v>0.20306698950766747</v>
      </c>
    </row>
    <row r="27" spans="1:12" ht="20.100000000000001" customHeight="1">
      <c r="B27" s="213" t="s">
        <v>45</v>
      </c>
      <c r="C27" s="214"/>
      <c r="D27" s="45">
        <v>217</v>
      </c>
      <c r="E27" s="46">
        <v>158</v>
      </c>
      <c r="F27" s="46">
        <v>363</v>
      </c>
      <c r="G27" s="46">
        <v>248</v>
      </c>
      <c r="H27" s="46">
        <v>207</v>
      </c>
      <c r="I27" s="46">
        <v>210</v>
      </c>
      <c r="J27" s="45">
        <v>99</v>
      </c>
      <c r="K27" s="47">
        <f t="shared" si="4"/>
        <v>1502</v>
      </c>
      <c r="L27" s="55">
        <f>K27/人口統計!D9</f>
        <v>0.14912629070691025</v>
      </c>
    </row>
    <row r="28" spans="1:12" ht="20.100000000000001" customHeight="1">
      <c r="B28" s="213" t="s">
        <v>46</v>
      </c>
      <c r="C28" s="214"/>
      <c r="D28" s="45">
        <v>333</v>
      </c>
      <c r="E28" s="46">
        <v>246</v>
      </c>
      <c r="F28" s="46">
        <v>487</v>
      </c>
      <c r="G28" s="46">
        <v>331</v>
      </c>
      <c r="H28" s="46">
        <v>293</v>
      </c>
      <c r="I28" s="46">
        <v>404</v>
      </c>
      <c r="J28" s="45">
        <v>195</v>
      </c>
      <c r="K28" s="47">
        <f t="shared" si="4"/>
        <v>2289</v>
      </c>
      <c r="L28" s="55">
        <f>K28/人口統計!D10</f>
        <v>0.1573087760291389</v>
      </c>
    </row>
    <row r="29" spans="1:12" ht="20.100000000000001" customHeight="1">
      <c r="B29" s="213" t="s">
        <v>47</v>
      </c>
      <c r="C29" s="214"/>
      <c r="D29" s="45">
        <v>772</v>
      </c>
      <c r="E29" s="46">
        <v>720</v>
      </c>
      <c r="F29" s="46">
        <v>1461</v>
      </c>
      <c r="G29" s="46">
        <v>772</v>
      </c>
      <c r="H29" s="46">
        <v>661</v>
      </c>
      <c r="I29" s="46">
        <v>800</v>
      </c>
      <c r="J29" s="45">
        <v>428</v>
      </c>
      <c r="K29" s="47">
        <f t="shared" si="4"/>
        <v>5614</v>
      </c>
      <c r="L29" s="55">
        <f>K29/人口統計!D11</f>
        <v>0.17809218665736129</v>
      </c>
    </row>
    <row r="30" spans="1:12" ht="20.100000000000001" customHeight="1">
      <c r="B30" s="213" t="s">
        <v>48</v>
      </c>
      <c r="C30" s="214"/>
      <c r="D30" s="45">
        <v>2219</v>
      </c>
      <c r="E30" s="46">
        <v>1471</v>
      </c>
      <c r="F30" s="46">
        <v>2347</v>
      </c>
      <c r="G30" s="46">
        <v>1478</v>
      </c>
      <c r="H30" s="46">
        <v>1245</v>
      </c>
      <c r="I30" s="46">
        <v>1465</v>
      </c>
      <c r="J30" s="45">
        <v>718</v>
      </c>
      <c r="K30" s="47">
        <f t="shared" si="4"/>
        <v>10943</v>
      </c>
      <c r="L30" s="55">
        <f>K30/人口統計!D12</f>
        <v>0.22240513789809566</v>
      </c>
    </row>
    <row r="31" spans="1:12" ht="20.100000000000001" customHeight="1" thickBot="1">
      <c r="B31" s="209" t="s">
        <v>24</v>
      </c>
      <c r="C31" s="210"/>
      <c r="D31" s="45">
        <v>496</v>
      </c>
      <c r="E31" s="46">
        <v>398</v>
      </c>
      <c r="F31" s="46">
        <v>903</v>
      </c>
      <c r="G31" s="46">
        <v>464</v>
      </c>
      <c r="H31" s="46">
        <v>403</v>
      </c>
      <c r="I31" s="46">
        <v>574</v>
      </c>
      <c r="J31" s="45">
        <v>347</v>
      </c>
      <c r="K31" s="47">
        <f t="shared" si="4"/>
        <v>3585</v>
      </c>
      <c r="L31" s="59">
        <f>K31/人口統計!D13</f>
        <v>0.17551160285910114</v>
      </c>
    </row>
    <row r="32" spans="1:12" ht="20.100000000000001" customHeight="1" thickTop="1">
      <c r="B32" s="211" t="s">
        <v>49</v>
      </c>
      <c r="C32" s="212"/>
      <c r="D32" s="35">
        <f>SUM(D24:D31)</f>
        <v>7242</v>
      </c>
      <c r="E32" s="34">
        <f t="shared" ref="E32:J32" si="5">SUM(E24:E31)</f>
        <v>5438</v>
      </c>
      <c r="F32" s="34">
        <f t="shared" si="5"/>
        <v>8993</v>
      </c>
      <c r="G32" s="34">
        <f t="shared" si="5"/>
        <v>5408</v>
      </c>
      <c r="H32" s="34">
        <f t="shared" si="5"/>
        <v>4625</v>
      </c>
      <c r="I32" s="34">
        <f t="shared" si="5"/>
        <v>5573</v>
      </c>
      <c r="J32" s="35">
        <f t="shared" si="5"/>
        <v>3019</v>
      </c>
      <c r="K32" s="54">
        <f>SUM(K24:K31)</f>
        <v>40298</v>
      </c>
      <c r="L32" s="60">
        <f>K32/人口統計!D5</f>
        <v>0.18206214816889701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259</v>
      </c>
      <c r="E50" s="192">
        <v>236</v>
      </c>
      <c r="F50" s="192">
        <v>319</v>
      </c>
      <c r="G50" s="192">
        <v>193</v>
      </c>
      <c r="H50" s="192">
        <v>161</v>
      </c>
      <c r="I50" s="192">
        <v>208</v>
      </c>
      <c r="J50" s="191">
        <v>126</v>
      </c>
      <c r="K50" s="193">
        <f t="shared" ref="K50:K82" si="6">SUM(D50:J50)</f>
        <v>1502</v>
      </c>
      <c r="L50" s="194">
        <f>K50/N50</f>
        <v>0.14063670411985019</v>
      </c>
      <c r="N50" s="14">
        <v>10680</v>
      </c>
    </row>
    <row r="51" spans="2:14" ht="20.100000000000001" customHeight="1">
      <c r="B51" s="203" t="s">
        <v>155</v>
      </c>
      <c r="C51" s="204"/>
      <c r="D51" s="191">
        <v>203</v>
      </c>
      <c r="E51" s="192">
        <v>171</v>
      </c>
      <c r="F51" s="192">
        <v>276</v>
      </c>
      <c r="G51" s="192">
        <v>146</v>
      </c>
      <c r="H51" s="192">
        <v>139</v>
      </c>
      <c r="I51" s="192">
        <v>174</v>
      </c>
      <c r="J51" s="191">
        <v>79</v>
      </c>
      <c r="K51" s="193">
        <f t="shared" si="6"/>
        <v>1188</v>
      </c>
      <c r="L51" s="194">
        <f t="shared" ref="L51:L82" si="7">K51/N51</f>
        <v>0.153053336768874</v>
      </c>
      <c r="N51" s="14">
        <v>7762</v>
      </c>
    </row>
    <row r="52" spans="2:14" ht="20.100000000000001" customHeight="1">
      <c r="B52" s="203" t="s">
        <v>156</v>
      </c>
      <c r="C52" s="204"/>
      <c r="D52" s="191">
        <v>349</v>
      </c>
      <c r="E52" s="192">
        <v>287</v>
      </c>
      <c r="F52" s="192">
        <v>326</v>
      </c>
      <c r="G52" s="192">
        <v>243</v>
      </c>
      <c r="H52" s="192">
        <v>182</v>
      </c>
      <c r="I52" s="192">
        <v>227</v>
      </c>
      <c r="J52" s="191">
        <v>134</v>
      </c>
      <c r="K52" s="193">
        <f t="shared" si="6"/>
        <v>1748</v>
      </c>
      <c r="L52" s="194">
        <f t="shared" si="7"/>
        <v>0.15713772024451636</v>
      </c>
      <c r="N52" s="14">
        <v>11124</v>
      </c>
    </row>
    <row r="53" spans="2:14" ht="20.100000000000001" customHeight="1">
      <c r="B53" s="203" t="s">
        <v>157</v>
      </c>
      <c r="C53" s="204"/>
      <c r="D53" s="191">
        <v>178</v>
      </c>
      <c r="E53" s="192">
        <v>169</v>
      </c>
      <c r="F53" s="192">
        <v>233</v>
      </c>
      <c r="G53" s="192">
        <v>154</v>
      </c>
      <c r="H53" s="192">
        <v>129</v>
      </c>
      <c r="I53" s="192">
        <v>160</v>
      </c>
      <c r="J53" s="191">
        <v>107</v>
      </c>
      <c r="K53" s="193">
        <f t="shared" si="6"/>
        <v>1130</v>
      </c>
      <c r="L53" s="194">
        <f t="shared" si="7"/>
        <v>0.1470014309873813</v>
      </c>
      <c r="N53" s="14">
        <v>7687</v>
      </c>
    </row>
    <row r="54" spans="2:14" ht="20.100000000000001" customHeight="1">
      <c r="B54" s="203" t="s">
        <v>158</v>
      </c>
      <c r="C54" s="204"/>
      <c r="D54" s="191">
        <v>170</v>
      </c>
      <c r="E54" s="192">
        <v>149</v>
      </c>
      <c r="F54" s="192">
        <v>195</v>
      </c>
      <c r="G54" s="192">
        <v>114</v>
      </c>
      <c r="H54" s="192">
        <v>103</v>
      </c>
      <c r="I54" s="192">
        <v>141</v>
      </c>
      <c r="J54" s="191">
        <v>79</v>
      </c>
      <c r="K54" s="193">
        <f t="shared" si="6"/>
        <v>951</v>
      </c>
      <c r="L54" s="194">
        <f t="shared" si="7"/>
        <v>0.14746472321290122</v>
      </c>
      <c r="N54" s="14">
        <v>6449</v>
      </c>
    </row>
    <row r="55" spans="2:14" ht="20.100000000000001" customHeight="1">
      <c r="B55" s="203" t="s">
        <v>159</v>
      </c>
      <c r="C55" s="204"/>
      <c r="D55" s="191">
        <v>63</v>
      </c>
      <c r="E55" s="192">
        <v>65</v>
      </c>
      <c r="F55" s="192">
        <v>94</v>
      </c>
      <c r="G55" s="192">
        <v>50</v>
      </c>
      <c r="H55" s="192">
        <v>48</v>
      </c>
      <c r="I55" s="192">
        <v>50</v>
      </c>
      <c r="J55" s="191">
        <v>27</v>
      </c>
      <c r="K55" s="193">
        <f t="shared" si="6"/>
        <v>397</v>
      </c>
      <c r="L55" s="194">
        <f t="shared" si="7"/>
        <v>0.15823037066560383</v>
      </c>
      <c r="N55" s="14">
        <v>2509</v>
      </c>
    </row>
    <row r="56" spans="2:14" ht="20.100000000000001" customHeight="1">
      <c r="B56" s="203" t="s">
        <v>160</v>
      </c>
      <c r="C56" s="204"/>
      <c r="D56" s="191">
        <v>183</v>
      </c>
      <c r="E56" s="192">
        <v>145</v>
      </c>
      <c r="F56" s="192">
        <v>157</v>
      </c>
      <c r="G56" s="192">
        <v>127</v>
      </c>
      <c r="H56" s="192">
        <v>97</v>
      </c>
      <c r="I56" s="192">
        <v>95</v>
      </c>
      <c r="J56" s="191">
        <v>61</v>
      </c>
      <c r="K56" s="193">
        <f t="shared" si="6"/>
        <v>865</v>
      </c>
      <c r="L56" s="194">
        <f t="shared" si="7"/>
        <v>0.2</v>
      </c>
      <c r="N56" s="14">
        <v>4325</v>
      </c>
    </row>
    <row r="57" spans="2:14" ht="20.100000000000001" customHeight="1">
      <c r="B57" s="203" t="s">
        <v>161</v>
      </c>
      <c r="C57" s="204"/>
      <c r="D57" s="191">
        <v>426</v>
      </c>
      <c r="E57" s="192">
        <v>382</v>
      </c>
      <c r="F57" s="192">
        <v>385</v>
      </c>
      <c r="G57" s="192">
        <v>257</v>
      </c>
      <c r="H57" s="192">
        <v>169</v>
      </c>
      <c r="I57" s="192">
        <v>217</v>
      </c>
      <c r="J57" s="191">
        <v>114</v>
      </c>
      <c r="K57" s="193">
        <f t="shared" si="6"/>
        <v>1950</v>
      </c>
      <c r="L57" s="194">
        <f t="shared" si="7"/>
        <v>0.21056041464204731</v>
      </c>
      <c r="N57" s="14">
        <v>9261</v>
      </c>
    </row>
    <row r="58" spans="2:14" ht="20.100000000000001" customHeight="1">
      <c r="B58" s="203" t="s">
        <v>162</v>
      </c>
      <c r="C58" s="204"/>
      <c r="D58" s="191">
        <v>408</v>
      </c>
      <c r="E58" s="192">
        <v>347</v>
      </c>
      <c r="F58" s="192">
        <v>409</v>
      </c>
      <c r="G58" s="192">
        <v>255</v>
      </c>
      <c r="H58" s="192">
        <v>229</v>
      </c>
      <c r="I58" s="192">
        <v>241</v>
      </c>
      <c r="J58" s="191">
        <v>148</v>
      </c>
      <c r="K58" s="193">
        <f t="shared" si="6"/>
        <v>2037</v>
      </c>
      <c r="L58" s="194">
        <f t="shared" si="7"/>
        <v>0.19231495468277945</v>
      </c>
      <c r="N58" s="14">
        <v>10592</v>
      </c>
    </row>
    <row r="59" spans="2:14" ht="20.100000000000001" customHeight="1">
      <c r="B59" s="203" t="s">
        <v>163</v>
      </c>
      <c r="C59" s="204"/>
      <c r="D59" s="191">
        <v>207</v>
      </c>
      <c r="E59" s="192">
        <v>165</v>
      </c>
      <c r="F59" s="192">
        <v>193</v>
      </c>
      <c r="G59" s="192">
        <v>141</v>
      </c>
      <c r="H59" s="192">
        <v>134</v>
      </c>
      <c r="I59" s="192">
        <v>137</v>
      </c>
      <c r="J59" s="191">
        <v>86</v>
      </c>
      <c r="K59" s="193">
        <f t="shared" si="6"/>
        <v>1063</v>
      </c>
      <c r="L59" s="194">
        <f t="shared" si="7"/>
        <v>0.16123160928257244</v>
      </c>
      <c r="N59" s="14">
        <v>6593</v>
      </c>
    </row>
    <row r="60" spans="2:14" ht="20.100000000000001" customHeight="1">
      <c r="B60" s="203" t="s">
        <v>164</v>
      </c>
      <c r="C60" s="204"/>
      <c r="D60" s="191">
        <v>403</v>
      </c>
      <c r="E60" s="192">
        <v>209</v>
      </c>
      <c r="F60" s="192">
        <v>461</v>
      </c>
      <c r="G60" s="192">
        <v>261</v>
      </c>
      <c r="H60" s="192">
        <v>225</v>
      </c>
      <c r="I60" s="192">
        <v>285</v>
      </c>
      <c r="J60" s="191">
        <v>174</v>
      </c>
      <c r="K60" s="193">
        <f t="shared" si="6"/>
        <v>2018</v>
      </c>
      <c r="L60" s="194">
        <f t="shared" si="7"/>
        <v>0.21130890052356022</v>
      </c>
      <c r="N60" s="14">
        <v>9550</v>
      </c>
    </row>
    <row r="61" spans="2:14" ht="20.100000000000001" customHeight="1">
      <c r="B61" s="203" t="s">
        <v>165</v>
      </c>
      <c r="C61" s="204"/>
      <c r="D61" s="191">
        <v>121</v>
      </c>
      <c r="E61" s="192">
        <v>69</v>
      </c>
      <c r="F61" s="192">
        <v>159</v>
      </c>
      <c r="G61" s="192">
        <v>88</v>
      </c>
      <c r="H61" s="192">
        <v>86</v>
      </c>
      <c r="I61" s="192">
        <v>99</v>
      </c>
      <c r="J61" s="191">
        <v>45</v>
      </c>
      <c r="K61" s="193">
        <f t="shared" si="6"/>
        <v>667</v>
      </c>
      <c r="L61" s="194">
        <f t="shared" si="7"/>
        <v>0.21955233706385779</v>
      </c>
      <c r="N61" s="14">
        <v>3038</v>
      </c>
    </row>
    <row r="62" spans="2:14" ht="20.100000000000001" customHeight="1">
      <c r="B62" s="203" t="s">
        <v>166</v>
      </c>
      <c r="C62" s="204"/>
      <c r="D62" s="191">
        <v>281</v>
      </c>
      <c r="E62" s="192">
        <v>116</v>
      </c>
      <c r="F62" s="192">
        <v>257</v>
      </c>
      <c r="G62" s="192">
        <v>147</v>
      </c>
      <c r="H62" s="192">
        <v>148</v>
      </c>
      <c r="I62" s="192">
        <v>124</v>
      </c>
      <c r="J62" s="191">
        <v>74</v>
      </c>
      <c r="K62" s="193">
        <f t="shared" si="6"/>
        <v>1147</v>
      </c>
      <c r="L62" s="194">
        <f t="shared" si="7"/>
        <v>0.19126229781557447</v>
      </c>
      <c r="N62" s="14">
        <v>5997</v>
      </c>
    </row>
    <row r="63" spans="2:14" ht="20.100000000000001" customHeight="1">
      <c r="B63" s="203" t="s">
        <v>167</v>
      </c>
      <c r="C63" s="204"/>
      <c r="D63" s="191">
        <v>191</v>
      </c>
      <c r="E63" s="192">
        <v>143</v>
      </c>
      <c r="F63" s="192">
        <v>337</v>
      </c>
      <c r="G63" s="192">
        <v>224</v>
      </c>
      <c r="H63" s="192">
        <v>177</v>
      </c>
      <c r="I63" s="192">
        <v>193</v>
      </c>
      <c r="J63" s="191">
        <v>73</v>
      </c>
      <c r="K63" s="193">
        <f t="shared" si="6"/>
        <v>1338</v>
      </c>
      <c r="L63" s="194">
        <f t="shared" si="7"/>
        <v>0.1458628583887496</v>
      </c>
      <c r="N63" s="14">
        <v>9173</v>
      </c>
    </row>
    <row r="64" spans="2:14" ht="20.100000000000001" customHeight="1">
      <c r="B64" s="203" t="s">
        <v>168</v>
      </c>
      <c r="C64" s="204"/>
      <c r="D64" s="191">
        <v>31</v>
      </c>
      <c r="E64" s="192">
        <v>19</v>
      </c>
      <c r="F64" s="192">
        <v>33</v>
      </c>
      <c r="G64" s="192">
        <v>27</v>
      </c>
      <c r="H64" s="192">
        <v>34</v>
      </c>
      <c r="I64" s="192">
        <v>20</v>
      </c>
      <c r="J64" s="191">
        <v>27</v>
      </c>
      <c r="K64" s="193">
        <f t="shared" si="6"/>
        <v>191</v>
      </c>
      <c r="L64" s="194">
        <f t="shared" si="7"/>
        <v>0.21245828698553948</v>
      </c>
      <c r="N64" s="14">
        <v>899</v>
      </c>
    </row>
    <row r="65" spans="2:14" ht="20.100000000000001" customHeight="1">
      <c r="B65" s="203" t="s">
        <v>169</v>
      </c>
      <c r="C65" s="204"/>
      <c r="D65" s="191">
        <v>214</v>
      </c>
      <c r="E65" s="192">
        <v>168</v>
      </c>
      <c r="F65" s="192">
        <v>330</v>
      </c>
      <c r="G65" s="192">
        <v>224</v>
      </c>
      <c r="H65" s="192">
        <v>217</v>
      </c>
      <c r="I65" s="192">
        <v>288</v>
      </c>
      <c r="J65" s="191">
        <v>140</v>
      </c>
      <c r="K65" s="193">
        <f t="shared" si="6"/>
        <v>1581</v>
      </c>
      <c r="L65" s="194">
        <f t="shared" si="7"/>
        <v>0.15721957040572793</v>
      </c>
      <c r="N65" s="14">
        <v>10056</v>
      </c>
    </row>
    <row r="66" spans="2:14" ht="20.100000000000001" customHeight="1">
      <c r="B66" s="203" t="s">
        <v>170</v>
      </c>
      <c r="C66" s="204"/>
      <c r="D66" s="191">
        <v>125</v>
      </c>
      <c r="E66" s="192">
        <v>81</v>
      </c>
      <c r="F66" s="192">
        <v>162</v>
      </c>
      <c r="G66" s="192">
        <v>113</v>
      </c>
      <c r="H66" s="192">
        <v>79</v>
      </c>
      <c r="I66" s="192">
        <v>117</v>
      </c>
      <c r="J66" s="191">
        <v>59</v>
      </c>
      <c r="K66" s="193">
        <f t="shared" si="6"/>
        <v>736</v>
      </c>
      <c r="L66" s="194">
        <f t="shared" si="7"/>
        <v>0.16373748609566185</v>
      </c>
      <c r="N66" s="14">
        <v>4495</v>
      </c>
    </row>
    <row r="67" spans="2:14" ht="20.100000000000001" customHeight="1">
      <c r="B67" s="203" t="s">
        <v>171</v>
      </c>
      <c r="C67" s="204"/>
      <c r="D67" s="187">
        <v>577</v>
      </c>
      <c r="E67" s="188">
        <v>537</v>
      </c>
      <c r="F67" s="188">
        <v>1040</v>
      </c>
      <c r="G67" s="188">
        <v>566</v>
      </c>
      <c r="H67" s="188">
        <v>475</v>
      </c>
      <c r="I67" s="188">
        <v>600</v>
      </c>
      <c r="J67" s="187">
        <v>306</v>
      </c>
      <c r="K67" s="189">
        <f t="shared" si="6"/>
        <v>4101</v>
      </c>
      <c r="L67" s="195">
        <f t="shared" si="7"/>
        <v>0.18832659808963997</v>
      </c>
      <c r="N67" s="14">
        <v>21776</v>
      </c>
    </row>
    <row r="68" spans="2:14" ht="20.100000000000001" customHeight="1">
      <c r="B68" s="203" t="s">
        <v>172</v>
      </c>
      <c r="C68" s="204"/>
      <c r="D68" s="187">
        <v>90</v>
      </c>
      <c r="E68" s="188">
        <v>81</v>
      </c>
      <c r="F68" s="188">
        <v>181</v>
      </c>
      <c r="G68" s="188">
        <v>102</v>
      </c>
      <c r="H68" s="188">
        <v>93</v>
      </c>
      <c r="I68" s="188">
        <v>85</v>
      </c>
      <c r="J68" s="187">
        <v>59</v>
      </c>
      <c r="K68" s="189">
        <f t="shared" si="6"/>
        <v>691</v>
      </c>
      <c r="L68" s="195">
        <f t="shared" si="7"/>
        <v>0.17032289869361597</v>
      </c>
      <c r="N68" s="14">
        <v>4057</v>
      </c>
    </row>
    <row r="69" spans="2:14" ht="20.100000000000001" customHeight="1">
      <c r="B69" s="203" t="s">
        <v>173</v>
      </c>
      <c r="C69" s="204"/>
      <c r="D69" s="187">
        <v>111</v>
      </c>
      <c r="E69" s="188">
        <v>109</v>
      </c>
      <c r="F69" s="188">
        <v>260</v>
      </c>
      <c r="G69" s="188">
        <v>118</v>
      </c>
      <c r="H69" s="188">
        <v>100</v>
      </c>
      <c r="I69" s="188">
        <v>125</v>
      </c>
      <c r="J69" s="187">
        <v>67</v>
      </c>
      <c r="K69" s="189">
        <f t="shared" si="6"/>
        <v>890</v>
      </c>
      <c r="L69" s="195">
        <f t="shared" si="7"/>
        <v>0.15641476274165203</v>
      </c>
      <c r="N69" s="14">
        <v>5690</v>
      </c>
    </row>
    <row r="70" spans="2:14" ht="20.100000000000001" customHeight="1">
      <c r="B70" s="203" t="s">
        <v>174</v>
      </c>
      <c r="C70" s="204"/>
      <c r="D70" s="187">
        <v>798</v>
      </c>
      <c r="E70" s="188">
        <v>514</v>
      </c>
      <c r="F70" s="188">
        <v>745</v>
      </c>
      <c r="G70" s="188">
        <v>477</v>
      </c>
      <c r="H70" s="188">
        <v>404</v>
      </c>
      <c r="I70" s="188">
        <v>460</v>
      </c>
      <c r="J70" s="187">
        <v>221</v>
      </c>
      <c r="K70" s="189">
        <f t="shared" si="6"/>
        <v>3619</v>
      </c>
      <c r="L70" s="195">
        <f t="shared" si="7"/>
        <v>0.22903613695335739</v>
      </c>
      <c r="N70" s="14">
        <v>15801</v>
      </c>
    </row>
    <row r="71" spans="2:14" ht="20.100000000000001" customHeight="1">
      <c r="B71" s="203" t="s">
        <v>175</v>
      </c>
      <c r="C71" s="204"/>
      <c r="D71" s="187">
        <v>129</v>
      </c>
      <c r="E71" s="188">
        <v>114</v>
      </c>
      <c r="F71" s="188">
        <v>212</v>
      </c>
      <c r="G71" s="188">
        <v>152</v>
      </c>
      <c r="H71" s="188">
        <v>122</v>
      </c>
      <c r="I71" s="188">
        <v>130</v>
      </c>
      <c r="J71" s="187">
        <v>82</v>
      </c>
      <c r="K71" s="189">
        <f t="shared" si="6"/>
        <v>941</v>
      </c>
      <c r="L71" s="195">
        <f t="shared" si="7"/>
        <v>0.20236559139784946</v>
      </c>
      <c r="N71" s="14">
        <v>4650</v>
      </c>
    </row>
    <row r="72" spans="2:14" ht="20.100000000000001" customHeight="1">
      <c r="B72" s="203" t="s">
        <v>176</v>
      </c>
      <c r="C72" s="204"/>
      <c r="D72" s="187">
        <v>212</v>
      </c>
      <c r="E72" s="188">
        <v>122</v>
      </c>
      <c r="F72" s="188">
        <v>229</v>
      </c>
      <c r="G72" s="188">
        <v>113</v>
      </c>
      <c r="H72" s="188">
        <v>101</v>
      </c>
      <c r="I72" s="188">
        <v>127</v>
      </c>
      <c r="J72" s="187">
        <v>59</v>
      </c>
      <c r="K72" s="189">
        <f t="shared" si="6"/>
        <v>963</v>
      </c>
      <c r="L72" s="195">
        <f t="shared" si="7"/>
        <v>0.21896316507503411</v>
      </c>
      <c r="N72" s="14">
        <v>4398</v>
      </c>
    </row>
    <row r="73" spans="2:14" ht="20.100000000000001" customHeight="1">
      <c r="B73" s="203" t="s">
        <v>177</v>
      </c>
      <c r="C73" s="204"/>
      <c r="D73" s="187">
        <v>175</v>
      </c>
      <c r="E73" s="188">
        <v>105</v>
      </c>
      <c r="F73" s="188">
        <v>177</v>
      </c>
      <c r="G73" s="188">
        <v>111</v>
      </c>
      <c r="H73" s="188">
        <v>100</v>
      </c>
      <c r="I73" s="188">
        <v>131</v>
      </c>
      <c r="J73" s="187">
        <v>65</v>
      </c>
      <c r="K73" s="189">
        <f t="shared" si="6"/>
        <v>864</v>
      </c>
      <c r="L73" s="195">
        <f t="shared" si="7"/>
        <v>0.21605401350337583</v>
      </c>
      <c r="N73" s="14">
        <v>3999</v>
      </c>
    </row>
    <row r="74" spans="2:14" ht="20.100000000000001" customHeight="1">
      <c r="B74" s="203" t="s">
        <v>178</v>
      </c>
      <c r="C74" s="204"/>
      <c r="D74" s="187">
        <v>144</v>
      </c>
      <c r="E74" s="188">
        <v>115</v>
      </c>
      <c r="F74" s="188">
        <v>170</v>
      </c>
      <c r="G74" s="188">
        <v>106</v>
      </c>
      <c r="H74" s="188">
        <v>76</v>
      </c>
      <c r="I74" s="188">
        <v>86</v>
      </c>
      <c r="J74" s="187">
        <v>48</v>
      </c>
      <c r="K74" s="189">
        <f t="shared" si="6"/>
        <v>745</v>
      </c>
      <c r="L74" s="196">
        <f t="shared" si="7"/>
        <v>0.22923076923076924</v>
      </c>
      <c r="N74" s="14">
        <v>3250</v>
      </c>
    </row>
    <row r="75" spans="2:14" ht="20.100000000000001" customHeight="1">
      <c r="B75" s="203" t="s">
        <v>179</v>
      </c>
      <c r="C75" s="204"/>
      <c r="D75" s="187">
        <v>317</v>
      </c>
      <c r="E75" s="188">
        <v>218</v>
      </c>
      <c r="F75" s="188">
        <v>282</v>
      </c>
      <c r="G75" s="188">
        <v>195</v>
      </c>
      <c r="H75" s="188">
        <v>200</v>
      </c>
      <c r="I75" s="188">
        <v>220</v>
      </c>
      <c r="J75" s="187">
        <v>98</v>
      </c>
      <c r="K75" s="189">
        <f t="shared" si="6"/>
        <v>1530</v>
      </c>
      <c r="L75" s="197">
        <f t="shared" si="7"/>
        <v>0.25268373245251857</v>
      </c>
      <c r="N75" s="14">
        <v>6055</v>
      </c>
    </row>
    <row r="76" spans="2:14" ht="20.100000000000001" customHeight="1">
      <c r="B76" s="203" t="s">
        <v>180</v>
      </c>
      <c r="C76" s="204"/>
      <c r="D76" s="187">
        <v>102</v>
      </c>
      <c r="E76" s="188">
        <v>69</v>
      </c>
      <c r="F76" s="188">
        <v>95</v>
      </c>
      <c r="G76" s="188">
        <v>60</v>
      </c>
      <c r="H76" s="188">
        <v>42</v>
      </c>
      <c r="I76" s="188">
        <v>66</v>
      </c>
      <c r="J76" s="187">
        <v>30</v>
      </c>
      <c r="K76" s="189">
        <f t="shared" si="6"/>
        <v>464</v>
      </c>
      <c r="L76" s="195">
        <f t="shared" si="7"/>
        <v>0.23434343434343435</v>
      </c>
      <c r="N76" s="14">
        <v>1980</v>
      </c>
    </row>
    <row r="77" spans="2:14" ht="20.100000000000001" customHeight="1">
      <c r="B77" s="203" t="s">
        <v>181</v>
      </c>
      <c r="C77" s="204"/>
      <c r="D77" s="187">
        <v>304</v>
      </c>
      <c r="E77" s="188">
        <v>195</v>
      </c>
      <c r="F77" s="188">
        <v>385</v>
      </c>
      <c r="G77" s="188">
        <v>252</v>
      </c>
      <c r="H77" s="188">
        <v>196</v>
      </c>
      <c r="I77" s="188">
        <v>217</v>
      </c>
      <c r="J77" s="187">
        <v>111</v>
      </c>
      <c r="K77" s="189">
        <f t="shared" si="6"/>
        <v>1660</v>
      </c>
      <c r="L77" s="195">
        <f t="shared" si="7"/>
        <v>0.21192391165581514</v>
      </c>
      <c r="N77" s="14">
        <v>7833</v>
      </c>
    </row>
    <row r="78" spans="2:14" ht="20.100000000000001" customHeight="1">
      <c r="B78" s="203" t="s">
        <v>182</v>
      </c>
      <c r="C78" s="204"/>
      <c r="D78" s="187">
        <v>49</v>
      </c>
      <c r="E78" s="188">
        <v>33</v>
      </c>
      <c r="F78" s="188">
        <v>68</v>
      </c>
      <c r="G78" s="188">
        <v>37</v>
      </c>
      <c r="H78" s="188">
        <v>27</v>
      </c>
      <c r="I78" s="188">
        <v>43</v>
      </c>
      <c r="J78" s="187">
        <v>15</v>
      </c>
      <c r="K78" s="189">
        <f t="shared" si="6"/>
        <v>272</v>
      </c>
      <c r="L78" s="195">
        <f t="shared" si="7"/>
        <v>0.21988682295877121</v>
      </c>
      <c r="N78" s="14">
        <v>1237</v>
      </c>
    </row>
    <row r="79" spans="2:14" ht="20.100000000000001" customHeight="1">
      <c r="B79" s="203" t="s">
        <v>183</v>
      </c>
      <c r="C79" s="204"/>
      <c r="D79" s="187">
        <v>194</v>
      </c>
      <c r="E79" s="188">
        <v>153</v>
      </c>
      <c r="F79" s="188">
        <v>409</v>
      </c>
      <c r="G79" s="188">
        <v>205</v>
      </c>
      <c r="H79" s="188">
        <v>186</v>
      </c>
      <c r="I79" s="188">
        <v>258</v>
      </c>
      <c r="J79" s="187">
        <v>155</v>
      </c>
      <c r="K79" s="189">
        <f t="shared" si="6"/>
        <v>1560</v>
      </c>
      <c r="L79" s="195">
        <f t="shared" si="7"/>
        <v>0.17260455853064838</v>
      </c>
      <c r="N79" s="14">
        <v>9038</v>
      </c>
    </row>
    <row r="80" spans="2:14" ht="20.100000000000001" customHeight="1">
      <c r="B80" s="203" t="s">
        <v>184</v>
      </c>
      <c r="C80" s="204"/>
      <c r="D80" s="45">
        <v>51</v>
      </c>
      <c r="E80" s="46">
        <v>37</v>
      </c>
      <c r="F80" s="46">
        <v>89</v>
      </c>
      <c r="G80" s="46">
        <v>46</v>
      </c>
      <c r="H80" s="46">
        <v>44</v>
      </c>
      <c r="I80" s="46">
        <v>66</v>
      </c>
      <c r="J80" s="45">
        <v>46</v>
      </c>
      <c r="K80" s="47">
        <f t="shared" si="6"/>
        <v>379</v>
      </c>
      <c r="L80" s="195">
        <f t="shared" si="7"/>
        <v>0.17979127134724857</v>
      </c>
      <c r="N80" s="14">
        <v>2108</v>
      </c>
    </row>
    <row r="81" spans="2:14" ht="20.100000000000001" customHeight="1">
      <c r="B81" s="203" t="s">
        <v>185</v>
      </c>
      <c r="C81" s="204"/>
      <c r="D81" s="45">
        <v>34</v>
      </c>
      <c r="E81" s="46">
        <v>48</v>
      </c>
      <c r="F81" s="46">
        <v>130</v>
      </c>
      <c r="G81" s="46">
        <v>64</v>
      </c>
      <c r="H81" s="46">
        <v>46</v>
      </c>
      <c r="I81" s="46">
        <v>82</v>
      </c>
      <c r="J81" s="45">
        <v>40</v>
      </c>
      <c r="K81" s="47">
        <f t="shared" si="6"/>
        <v>444</v>
      </c>
      <c r="L81" s="195">
        <f t="shared" si="7"/>
        <v>0.16468842729970326</v>
      </c>
      <c r="N81" s="14">
        <v>2696</v>
      </c>
    </row>
    <row r="82" spans="2:14" ht="20.100000000000001" customHeight="1">
      <c r="B82" s="203" t="s">
        <v>186</v>
      </c>
      <c r="C82" s="204"/>
      <c r="D82" s="40">
        <v>220</v>
      </c>
      <c r="E82" s="39">
        <v>166</v>
      </c>
      <c r="F82" s="39">
        <v>288</v>
      </c>
      <c r="G82" s="39">
        <v>158</v>
      </c>
      <c r="H82" s="39">
        <v>136</v>
      </c>
      <c r="I82" s="39">
        <v>171</v>
      </c>
      <c r="J82" s="40">
        <v>112</v>
      </c>
      <c r="K82" s="190">
        <f t="shared" si="6"/>
        <v>1251</v>
      </c>
      <c r="L82" s="197">
        <f t="shared" si="7"/>
        <v>0.19000607533414338</v>
      </c>
      <c r="N82" s="14">
        <v>6584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5901</v>
      </c>
      <c r="E5" s="149">
        <v>324620.67999999993</v>
      </c>
      <c r="F5" s="151">
        <v>1778</v>
      </c>
      <c r="G5" s="152">
        <v>33840.12000000001</v>
      </c>
      <c r="H5" s="150">
        <v>545</v>
      </c>
      <c r="I5" s="149">
        <v>113915.88999999998</v>
      </c>
      <c r="J5" s="151">
        <v>1116</v>
      </c>
      <c r="K5" s="152">
        <v>364003.24999999994</v>
      </c>
      <c r="M5" s="162">
        <f>Q5+Q7</f>
        <v>41829</v>
      </c>
      <c r="N5" s="121" t="s">
        <v>107</v>
      </c>
      <c r="O5" s="122"/>
      <c r="P5" s="134"/>
      <c r="Q5" s="123">
        <v>33392</v>
      </c>
      <c r="R5" s="124">
        <v>2031546.57</v>
      </c>
      <c r="S5" s="124">
        <f>R5/Q5*100</f>
        <v>6083.9319896981315</v>
      </c>
    </row>
    <row r="6" spans="1:19" ht="20.100000000000001" customHeight="1">
      <c r="B6" s="217" t="s">
        <v>114</v>
      </c>
      <c r="C6" s="217"/>
      <c r="D6" s="153">
        <v>4858</v>
      </c>
      <c r="E6" s="154">
        <v>302306.79000000004</v>
      </c>
      <c r="F6" s="155">
        <v>1571</v>
      </c>
      <c r="G6" s="156">
        <v>30186.239999999998</v>
      </c>
      <c r="H6" s="153">
        <v>426</v>
      </c>
      <c r="I6" s="154">
        <v>90852.46</v>
      </c>
      <c r="J6" s="155">
        <v>855</v>
      </c>
      <c r="K6" s="156">
        <v>264836.68999999994</v>
      </c>
      <c r="M6" s="58"/>
      <c r="N6" s="125"/>
      <c r="O6" s="94" t="s">
        <v>104</v>
      </c>
      <c r="P6" s="107"/>
      <c r="Q6" s="98">
        <f>Q5/Q$13</f>
        <v>0.63317974097881946</v>
      </c>
      <c r="R6" s="99">
        <f>R5/R$13</f>
        <v>0.39356000074545128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2937</v>
      </c>
      <c r="E7" s="154">
        <v>182853.03</v>
      </c>
      <c r="F7" s="155">
        <v>938</v>
      </c>
      <c r="G7" s="156">
        <v>17640.75</v>
      </c>
      <c r="H7" s="153">
        <v>509</v>
      </c>
      <c r="I7" s="154">
        <v>113112.68999999997</v>
      </c>
      <c r="J7" s="155">
        <v>627</v>
      </c>
      <c r="K7" s="156">
        <v>197992.22000000003</v>
      </c>
      <c r="M7" s="58"/>
      <c r="N7" s="126" t="s">
        <v>108</v>
      </c>
      <c r="O7" s="127"/>
      <c r="P7" s="135"/>
      <c r="Q7" s="128">
        <v>8437</v>
      </c>
      <c r="R7" s="129">
        <v>156188.4</v>
      </c>
      <c r="S7" s="129">
        <f>R7/Q7*100</f>
        <v>1851.2314803840227</v>
      </c>
    </row>
    <row r="8" spans="1:19" ht="20.100000000000001" customHeight="1">
      <c r="B8" s="217" t="s">
        <v>116</v>
      </c>
      <c r="C8" s="217"/>
      <c r="D8" s="153">
        <v>1284</v>
      </c>
      <c r="E8" s="154">
        <v>76472.289999999994</v>
      </c>
      <c r="F8" s="155">
        <v>269</v>
      </c>
      <c r="G8" s="156">
        <v>4683.68</v>
      </c>
      <c r="H8" s="153">
        <v>79</v>
      </c>
      <c r="I8" s="154">
        <v>15240.060000000001</v>
      </c>
      <c r="J8" s="155">
        <v>330</v>
      </c>
      <c r="K8" s="156">
        <v>101473.55999999998</v>
      </c>
      <c r="L8" s="89"/>
      <c r="M8" s="88"/>
      <c r="N8" s="130"/>
      <c r="O8" s="94" t="s">
        <v>104</v>
      </c>
      <c r="P8" s="107"/>
      <c r="Q8" s="98">
        <f>Q7/Q$13</f>
        <v>0.15998255494245028</v>
      </c>
      <c r="R8" s="99">
        <f>R7/R$13</f>
        <v>3.0257493344310014E-2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1880</v>
      </c>
      <c r="E9" s="154">
        <v>122750.46999999999</v>
      </c>
      <c r="F9" s="155">
        <v>423</v>
      </c>
      <c r="G9" s="156">
        <v>8428.6800000000021</v>
      </c>
      <c r="H9" s="153">
        <v>321</v>
      </c>
      <c r="I9" s="154">
        <v>67236.840000000011</v>
      </c>
      <c r="J9" s="155">
        <v>396</v>
      </c>
      <c r="K9" s="156">
        <v>121680.57000000002</v>
      </c>
      <c r="L9" s="89"/>
      <c r="M9" s="88"/>
      <c r="N9" s="126" t="s">
        <v>109</v>
      </c>
      <c r="O9" s="127"/>
      <c r="P9" s="135"/>
      <c r="Q9" s="128">
        <v>4136</v>
      </c>
      <c r="R9" s="129">
        <v>893001.60000000009</v>
      </c>
      <c r="S9" s="129">
        <f>R9/Q9*100</f>
        <v>21590.947775628629</v>
      </c>
    </row>
    <row r="10" spans="1:19" ht="20.100000000000001" customHeight="1">
      <c r="B10" s="217" t="s">
        <v>118</v>
      </c>
      <c r="C10" s="217"/>
      <c r="D10" s="153">
        <v>4332</v>
      </c>
      <c r="E10" s="154">
        <v>280665.89999999991</v>
      </c>
      <c r="F10" s="155">
        <v>743</v>
      </c>
      <c r="G10" s="156">
        <v>14164.67</v>
      </c>
      <c r="H10" s="153">
        <v>567</v>
      </c>
      <c r="I10" s="154">
        <v>133217.84999999998</v>
      </c>
      <c r="J10" s="155">
        <v>979</v>
      </c>
      <c r="K10" s="156">
        <v>307155.90999999997</v>
      </c>
      <c r="L10" s="89"/>
      <c r="M10" s="88"/>
      <c r="N10" s="95"/>
      <c r="O10" s="94" t="s">
        <v>104</v>
      </c>
      <c r="P10" s="107"/>
      <c r="Q10" s="98">
        <f>Q9/Q$13</f>
        <v>7.8426910897472363E-2</v>
      </c>
      <c r="R10" s="99">
        <f>R9/R$13</f>
        <v>0.17299613779549697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9269</v>
      </c>
      <c r="E11" s="154">
        <v>557336.36</v>
      </c>
      <c r="F11" s="155">
        <v>2035</v>
      </c>
      <c r="G11" s="156">
        <v>33298.710000000006</v>
      </c>
      <c r="H11" s="153">
        <v>1372</v>
      </c>
      <c r="I11" s="154">
        <v>296962.61000000004</v>
      </c>
      <c r="J11" s="155">
        <v>1682</v>
      </c>
      <c r="K11" s="156">
        <v>484427.49999999988</v>
      </c>
      <c r="L11" s="89"/>
      <c r="M11" s="88"/>
      <c r="N11" s="126" t="s">
        <v>110</v>
      </c>
      <c r="O11" s="127"/>
      <c r="P11" s="135"/>
      <c r="Q11" s="101">
        <v>6772</v>
      </c>
      <c r="R11" s="102">
        <v>2081237.6299999992</v>
      </c>
      <c r="S11" s="102">
        <f>R11/Q11*100</f>
        <v>30732.983313644407</v>
      </c>
    </row>
    <row r="12" spans="1:19" ht="20.100000000000001" customHeight="1" thickBot="1">
      <c r="B12" s="218" t="s">
        <v>120</v>
      </c>
      <c r="C12" s="218"/>
      <c r="D12" s="157">
        <v>2931</v>
      </c>
      <c r="E12" s="158">
        <v>184541.05</v>
      </c>
      <c r="F12" s="159">
        <v>680</v>
      </c>
      <c r="G12" s="160">
        <v>13945.550000000001</v>
      </c>
      <c r="H12" s="157">
        <v>317</v>
      </c>
      <c r="I12" s="158">
        <v>62463.199999999997</v>
      </c>
      <c r="J12" s="159">
        <v>787</v>
      </c>
      <c r="K12" s="160">
        <v>239667.93000000002</v>
      </c>
      <c r="L12" s="89"/>
      <c r="M12" s="88"/>
      <c r="N12" s="125"/>
      <c r="O12" s="84" t="s">
        <v>104</v>
      </c>
      <c r="P12" s="108"/>
      <c r="Q12" s="103">
        <f>Q11/Q$13</f>
        <v>0.12841079318125795</v>
      </c>
      <c r="R12" s="104">
        <f>R11/R$13</f>
        <v>0.40318636811474173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33392</v>
      </c>
      <c r="E13" s="149">
        <v>2031546.57</v>
      </c>
      <c r="F13" s="151">
        <v>8437</v>
      </c>
      <c r="G13" s="152">
        <v>156188.4</v>
      </c>
      <c r="H13" s="150">
        <v>4136</v>
      </c>
      <c r="I13" s="149">
        <v>893001.60000000009</v>
      </c>
      <c r="J13" s="151">
        <v>6772</v>
      </c>
      <c r="K13" s="152">
        <v>2081237.6299999992</v>
      </c>
      <c r="M13" s="58"/>
      <c r="N13" s="131" t="s">
        <v>111</v>
      </c>
      <c r="O13" s="132"/>
      <c r="P13" s="133"/>
      <c r="Q13" s="96">
        <f>Q5+Q7+Q9+Q11</f>
        <v>52737</v>
      </c>
      <c r="R13" s="97">
        <f>R5+R7+R9+R11</f>
        <v>5161974.1999999993</v>
      </c>
      <c r="S13" s="97">
        <f>R13/Q13*100</f>
        <v>9788.145324914196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0.63179871520342612</v>
      </c>
      <c r="O16" s="58">
        <f>F5/(D5+F5+H5+J5)</f>
        <v>0.19036402569593147</v>
      </c>
      <c r="P16" s="58">
        <f>H5/(D5+F5+H5+J5)</f>
        <v>5.8351177730192723E-2</v>
      </c>
      <c r="Q16" s="58">
        <f>J5/(D5+F5+H5+J5)</f>
        <v>0.11948608137044968</v>
      </c>
    </row>
    <row r="17" spans="13:17" ht="20.100000000000001" customHeight="1">
      <c r="M17" s="14" t="s">
        <v>133</v>
      </c>
      <c r="N17" s="58">
        <f t="shared" ref="N17:N23" si="0">D6/(D6+F6+H6+J6)</f>
        <v>0.63009079118028533</v>
      </c>
      <c r="O17" s="58">
        <f t="shared" ref="O17:O23" si="1">F6/(D6+F6+H6+J6)</f>
        <v>0.20376134889753567</v>
      </c>
      <c r="P17" s="58">
        <f t="shared" ref="P17:P23" si="2">H6/(D6+F6+H6+J6)</f>
        <v>5.5252918287937741E-2</v>
      </c>
      <c r="Q17" s="58">
        <f t="shared" ref="Q17:Q23" si="3">J6/(D6+F6+H6+J6)</f>
        <v>0.11089494163424124</v>
      </c>
    </row>
    <row r="18" spans="13:17" ht="20.100000000000001" customHeight="1">
      <c r="M18" s="14" t="s">
        <v>134</v>
      </c>
      <c r="N18" s="58">
        <f t="shared" si="0"/>
        <v>0.58611055677509483</v>
      </c>
      <c r="O18" s="58">
        <f t="shared" si="1"/>
        <v>0.18718818599082018</v>
      </c>
      <c r="P18" s="58">
        <f t="shared" si="2"/>
        <v>0.10157653163041309</v>
      </c>
      <c r="Q18" s="58">
        <f t="shared" si="3"/>
        <v>0.12512472560367191</v>
      </c>
    </row>
    <row r="19" spans="13:17" ht="20.100000000000001" customHeight="1">
      <c r="M19" s="14" t="s">
        <v>135</v>
      </c>
      <c r="N19" s="58">
        <f t="shared" si="0"/>
        <v>0.65443425076452599</v>
      </c>
      <c r="O19" s="58">
        <f t="shared" si="1"/>
        <v>0.13710499490316005</v>
      </c>
      <c r="P19" s="58">
        <f t="shared" si="2"/>
        <v>4.0265035677879715E-2</v>
      </c>
      <c r="Q19" s="58">
        <f t="shared" si="3"/>
        <v>0.16819571865443425</v>
      </c>
    </row>
    <row r="20" spans="13:17" ht="20.100000000000001" customHeight="1">
      <c r="M20" s="14" t="s">
        <v>136</v>
      </c>
      <c r="N20" s="58">
        <f t="shared" si="0"/>
        <v>0.62251655629139069</v>
      </c>
      <c r="O20" s="58">
        <f t="shared" si="1"/>
        <v>0.14006622516556291</v>
      </c>
      <c r="P20" s="58">
        <f t="shared" si="2"/>
        <v>0.10629139072847682</v>
      </c>
      <c r="Q20" s="58">
        <f t="shared" si="3"/>
        <v>0.13112582781456952</v>
      </c>
    </row>
    <row r="21" spans="13:17" ht="20.100000000000001" customHeight="1">
      <c r="M21" s="14" t="s">
        <v>137</v>
      </c>
      <c r="N21" s="58">
        <f t="shared" si="0"/>
        <v>0.65428183053919342</v>
      </c>
      <c r="O21" s="58">
        <f t="shared" si="1"/>
        <v>0.11221869808186075</v>
      </c>
      <c r="P21" s="58">
        <f t="shared" si="2"/>
        <v>8.5636610783869513E-2</v>
      </c>
      <c r="Q21" s="58">
        <f t="shared" si="3"/>
        <v>0.14786286059507628</v>
      </c>
    </row>
    <row r="22" spans="13:17" ht="20.100000000000001" customHeight="1">
      <c r="M22" s="14" t="s">
        <v>138</v>
      </c>
      <c r="N22" s="58">
        <f t="shared" si="0"/>
        <v>0.64556344894832152</v>
      </c>
      <c r="O22" s="58">
        <f t="shared" si="1"/>
        <v>0.14173283187073407</v>
      </c>
      <c r="P22" s="58">
        <f t="shared" si="2"/>
        <v>9.5556484189998611E-2</v>
      </c>
      <c r="Q22" s="58">
        <f t="shared" si="3"/>
        <v>0.11714723499094581</v>
      </c>
    </row>
    <row r="23" spans="13:17" ht="20.100000000000001" customHeight="1">
      <c r="M23" s="14" t="s">
        <v>139</v>
      </c>
      <c r="N23" s="58">
        <f t="shared" si="0"/>
        <v>0.62163308589607635</v>
      </c>
      <c r="O23" s="58">
        <f t="shared" si="1"/>
        <v>0.14422057264050903</v>
      </c>
      <c r="P23" s="58">
        <f t="shared" si="2"/>
        <v>6.7232237539766704E-2</v>
      </c>
      <c r="Q23" s="58">
        <f t="shared" si="3"/>
        <v>0.16691410392364794</v>
      </c>
    </row>
    <row r="24" spans="13:17" ht="20.100000000000001" customHeight="1">
      <c r="M24" s="14" t="s">
        <v>140</v>
      </c>
      <c r="N24" s="58">
        <f t="shared" ref="N24" si="4">D13/(D13+F13+H13+J13)</f>
        <v>0.63317974097881946</v>
      </c>
      <c r="O24" s="58">
        <f t="shared" ref="O24" si="5">F13/(D13+F13+H13+J13)</f>
        <v>0.15998255494245028</v>
      </c>
      <c r="P24" s="58">
        <f t="shared" ref="P24" si="6">H13/(D13+F13+H13+J13)</f>
        <v>7.8426910897472363E-2</v>
      </c>
      <c r="Q24" s="58">
        <f t="shared" ref="Q24" si="7">J13/(D13+F13+H13+J13)</f>
        <v>0.12841079318125795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0.38812585581619757</v>
      </c>
      <c r="O29" s="58">
        <f>G5/(E5+G5+I5+K5)</f>
        <v>4.046022433297481E-2</v>
      </c>
      <c r="P29" s="58">
        <f>I5/(E5+G5+I5+K5)</f>
        <v>0.13620112648804081</v>
      </c>
      <c r="Q29" s="58">
        <f>K5/(E5+G5+I5+K5)</f>
        <v>0.43521279336278673</v>
      </c>
    </row>
    <row r="30" spans="13:17" ht="20.100000000000001" customHeight="1">
      <c r="M30" s="14" t="s">
        <v>133</v>
      </c>
      <c r="N30" s="58">
        <f t="shared" ref="N30:N37" si="8">E6/(E6+G6+I6+K6)</f>
        <v>0.43928308344165501</v>
      </c>
      <c r="O30" s="58">
        <f t="shared" ref="O30:O37" si="9">G6/(E6+G6+I6+K6)</f>
        <v>4.3863733873492627E-2</v>
      </c>
      <c r="P30" s="58">
        <f t="shared" ref="P30:P37" si="10">I6/(E6+G6+I6+K6)</f>
        <v>0.13201803627057013</v>
      </c>
      <c r="Q30" s="58">
        <f t="shared" ref="Q30:Q37" si="11">K6/(E6+G6+I6+K6)</f>
        <v>0.38483514641428229</v>
      </c>
    </row>
    <row r="31" spans="13:17" ht="20.100000000000001" customHeight="1">
      <c r="M31" s="14" t="s">
        <v>134</v>
      </c>
      <c r="N31" s="58">
        <f t="shared" si="8"/>
        <v>0.35741496914309923</v>
      </c>
      <c r="O31" s="58">
        <f t="shared" si="9"/>
        <v>3.4481616831348809E-2</v>
      </c>
      <c r="P31" s="58">
        <f t="shared" si="10"/>
        <v>0.22109652000868096</v>
      </c>
      <c r="Q31" s="58">
        <f t="shared" si="11"/>
        <v>0.38700689401687099</v>
      </c>
    </row>
    <row r="32" spans="13:17" ht="20.100000000000001" customHeight="1">
      <c r="M32" s="14" t="s">
        <v>135</v>
      </c>
      <c r="N32" s="58">
        <f t="shared" si="8"/>
        <v>0.38647823548833354</v>
      </c>
      <c r="O32" s="58">
        <f t="shared" si="9"/>
        <v>2.3670539773191026E-2</v>
      </c>
      <c r="P32" s="58">
        <f t="shared" si="10"/>
        <v>7.7020728652644421E-2</v>
      </c>
      <c r="Q32" s="58">
        <f t="shared" si="11"/>
        <v>0.51283049608583109</v>
      </c>
    </row>
    <row r="33" spans="13:17" ht="20.100000000000001" customHeight="1">
      <c r="M33" s="14" t="s">
        <v>136</v>
      </c>
      <c r="N33" s="58">
        <f t="shared" si="8"/>
        <v>0.3834795038097254</v>
      </c>
      <c r="O33" s="58">
        <f t="shared" si="9"/>
        <v>2.6331679415736307E-2</v>
      </c>
      <c r="P33" s="58">
        <f t="shared" si="10"/>
        <v>0.21005174188688566</v>
      </c>
      <c r="Q33" s="58">
        <f t="shared" si="11"/>
        <v>0.38013707488765275</v>
      </c>
    </row>
    <row r="34" spans="13:17" ht="20.100000000000001" customHeight="1">
      <c r="M34" s="14" t="s">
        <v>137</v>
      </c>
      <c r="N34" s="58">
        <f t="shared" si="8"/>
        <v>0.38175224022415644</v>
      </c>
      <c r="O34" s="58">
        <f t="shared" si="9"/>
        <v>1.9266303831480432E-2</v>
      </c>
      <c r="P34" s="58">
        <f t="shared" si="10"/>
        <v>0.18119840235434959</v>
      </c>
      <c r="Q34" s="58">
        <f t="shared" si="11"/>
        <v>0.41778305359001361</v>
      </c>
    </row>
    <row r="35" spans="13:17" ht="20.100000000000001" customHeight="1">
      <c r="M35" s="14" t="s">
        <v>138</v>
      </c>
      <c r="N35" s="58">
        <f t="shared" si="8"/>
        <v>0.40621438157570849</v>
      </c>
      <c r="O35" s="58">
        <f t="shared" si="9"/>
        <v>2.4269751375845749E-2</v>
      </c>
      <c r="P35" s="58">
        <f t="shared" si="10"/>
        <v>0.21644107872714122</v>
      </c>
      <c r="Q35" s="58">
        <f t="shared" si="11"/>
        <v>0.35307478832130473</v>
      </c>
    </row>
    <row r="36" spans="13:17" ht="20.100000000000001" customHeight="1">
      <c r="M36" s="14" t="s">
        <v>139</v>
      </c>
      <c r="N36" s="58">
        <f t="shared" si="8"/>
        <v>0.36862667648626829</v>
      </c>
      <c r="O36" s="58">
        <f t="shared" si="9"/>
        <v>2.7856684180961794E-2</v>
      </c>
      <c r="P36" s="58">
        <f t="shared" si="10"/>
        <v>0.12477224887740192</v>
      </c>
      <c r="Q36" s="58">
        <f t="shared" si="11"/>
        <v>0.4787443904553681</v>
      </c>
    </row>
    <row r="37" spans="13:17" ht="20.100000000000001" customHeight="1">
      <c r="M37" s="14" t="s">
        <v>140</v>
      </c>
      <c r="N37" s="58">
        <f t="shared" si="8"/>
        <v>0.39356000074545128</v>
      </c>
      <c r="O37" s="58">
        <f t="shared" si="9"/>
        <v>3.0257493344310014E-2</v>
      </c>
      <c r="P37" s="58">
        <f t="shared" si="10"/>
        <v>0.17299613779549697</v>
      </c>
      <c r="Q37" s="58">
        <f t="shared" si="11"/>
        <v>0.40318636811474173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4979</v>
      </c>
      <c r="F5" s="164">
        <f t="shared" ref="F5:F16" si="0">E5/SUM(E$5:E$16)</f>
        <v>0.14910757067561092</v>
      </c>
      <c r="G5" s="165">
        <v>293536.21999999997</v>
      </c>
      <c r="H5" s="166">
        <f t="shared" ref="H5:H16" si="1">G5/SUM(G$5:G$16)</f>
        <v>0.14448904314312616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228</v>
      </c>
      <c r="F6" s="168">
        <f t="shared" si="0"/>
        <v>6.8279827503593673E-3</v>
      </c>
      <c r="G6" s="169">
        <v>16806.419999999998</v>
      </c>
      <c r="H6" s="170">
        <f t="shared" si="1"/>
        <v>8.2727219981966749E-3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2046</v>
      </c>
      <c r="F7" s="168">
        <f t="shared" si="0"/>
        <v>6.1272160996645904E-2</v>
      </c>
      <c r="G7" s="169">
        <v>97358.429999999978</v>
      </c>
      <c r="H7" s="170">
        <f t="shared" si="1"/>
        <v>4.7923307020227443E-2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415</v>
      </c>
      <c r="F8" s="168">
        <f t="shared" si="0"/>
        <v>1.2428126497364638E-2</v>
      </c>
      <c r="G8" s="169">
        <v>17331.900000000005</v>
      </c>
      <c r="H8" s="170">
        <f t="shared" si="1"/>
        <v>8.5313820790236701E-3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4091</v>
      </c>
      <c r="F9" s="168">
        <f t="shared" si="0"/>
        <v>0.12251437470052708</v>
      </c>
      <c r="G9" s="169">
        <v>52489.43</v>
      </c>
      <c r="H9" s="170">
        <f t="shared" si="1"/>
        <v>2.5837177830484094E-2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6747</v>
      </c>
      <c r="F10" s="168">
        <f t="shared" si="0"/>
        <v>0.20205438428366077</v>
      </c>
      <c r="G10" s="169">
        <v>748190.8</v>
      </c>
      <c r="H10" s="170">
        <f t="shared" si="1"/>
        <v>0.36828631499203096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3288</v>
      </c>
      <c r="F11" s="168">
        <f t="shared" si="0"/>
        <v>9.8466698610445616E-2</v>
      </c>
      <c r="G11" s="169">
        <v>286637.36999999994</v>
      </c>
      <c r="H11" s="170">
        <f t="shared" si="1"/>
        <v>0.14109318202831056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1141</v>
      </c>
      <c r="F12" s="168">
        <f t="shared" si="0"/>
        <v>3.4169861044561572E-2</v>
      </c>
      <c r="G12" s="169">
        <v>147921.01999999996</v>
      </c>
      <c r="H12" s="170">
        <f t="shared" si="1"/>
        <v>7.2812025175479966E-2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235</v>
      </c>
      <c r="F13" s="168">
        <f t="shared" si="0"/>
        <v>7.0376137997125061E-3</v>
      </c>
      <c r="G13" s="169">
        <v>17432.760000000002</v>
      </c>
      <c r="H13" s="170">
        <f t="shared" si="1"/>
        <v>8.5810289842383498E-3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9121</v>
      </c>
      <c r="F15" s="168">
        <f t="shared" si="0"/>
        <v>0.27314925730713946</v>
      </c>
      <c r="G15" s="169">
        <v>119342.54999999997</v>
      </c>
      <c r="H15" s="170">
        <f t="shared" si="1"/>
        <v>5.8744678444659026E-2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1101</v>
      </c>
      <c r="F16" s="172">
        <f t="shared" si="0"/>
        <v>3.2971969333972208E-2</v>
      </c>
      <c r="G16" s="173">
        <v>234499.66999999998</v>
      </c>
      <c r="H16" s="174">
        <f t="shared" si="1"/>
        <v>0.11542913830422308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1</v>
      </c>
      <c r="F18" s="168">
        <f t="shared" si="2"/>
        <v>1.1852554225435582E-4</v>
      </c>
      <c r="G18" s="169">
        <v>18.29</v>
      </c>
      <c r="H18" s="170">
        <f t="shared" si="3"/>
        <v>1.1710216635806498E-4</v>
      </c>
    </row>
    <row r="19" spans="2:8" s="14" customFormat="1" ht="20.100000000000001" customHeight="1">
      <c r="B19" s="238"/>
      <c r="C19" s="223" t="s">
        <v>85</v>
      </c>
      <c r="D19" s="224"/>
      <c r="E19" s="167">
        <v>630</v>
      </c>
      <c r="F19" s="168">
        <f t="shared" si="2"/>
        <v>7.4671091620244157E-2</v>
      </c>
      <c r="G19" s="169">
        <v>19153.060000000009</v>
      </c>
      <c r="H19" s="170">
        <f t="shared" si="3"/>
        <v>0.12262792883466382</v>
      </c>
    </row>
    <row r="20" spans="2:8" s="14" customFormat="1" ht="20.100000000000001" customHeight="1">
      <c r="B20" s="238"/>
      <c r="C20" s="223" t="s">
        <v>86</v>
      </c>
      <c r="D20" s="224"/>
      <c r="E20" s="167">
        <v>138</v>
      </c>
      <c r="F20" s="168">
        <f t="shared" si="2"/>
        <v>1.6356524831101102E-2</v>
      </c>
      <c r="G20" s="169">
        <v>5079.7899999999991</v>
      </c>
      <c r="H20" s="170">
        <f t="shared" si="3"/>
        <v>3.2523478055988785E-2</v>
      </c>
    </row>
    <row r="21" spans="2:8" s="14" customFormat="1" ht="20.100000000000001" customHeight="1">
      <c r="B21" s="238"/>
      <c r="C21" s="223" t="s">
        <v>87</v>
      </c>
      <c r="D21" s="224"/>
      <c r="E21" s="167">
        <v>416</v>
      </c>
      <c r="F21" s="168">
        <f t="shared" si="2"/>
        <v>4.930662557781202E-2</v>
      </c>
      <c r="G21" s="169">
        <v>4715.7400000000016</v>
      </c>
      <c r="H21" s="170">
        <f t="shared" si="3"/>
        <v>3.0192639146056948E-2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2288</v>
      </c>
      <c r="F23" s="168">
        <f t="shared" si="2"/>
        <v>0.2711864406779661</v>
      </c>
      <c r="G23" s="169">
        <v>78478.000000000015</v>
      </c>
      <c r="H23" s="170">
        <f t="shared" si="3"/>
        <v>0.5024572887615214</v>
      </c>
    </row>
    <row r="24" spans="2:8" s="14" customFormat="1" ht="20.100000000000001" customHeight="1">
      <c r="B24" s="238"/>
      <c r="C24" s="223" t="s">
        <v>90</v>
      </c>
      <c r="D24" s="224"/>
      <c r="E24" s="167">
        <v>50</v>
      </c>
      <c r="F24" s="168">
        <f t="shared" si="2"/>
        <v>5.9262771127177906E-3</v>
      </c>
      <c r="G24" s="169">
        <v>1972.38</v>
      </c>
      <c r="H24" s="170">
        <f t="shared" si="3"/>
        <v>1.2628210545725545E-2</v>
      </c>
    </row>
    <row r="25" spans="2:8" s="14" customFormat="1" ht="20.100000000000001" customHeight="1">
      <c r="B25" s="238"/>
      <c r="C25" s="223" t="s">
        <v>145</v>
      </c>
      <c r="D25" s="224"/>
      <c r="E25" s="167">
        <v>16</v>
      </c>
      <c r="F25" s="168">
        <f t="shared" si="2"/>
        <v>1.8964086760696931E-3</v>
      </c>
      <c r="G25" s="169">
        <v>527.05999999999995</v>
      </c>
      <c r="H25" s="170">
        <f t="shared" si="3"/>
        <v>3.3745143685446543E-3</v>
      </c>
    </row>
    <row r="26" spans="2:8" s="14" customFormat="1" ht="20.100000000000001" customHeight="1">
      <c r="B26" s="238"/>
      <c r="C26" s="223" t="s">
        <v>146</v>
      </c>
      <c r="D26" s="224"/>
      <c r="E26" s="167">
        <v>1</v>
      </c>
      <c r="F26" s="168">
        <f t="shared" si="2"/>
        <v>1.1852554225435582E-4</v>
      </c>
      <c r="G26" s="169">
        <v>26.08</v>
      </c>
      <c r="H26" s="170">
        <f t="shared" si="3"/>
        <v>1.6697782933943874E-4</v>
      </c>
    </row>
    <row r="27" spans="2:8" s="14" customFormat="1" ht="20.100000000000001" customHeight="1">
      <c r="B27" s="238"/>
      <c r="C27" s="223" t="s">
        <v>92</v>
      </c>
      <c r="D27" s="224"/>
      <c r="E27" s="167">
        <v>4661</v>
      </c>
      <c r="F27" s="168">
        <f t="shared" si="2"/>
        <v>0.55244755244755239</v>
      </c>
      <c r="G27" s="169">
        <v>26784.040000000005</v>
      </c>
      <c r="H27" s="170">
        <f t="shared" si="3"/>
        <v>0.17148546242870791</v>
      </c>
    </row>
    <row r="28" spans="2:8" s="14" customFormat="1" ht="20.100000000000001" customHeight="1">
      <c r="B28" s="239"/>
      <c r="C28" s="223" t="s">
        <v>91</v>
      </c>
      <c r="D28" s="224"/>
      <c r="E28" s="171">
        <v>236</v>
      </c>
      <c r="F28" s="172">
        <f t="shared" si="2"/>
        <v>2.7972027972027972E-2</v>
      </c>
      <c r="G28" s="173">
        <v>19433.960000000003</v>
      </c>
      <c r="H28" s="174">
        <f t="shared" si="3"/>
        <v>0.12442639786309355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154</v>
      </c>
      <c r="F29" s="176">
        <f t="shared" ref="F29:F40" si="4">E29/SUM(E$29:E$40)</f>
        <v>3.7234042553191488E-2</v>
      </c>
      <c r="G29" s="177">
        <v>24404.420000000006</v>
      </c>
      <c r="H29" s="178">
        <f t="shared" ref="H29:H40" si="5">G29/SUM(G$29:G$40)</f>
        <v>2.7328528862658262E-2</v>
      </c>
    </row>
    <row r="30" spans="2:8" s="14" customFormat="1" ht="20.100000000000001" customHeight="1">
      <c r="B30" s="236"/>
      <c r="C30" s="223" t="s">
        <v>74</v>
      </c>
      <c r="D30" s="224"/>
      <c r="E30" s="167">
        <v>6</v>
      </c>
      <c r="F30" s="168">
        <f t="shared" si="4"/>
        <v>1.4506769825918763E-3</v>
      </c>
      <c r="G30" s="169">
        <v>1044.3</v>
      </c>
      <c r="H30" s="170">
        <f t="shared" si="5"/>
        <v>1.1694267960998055E-3</v>
      </c>
    </row>
    <row r="31" spans="2:8" s="14" customFormat="1" ht="20.100000000000001" customHeight="1">
      <c r="B31" s="236"/>
      <c r="C31" s="223" t="s">
        <v>75</v>
      </c>
      <c r="D31" s="224"/>
      <c r="E31" s="167">
        <v>133</v>
      </c>
      <c r="F31" s="168">
        <f t="shared" si="4"/>
        <v>3.2156673114119926E-2</v>
      </c>
      <c r="G31" s="169">
        <v>19476.140000000003</v>
      </c>
      <c r="H31" s="170">
        <f t="shared" si="5"/>
        <v>2.1809748157226153E-2</v>
      </c>
    </row>
    <row r="32" spans="2:8" s="14" customFormat="1" ht="20.100000000000001" customHeight="1">
      <c r="B32" s="236"/>
      <c r="C32" s="223" t="s">
        <v>76</v>
      </c>
      <c r="D32" s="224"/>
      <c r="E32" s="167">
        <v>8</v>
      </c>
      <c r="F32" s="168">
        <f t="shared" si="4"/>
        <v>1.9342359767891683E-3</v>
      </c>
      <c r="G32" s="169">
        <v>324.46000000000004</v>
      </c>
      <c r="H32" s="170">
        <f t="shared" si="5"/>
        <v>3.6333641507473231E-4</v>
      </c>
    </row>
    <row r="33" spans="2:8" s="14" customFormat="1" ht="20.100000000000001" customHeight="1">
      <c r="B33" s="236"/>
      <c r="C33" s="223" t="s">
        <v>77</v>
      </c>
      <c r="D33" s="224"/>
      <c r="E33" s="167">
        <v>635</v>
      </c>
      <c r="F33" s="168">
        <f t="shared" si="4"/>
        <v>0.15352998065764023</v>
      </c>
      <c r="G33" s="169">
        <v>138095.57</v>
      </c>
      <c r="H33" s="170">
        <f t="shared" si="5"/>
        <v>0.15464201855853341</v>
      </c>
    </row>
    <row r="34" spans="2:8" s="14" customFormat="1" ht="20.100000000000001" customHeight="1">
      <c r="B34" s="236"/>
      <c r="C34" s="223" t="s">
        <v>78</v>
      </c>
      <c r="D34" s="224"/>
      <c r="E34" s="167">
        <v>93</v>
      </c>
      <c r="F34" s="168">
        <f t="shared" si="4"/>
        <v>2.248549323017408E-2</v>
      </c>
      <c r="G34" s="169">
        <v>6810.4300000000012</v>
      </c>
      <c r="H34" s="170">
        <f t="shared" si="5"/>
        <v>7.6264477017734368E-3</v>
      </c>
    </row>
    <row r="35" spans="2:8" s="14" customFormat="1" ht="20.100000000000001" customHeight="1">
      <c r="B35" s="236"/>
      <c r="C35" s="223" t="s">
        <v>79</v>
      </c>
      <c r="D35" s="224"/>
      <c r="E35" s="167">
        <v>1876</v>
      </c>
      <c r="F35" s="168">
        <f t="shared" si="4"/>
        <v>0.45357833655705998</v>
      </c>
      <c r="G35" s="169">
        <v>530545.80999999994</v>
      </c>
      <c r="H35" s="170">
        <f t="shared" si="5"/>
        <v>0.59411518411613151</v>
      </c>
    </row>
    <row r="36" spans="2:8" s="14" customFormat="1" ht="20.100000000000001" customHeight="1">
      <c r="B36" s="236"/>
      <c r="C36" s="223" t="s">
        <v>80</v>
      </c>
      <c r="D36" s="224"/>
      <c r="E36" s="167">
        <v>31</v>
      </c>
      <c r="F36" s="168">
        <f t="shared" si="4"/>
        <v>7.4951644100580269E-3</v>
      </c>
      <c r="G36" s="169">
        <v>7226.9600000000009</v>
      </c>
      <c r="H36" s="170">
        <f t="shared" si="5"/>
        <v>8.0928858358148541E-3</v>
      </c>
    </row>
    <row r="37" spans="2:8" s="14" customFormat="1" ht="20.100000000000001" customHeight="1">
      <c r="B37" s="236"/>
      <c r="C37" s="223" t="s">
        <v>81</v>
      </c>
      <c r="D37" s="224"/>
      <c r="E37" s="167">
        <v>28</v>
      </c>
      <c r="F37" s="168">
        <f t="shared" si="4"/>
        <v>6.7698259187620891E-3</v>
      </c>
      <c r="G37" s="169">
        <v>5928.77</v>
      </c>
      <c r="H37" s="170">
        <f t="shared" si="5"/>
        <v>6.6391482389281291E-3</v>
      </c>
    </row>
    <row r="38" spans="2:8" s="14" customFormat="1" ht="20.100000000000001" customHeight="1">
      <c r="B38" s="236"/>
      <c r="C38" s="223" t="s">
        <v>147</v>
      </c>
      <c r="D38" s="224"/>
      <c r="E38" s="167">
        <v>87</v>
      </c>
      <c r="F38" s="168">
        <f t="shared" si="4"/>
        <v>2.1034816247582206E-2</v>
      </c>
      <c r="G38" s="169">
        <v>26032.940000000002</v>
      </c>
      <c r="H38" s="170">
        <f t="shared" si="5"/>
        <v>2.9152176211106461E-2</v>
      </c>
    </row>
    <row r="39" spans="2:8" s="14" customFormat="1" ht="20.100000000000001" customHeight="1">
      <c r="B39" s="236"/>
      <c r="C39" s="225" t="s">
        <v>93</v>
      </c>
      <c r="D39" s="226"/>
      <c r="E39" s="167">
        <v>52</v>
      </c>
      <c r="F39" s="168">
        <f t="shared" si="4"/>
        <v>1.2572533849129593E-2</v>
      </c>
      <c r="G39" s="169">
        <v>14630.24</v>
      </c>
      <c r="H39" s="184">
        <f t="shared" si="5"/>
        <v>1.63832181263729E-2</v>
      </c>
    </row>
    <row r="40" spans="2:8" s="14" customFormat="1" ht="20.100000000000001" customHeight="1">
      <c r="B40" s="182"/>
      <c r="C40" s="233" t="s">
        <v>148</v>
      </c>
      <c r="D40" s="234"/>
      <c r="E40" s="167">
        <v>1033</v>
      </c>
      <c r="F40" s="185">
        <f t="shared" si="4"/>
        <v>0.24975822050290136</v>
      </c>
      <c r="G40" s="169">
        <v>118481.56000000003</v>
      </c>
      <c r="H40" s="172">
        <f t="shared" si="5"/>
        <v>0.13267788098028049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3633</v>
      </c>
      <c r="F41" s="176">
        <f>E41/SUM(E$41:E$44)</f>
        <v>0.53647371529828702</v>
      </c>
      <c r="G41" s="177">
        <v>1049050.4500000002</v>
      </c>
      <c r="H41" s="178">
        <f>G41/SUM(G$41:G$44)</f>
        <v>0.504051260114877</v>
      </c>
    </row>
    <row r="42" spans="2:8" s="14" customFormat="1" ht="20.100000000000001" customHeight="1">
      <c r="B42" s="228"/>
      <c r="C42" s="223" t="s">
        <v>96</v>
      </c>
      <c r="D42" s="224"/>
      <c r="E42" s="167">
        <v>2682</v>
      </c>
      <c r="F42" s="168">
        <f t="shared" ref="F42:F44" si="6">E42/SUM(E$41:E$44)</f>
        <v>0.39604252805670409</v>
      </c>
      <c r="G42" s="169">
        <v>857444.79000000015</v>
      </c>
      <c r="H42" s="170">
        <f t="shared" ref="H42:H44" si="7">G42/SUM(G$41:G$44)</f>
        <v>0.41198793335290601</v>
      </c>
    </row>
    <row r="43" spans="2:8" s="14" customFormat="1" ht="20.100000000000001" customHeight="1">
      <c r="B43" s="229"/>
      <c r="C43" s="223" t="s">
        <v>149</v>
      </c>
      <c r="D43" s="224"/>
      <c r="E43" s="183">
        <v>356</v>
      </c>
      <c r="F43" s="168">
        <f t="shared" si="6"/>
        <v>5.2569403425871235E-2</v>
      </c>
      <c r="G43" s="169">
        <v>142884.38999999996</v>
      </c>
      <c r="H43" s="170">
        <f t="shared" si="7"/>
        <v>6.8653568405833573E-2</v>
      </c>
    </row>
    <row r="44" spans="2:8" s="14" customFormat="1" ht="20.100000000000001" customHeight="1">
      <c r="B44" s="230"/>
      <c r="C44" s="233" t="s">
        <v>97</v>
      </c>
      <c r="D44" s="234"/>
      <c r="E44" s="171">
        <v>101</v>
      </c>
      <c r="F44" s="172">
        <f t="shared" si="6"/>
        <v>1.4914353219137625E-2</v>
      </c>
      <c r="G44" s="173">
        <v>31858</v>
      </c>
      <c r="H44" s="174">
        <f t="shared" si="7"/>
        <v>1.5307238126383483E-2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52737</v>
      </c>
      <c r="F45" s="179">
        <f>E45/E$45</f>
        <v>1</v>
      </c>
      <c r="G45" s="180">
        <f>SUM(G5:G44)</f>
        <v>5161974.2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3252</v>
      </c>
      <c r="E4" s="67">
        <v>59184.53</v>
      </c>
      <c r="F4" s="67">
        <f>E4*1000/D4</f>
        <v>18199.424969249692</v>
      </c>
      <c r="G4" s="67">
        <v>50320</v>
      </c>
      <c r="H4" s="63">
        <f>F4/G4</f>
        <v>0.36167378714725146</v>
      </c>
      <c r="K4" s="14">
        <f>D4*G4</f>
        <v>163640640</v>
      </c>
      <c r="L4" s="14" t="s">
        <v>26</v>
      </c>
      <c r="M4" s="24">
        <f>G4-F4</f>
        <v>32120.575030750308</v>
      </c>
    </row>
    <row r="5" spans="1:13" s="14" customFormat="1" ht="20.100000000000001" customHeight="1">
      <c r="B5" s="253" t="s">
        <v>27</v>
      </c>
      <c r="C5" s="254"/>
      <c r="D5" s="64">
        <v>3389</v>
      </c>
      <c r="E5" s="68">
        <v>97003.87</v>
      </c>
      <c r="F5" s="68">
        <f t="shared" ref="F5:F13" si="0">E5*1000/D5</f>
        <v>28623.154322809089</v>
      </c>
      <c r="G5" s="68">
        <v>105310</v>
      </c>
      <c r="H5" s="65">
        <f t="shared" ref="H5:H10" si="1">F5/G5</f>
        <v>0.27179901550478669</v>
      </c>
      <c r="K5" s="14">
        <f t="shared" ref="K5:K10" si="2">D5*G5</f>
        <v>356895590</v>
      </c>
      <c r="L5" s="14" t="s">
        <v>27</v>
      </c>
      <c r="M5" s="24">
        <f t="shared" ref="M5:M10" si="3">G5-F5</f>
        <v>76686.845677190911</v>
      </c>
    </row>
    <row r="6" spans="1:13" s="14" customFormat="1" ht="20.100000000000001" customHeight="1">
      <c r="B6" s="253" t="s">
        <v>28</v>
      </c>
      <c r="C6" s="254"/>
      <c r="D6" s="64">
        <v>6440</v>
      </c>
      <c r="E6" s="68">
        <v>579564.21000000008</v>
      </c>
      <c r="F6" s="68">
        <f t="shared" si="0"/>
        <v>89994.442546583872</v>
      </c>
      <c r="G6" s="68">
        <v>167650</v>
      </c>
      <c r="H6" s="65">
        <f t="shared" si="1"/>
        <v>0.53679953800527214</v>
      </c>
      <c r="K6" s="14">
        <f t="shared" si="2"/>
        <v>1079666000</v>
      </c>
      <c r="L6" s="14" t="s">
        <v>28</v>
      </c>
      <c r="M6" s="24">
        <f t="shared" si="3"/>
        <v>77655.557453416128</v>
      </c>
    </row>
    <row r="7" spans="1:13" s="14" customFormat="1" ht="20.100000000000001" customHeight="1">
      <c r="B7" s="253" t="s">
        <v>29</v>
      </c>
      <c r="C7" s="254"/>
      <c r="D7" s="64">
        <v>3916</v>
      </c>
      <c r="E7" s="68">
        <v>449414.26000000007</v>
      </c>
      <c r="F7" s="68">
        <f t="shared" si="0"/>
        <v>114763.60061287029</v>
      </c>
      <c r="G7" s="68">
        <v>197050</v>
      </c>
      <c r="H7" s="65">
        <f t="shared" si="1"/>
        <v>0.58240852886511185</v>
      </c>
      <c r="K7" s="14">
        <f t="shared" si="2"/>
        <v>771647800</v>
      </c>
      <c r="L7" s="14" t="s">
        <v>29</v>
      </c>
      <c r="M7" s="24">
        <f t="shared" si="3"/>
        <v>82286.399387129713</v>
      </c>
    </row>
    <row r="8" spans="1:13" s="14" customFormat="1" ht="20.100000000000001" customHeight="1">
      <c r="B8" s="253" t="s">
        <v>30</v>
      </c>
      <c r="C8" s="254"/>
      <c r="D8" s="64">
        <v>2481</v>
      </c>
      <c r="E8" s="68">
        <v>377749.67999999993</v>
      </c>
      <c r="F8" s="68">
        <f t="shared" si="0"/>
        <v>152257.02539298669</v>
      </c>
      <c r="G8" s="68">
        <v>270480</v>
      </c>
      <c r="H8" s="65">
        <f t="shared" si="1"/>
        <v>0.56291417255614717</v>
      </c>
      <c r="K8" s="14">
        <f t="shared" si="2"/>
        <v>671060880</v>
      </c>
      <c r="L8" s="14" t="s">
        <v>30</v>
      </c>
      <c r="M8" s="24">
        <f t="shared" si="3"/>
        <v>118222.97460701331</v>
      </c>
    </row>
    <row r="9" spans="1:13" s="14" customFormat="1" ht="20.100000000000001" customHeight="1">
      <c r="B9" s="253" t="s">
        <v>31</v>
      </c>
      <c r="C9" s="254"/>
      <c r="D9" s="64">
        <v>2243</v>
      </c>
      <c r="E9" s="68">
        <v>419558.60999999993</v>
      </c>
      <c r="F9" s="68">
        <f t="shared" si="0"/>
        <v>187052.43423985731</v>
      </c>
      <c r="G9" s="68">
        <v>309380</v>
      </c>
      <c r="H9" s="65">
        <f t="shared" si="1"/>
        <v>0.60460415747578156</v>
      </c>
      <c r="K9" s="14">
        <f t="shared" si="2"/>
        <v>693939340</v>
      </c>
      <c r="L9" s="14" t="s">
        <v>31</v>
      </c>
      <c r="M9" s="24">
        <f t="shared" si="3"/>
        <v>122327.56576014269</v>
      </c>
    </row>
    <row r="10" spans="1:13" s="14" customFormat="1" ht="20.100000000000001" customHeight="1">
      <c r="B10" s="255" t="s">
        <v>32</v>
      </c>
      <c r="C10" s="256"/>
      <c r="D10" s="72">
        <v>979</v>
      </c>
      <c r="E10" s="73">
        <v>205259.81000000008</v>
      </c>
      <c r="F10" s="73">
        <f t="shared" si="0"/>
        <v>209662.72727272735</v>
      </c>
      <c r="G10" s="73">
        <v>362170</v>
      </c>
      <c r="H10" s="75">
        <f t="shared" si="1"/>
        <v>0.5789069422446016</v>
      </c>
      <c r="K10" s="14">
        <f t="shared" si="2"/>
        <v>354564430</v>
      </c>
      <c r="L10" s="14" t="s">
        <v>32</v>
      </c>
      <c r="M10" s="24">
        <f t="shared" si="3"/>
        <v>152507.27272727265</v>
      </c>
    </row>
    <row r="11" spans="1:13" s="14" customFormat="1" ht="20.100000000000001" customHeight="1">
      <c r="B11" s="257" t="s">
        <v>64</v>
      </c>
      <c r="C11" s="258"/>
      <c r="D11" s="62">
        <f>SUM(D4:D5)</f>
        <v>6641</v>
      </c>
      <c r="E11" s="67">
        <f>SUM(E4:E5)</f>
        <v>156188.4</v>
      </c>
      <c r="F11" s="67">
        <f t="shared" si="0"/>
        <v>23518.807408522815</v>
      </c>
      <c r="G11" s="82"/>
      <c r="H11" s="63">
        <f>SUM(E4:E5)*1000/SUM(K4:K5)</f>
        <v>0.3000528896903103</v>
      </c>
    </row>
    <row r="12" spans="1:13" s="14" customFormat="1" ht="20.100000000000001" customHeight="1">
      <c r="B12" s="255" t="s">
        <v>58</v>
      </c>
      <c r="C12" s="256"/>
      <c r="D12" s="66">
        <f>SUM(D6:D10)</f>
        <v>16059</v>
      </c>
      <c r="E12" s="78">
        <f>SUM(E6:E10)</f>
        <v>2031546.57</v>
      </c>
      <c r="F12" s="69">
        <f t="shared" si="0"/>
        <v>126505.1728002989</v>
      </c>
      <c r="G12" s="83"/>
      <c r="H12" s="70">
        <f>SUM(E6:E10)*1000/SUM(K6:K10)</f>
        <v>0.56892067272690283</v>
      </c>
    </row>
    <row r="13" spans="1:13" s="14" customFormat="1" ht="20.100000000000001" customHeight="1">
      <c r="B13" s="259" t="s">
        <v>65</v>
      </c>
      <c r="C13" s="260"/>
      <c r="D13" s="71">
        <f>SUM(D11:D12)</f>
        <v>22700</v>
      </c>
      <c r="E13" s="79">
        <f>SUM(E11:E12)</f>
        <v>2187734.9700000002</v>
      </c>
      <c r="F13" s="74">
        <f t="shared" si="0"/>
        <v>96375.989867841403</v>
      </c>
      <c r="G13" s="77"/>
      <c r="H13" s="76">
        <f>SUM(E4:E10)*1000/SUM(K4:K10)</f>
        <v>0.53471357491438631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2022-09-02T05:24:41Z</dcterms:modified>
</cp:coreProperties>
</file>