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208\"/>
    </mc:Choice>
  </mc:AlternateContent>
  <xr:revisionPtr revIDLastSave="0" documentId="13_ncr:1_{D864C3FE-41CC-45DA-A60D-5790B580E487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8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'08月状況（表紙）'!$A$1:$L$46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<sst xmlns="http://schemas.openxmlformats.org/spreadsheetml/2006/main" count="263" uniqueCount="190">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</sst>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23919</c:v>
                </c:pt>
                <c:pt idx="1">
                  <c:v>14516</c:v>
                </c:pt>
                <c:pt idx="2">
                  <c:v>9128</c:v>
                </c:pt>
                <c:pt idx="3">
                  <c:v>5132</c:v>
                </c:pt>
                <c:pt idx="4">
                  <c:v>7056</c:v>
                </c:pt>
                <c:pt idx="5">
                  <c:v>15001</c:v>
                </c:pt>
                <c:pt idx="6">
                  <c:v>23939</c:v>
                </c:pt>
                <c:pt idx="7">
                  <c:v>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15409</c:v>
                </c:pt>
                <c:pt idx="1">
                  <c:v>10761</c:v>
                </c:pt>
                <c:pt idx="2">
                  <c:v>5893</c:v>
                </c:pt>
                <c:pt idx="3">
                  <c:v>3165</c:v>
                </c:pt>
                <c:pt idx="4">
                  <c:v>4610</c:v>
                </c:pt>
                <c:pt idx="5">
                  <c:v>10647</c:v>
                </c:pt>
                <c:pt idx="6">
                  <c:v>15900</c:v>
                </c:pt>
                <c:pt idx="7">
                  <c:v>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6884</c:v>
                </c:pt>
                <c:pt idx="1">
                  <c:v>5463</c:v>
                </c:pt>
                <c:pt idx="2">
                  <c:v>3557</c:v>
                </c:pt>
                <c:pt idx="3">
                  <c:v>1761</c:v>
                </c:pt>
                <c:pt idx="4">
                  <c:v>2860</c:v>
                </c:pt>
                <c:pt idx="5">
                  <c:v>5844</c:v>
                </c:pt>
                <c:pt idx="6">
                  <c:v>9282</c:v>
                </c:pt>
                <c:pt idx="7">
                  <c:v>3960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0.24625780013535334</c:v>
                </c:pt>
                <c:pt idx="1">
                  <c:v>0.33271278898605938</c:v>
                </c:pt>
                <c:pt idx="2">
                  <c:v>0.37610332820471293</c:v>
                </c:pt>
                <c:pt idx="3">
                  <c:v>0.3124281676140776</c:v>
                </c:pt>
                <c:pt idx="4">
                  <c:v>0.32739074579098021</c:v>
                </c:pt>
                <c:pt idx="5">
                  <c:v>0.3246899196832696</c:v>
                </c:pt>
                <c:pt idx="6">
                  <c:v>0.3698536276842454</c:v>
                </c:pt>
                <c:pt idx="7">
                  <c:v>0.36284475405174865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3517</c:v>
                </c:pt>
                <c:pt idx="1">
                  <c:v>2632</c:v>
                </c:pt>
                <c:pt idx="2">
                  <c:v>359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1011433.39</c:v>
                </c:pt>
                <c:pt idx="1">
                  <c:v>835245.7200000002</c:v>
                </c:pt>
                <c:pt idx="2">
                  <c:v>142524.86000000002</c:v>
                </c:pt>
                <c:pt idx="3">
                  <c:v>29727.010000000002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24856.909999999996</c:v>
                </c:pt>
                <c:pt idx="1">
                  <c:v>1023.3100000000001</c:v>
                </c:pt>
                <c:pt idx="2">
                  <c:v>19325.230000000007</c:v>
                </c:pt>
                <c:pt idx="3">
                  <c:v>315.40999999999997</c:v>
                </c:pt>
                <c:pt idx="4">
                  <c:v>137452.70000000001</c:v>
                </c:pt>
                <c:pt idx="5">
                  <c:v>6628.8400000000011</c:v>
                </c:pt>
                <c:pt idx="6">
                  <c:v>531504.98</c:v>
                </c:pt>
                <c:pt idx="7">
                  <c:v>6630.119999999999</c:v>
                </c:pt>
                <c:pt idx="8">
                  <c:v>5689.46</c:v>
                </c:pt>
                <c:pt idx="9">
                  <c:v>26677.4</c:v>
                </c:pt>
                <c:pt idx="10">
                  <c:v>12823.750000000002</c:v>
                </c:pt>
                <c:pt idx="11">
                  <c:v>113429.58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153</c:v>
                </c:pt>
                <c:pt idx="1">
                  <c:v>5</c:v>
                </c:pt>
                <c:pt idx="2">
                  <c:v>131</c:v>
                </c:pt>
                <c:pt idx="3">
                  <c:v>8</c:v>
                </c:pt>
                <c:pt idx="4">
                  <c:v>636</c:v>
                </c:pt>
                <c:pt idx="5">
                  <c:v>93</c:v>
                </c:pt>
                <c:pt idx="6">
                  <c:v>1877</c:v>
                </c:pt>
                <c:pt idx="7">
                  <c:v>27</c:v>
                </c:pt>
                <c:pt idx="8">
                  <c:v>25</c:v>
                </c:pt>
                <c:pt idx="9">
                  <c:v>87</c:v>
                </c:pt>
                <c:pt idx="10">
                  <c:v>54</c:v>
                </c:pt>
                <c:pt idx="11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17571.855702583493</c:v>
                </c:pt>
                <c:pt idx="1">
                  <c:v>27308.52897473998</c:v>
                </c:pt>
                <c:pt idx="2">
                  <c:v>87880.387147335408</c:v>
                </c:pt>
                <c:pt idx="3">
                  <c:v>110218.39474362278</c:v>
                </c:pt>
                <c:pt idx="4">
                  <c:v>148131.00891410044</c:v>
                </c:pt>
                <c:pt idx="5">
                  <c:v>181649.73648950426</c:v>
                </c:pt>
                <c:pt idx="6">
                  <c:v>207319.02240325871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3174</c:v>
                </c:pt>
                <c:pt idx="1">
                  <c:v>3365</c:v>
                </c:pt>
                <c:pt idx="2">
                  <c:v>6380</c:v>
                </c:pt>
                <c:pt idx="3">
                  <c:v>3881</c:v>
                </c:pt>
                <c:pt idx="4">
                  <c:v>2468</c:v>
                </c:pt>
                <c:pt idx="5">
                  <c:v>2239</c:v>
                </c:pt>
                <c:pt idx="6">
                  <c:v>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17571.855702583493</c:v>
                </c:pt>
                <c:pt idx="1">
                  <c:v>27308.52897473998</c:v>
                </c:pt>
                <c:pt idx="2">
                  <c:v>87880.387147335408</c:v>
                </c:pt>
                <c:pt idx="3">
                  <c:v>110218.39474362278</c:v>
                </c:pt>
                <c:pt idx="4">
                  <c:v>148131.00891410044</c:v>
                </c:pt>
                <c:pt idx="5">
                  <c:v>181649.73648950426</c:v>
                </c:pt>
                <c:pt idx="6">
                  <c:v>207319.02240325871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7208</c:v>
                </c:pt>
                <c:pt idx="1">
                  <c:v>5468</c:v>
                </c:pt>
                <c:pt idx="2">
                  <c:v>9019</c:v>
                </c:pt>
                <c:pt idx="3">
                  <c:v>5361</c:v>
                </c:pt>
                <c:pt idx="4">
                  <c:v>4591</c:v>
                </c:pt>
                <c:pt idx="5">
                  <c:v>5548</c:v>
                </c:pt>
                <c:pt idx="6">
                  <c:v>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914</c:v>
                </c:pt>
                <c:pt idx="1">
                  <c:v>797</c:v>
                </c:pt>
                <c:pt idx="2">
                  <c:v>855</c:v>
                </c:pt>
                <c:pt idx="3">
                  <c:v>632</c:v>
                </c:pt>
                <c:pt idx="4">
                  <c:v>509</c:v>
                </c:pt>
                <c:pt idx="5">
                  <c:v>548</c:v>
                </c:pt>
                <c:pt idx="6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6294</c:v>
                </c:pt>
                <c:pt idx="1">
                  <c:v>4671</c:v>
                </c:pt>
                <c:pt idx="2">
                  <c:v>8164</c:v>
                </c:pt>
                <c:pt idx="3">
                  <c:v>4729</c:v>
                </c:pt>
                <c:pt idx="4">
                  <c:v>4082</c:v>
                </c:pt>
                <c:pt idx="5">
                  <c:v>5000</c:v>
                </c:pt>
                <c:pt idx="6">
                  <c:v>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1210</c:v>
                </c:pt>
                <c:pt idx="1">
                  <c:v>1208</c:v>
                </c:pt>
                <c:pt idx="2">
                  <c:v>781</c:v>
                </c:pt>
                <c:pt idx="3">
                  <c:v>206</c:v>
                </c:pt>
                <c:pt idx="4">
                  <c:v>338</c:v>
                </c:pt>
                <c:pt idx="5">
                  <c:v>775</c:v>
                </c:pt>
                <c:pt idx="6">
                  <c:v>2201</c:v>
                </c:pt>
                <c:pt idx="7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1067</c:v>
                </c:pt>
                <c:pt idx="1">
                  <c:v>1022</c:v>
                </c:pt>
                <c:pt idx="2">
                  <c:v>391</c:v>
                </c:pt>
                <c:pt idx="3">
                  <c:v>155</c:v>
                </c:pt>
                <c:pt idx="4">
                  <c:v>251</c:v>
                </c:pt>
                <c:pt idx="5">
                  <c:v>720</c:v>
                </c:pt>
                <c:pt idx="6">
                  <c:v>1471</c:v>
                </c:pt>
                <c:pt idx="7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1438</c:v>
                </c:pt>
                <c:pt idx="1">
                  <c:v>1141</c:v>
                </c:pt>
                <c:pt idx="2">
                  <c:v>874</c:v>
                </c:pt>
                <c:pt idx="3">
                  <c:v>365</c:v>
                </c:pt>
                <c:pt idx="4">
                  <c:v>485</c:v>
                </c:pt>
                <c:pt idx="5">
                  <c:v>1454</c:v>
                </c:pt>
                <c:pt idx="6">
                  <c:v>2351</c:v>
                </c:pt>
                <c:pt idx="7">
                  <c:v>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872</c:v>
                </c:pt>
                <c:pt idx="1">
                  <c:v>756</c:v>
                </c:pt>
                <c:pt idx="2">
                  <c:v>486</c:v>
                </c:pt>
                <c:pt idx="3">
                  <c:v>244</c:v>
                </c:pt>
                <c:pt idx="4">
                  <c:v>320</c:v>
                </c:pt>
                <c:pt idx="5">
                  <c:v>775</c:v>
                </c:pt>
                <c:pt idx="6">
                  <c:v>1438</c:v>
                </c:pt>
                <c:pt idx="7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728</c:v>
                </c:pt>
                <c:pt idx="1">
                  <c:v>616</c:v>
                </c:pt>
                <c:pt idx="2">
                  <c:v>444</c:v>
                </c:pt>
                <c:pt idx="3">
                  <c:v>201</c:v>
                </c:pt>
                <c:pt idx="4">
                  <c:v>293</c:v>
                </c:pt>
                <c:pt idx="5">
                  <c:v>668</c:v>
                </c:pt>
                <c:pt idx="6">
                  <c:v>1241</c:v>
                </c:pt>
                <c:pt idx="7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927</c:v>
                </c:pt>
                <c:pt idx="1">
                  <c:v>674</c:v>
                </c:pt>
                <c:pt idx="2">
                  <c:v>493</c:v>
                </c:pt>
                <c:pt idx="3">
                  <c:v>217</c:v>
                </c:pt>
                <c:pt idx="4">
                  <c:v>398</c:v>
                </c:pt>
                <c:pt idx="5">
                  <c:v>796</c:v>
                </c:pt>
                <c:pt idx="6">
                  <c:v>1470</c:v>
                </c:pt>
                <c:pt idx="7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539</c:v>
                </c:pt>
                <c:pt idx="1">
                  <c:v>393</c:v>
                </c:pt>
                <c:pt idx="2">
                  <c:v>291</c:v>
                </c:pt>
                <c:pt idx="3">
                  <c:v>105</c:v>
                </c:pt>
                <c:pt idx="4">
                  <c:v>190</c:v>
                </c:pt>
                <c:pt idx="5">
                  <c:v>420</c:v>
                </c:pt>
                <c:pt idx="6">
                  <c:v>726</c:v>
                </c:pt>
                <c:pt idx="7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0.14673677832597593</c:v>
                </c:pt>
                <c:pt idx="1">
                  <c:v>0.18900455432661029</c:v>
                </c:pt>
                <c:pt idx="2">
                  <c:v>0.20238992356550758</c:v>
                </c:pt>
                <c:pt idx="3">
                  <c:v>0.14843905348975939</c:v>
                </c:pt>
                <c:pt idx="4">
                  <c:v>0.15661572353022168</c:v>
                </c:pt>
                <c:pt idx="5">
                  <c:v>0.17807697192937888</c:v>
                </c:pt>
                <c:pt idx="6">
                  <c:v>0.22186030414690255</c:v>
                </c:pt>
                <c:pt idx="7">
                  <c:v>0.1752865119012636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0.63647199046483904</c:v>
                </c:pt>
                <c:pt idx="1">
                  <c:v>0.63102170460561147</c:v>
                </c:pt>
                <c:pt idx="2">
                  <c:v>0.5878364905284148</c:v>
                </c:pt>
                <c:pt idx="3">
                  <c:v>0.65303983228511531</c:v>
                </c:pt>
                <c:pt idx="4">
                  <c:v>0.61647139903514814</c:v>
                </c:pt>
                <c:pt idx="5">
                  <c:v>0.65373408986351789</c:v>
                </c:pt>
                <c:pt idx="6">
                  <c:v>0.64774433402445131</c:v>
                </c:pt>
                <c:pt idx="7">
                  <c:v>0.6203208556149733</c:v>
                </c:pt>
                <c:pt idx="8">
                  <c:v>0.63421697912845365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0.18821107378914292</c:v>
                </c:pt>
                <c:pt idx="1">
                  <c:v>0.20010587612493383</c:v>
                </c:pt>
                <c:pt idx="2">
                  <c:v>0.18564307078763709</c:v>
                </c:pt>
                <c:pt idx="3">
                  <c:v>0.13626834381551362</c:v>
                </c:pt>
                <c:pt idx="4">
                  <c:v>0.142315644383184</c:v>
                </c:pt>
                <c:pt idx="5">
                  <c:v>0.11087256555742984</c:v>
                </c:pt>
                <c:pt idx="6">
                  <c:v>0.14105955530135125</c:v>
                </c:pt>
                <c:pt idx="7">
                  <c:v>0.14352941176470588</c:v>
                </c:pt>
                <c:pt idx="8">
                  <c:v>0.1587087058096654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5.8836276953082675E-2</c:v>
                </c:pt>
                <c:pt idx="1">
                  <c:v>5.5717310746426683E-2</c:v>
                </c:pt>
                <c:pt idx="2">
                  <c:v>0.10368893320039881</c:v>
                </c:pt>
                <c:pt idx="3">
                  <c:v>3.9832285115303984E-2</c:v>
                </c:pt>
                <c:pt idx="4">
                  <c:v>0.10889042039972432</c:v>
                </c:pt>
                <c:pt idx="5">
                  <c:v>8.6949854316822575E-2</c:v>
                </c:pt>
                <c:pt idx="6">
                  <c:v>9.7233145063273033E-2</c:v>
                </c:pt>
                <c:pt idx="7">
                  <c:v>6.8449197860962568E-2</c:v>
                </c:pt>
                <c:pt idx="8">
                  <c:v>7.9605352074604674E-2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0.11648065879293532</c:v>
                </c:pt>
                <c:pt idx="1">
                  <c:v>0.11315510852302806</c:v>
                </c:pt>
                <c:pt idx="2">
                  <c:v>0.12283150548354935</c:v>
                </c:pt>
                <c:pt idx="3">
                  <c:v>0.17085953878406709</c:v>
                </c:pt>
                <c:pt idx="4">
                  <c:v>0.13232253618194348</c:v>
                </c:pt>
                <c:pt idx="5">
                  <c:v>0.14844349026222972</c:v>
                </c:pt>
                <c:pt idx="6">
                  <c:v>0.11396296561092444</c:v>
                </c:pt>
                <c:pt idx="7">
                  <c:v>0.16770053475935828</c:v>
                </c:pt>
                <c:pt idx="8">
                  <c:v>0.12746896298727628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0.39196014659883205</c:v>
                </c:pt>
                <c:pt idx="1">
                  <c:v>0.43986767072594107</c:v>
                </c:pt>
                <c:pt idx="2">
                  <c:v>0.35211611202587412</c:v>
                </c:pt>
                <c:pt idx="3">
                  <c:v>0.38008359458048041</c:v>
                </c:pt>
                <c:pt idx="4">
                  <c:v>0.37075674619816262</c:v>
                </c:pt>
                <c:pt idx="5">
                  <c:v>0.37569371782646699</c:v>
                </c:pt>
                <c:pt idx="6">
                  <c:v>0.40535325536918754</c:v>
                </c:pt>
                <c:pt idx="7">
                  <c:v>0.36807961919817933</c:v>
                </c:pt>
                <c:pt idx="8">
                  <c:v>0.39151815786352212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3.9847008562273391E-2</c:v>
                </c:pt>
                <c:pt idx="1">
                  <c:v>4.2406949452543773E-2</c:v>
                </c:pt>
                <c:pt idx="2">
                  <c:v>3.3196822923796249E-2</c:v>
                </c:pt>
                <c:pt idx="3">
                  <c:v>2.2687045616770412E-2</c:v>
                </c:pt>
                <c:pt idx="4">
                  <c:v>2.6625975091389576E-2</c:v>
                </c:pt>
                <c:pt idx="5">
                  <c:v>1.9354797493363562E-2</c:v>
                </c:pt>
                <c:pt idx="6">
                  <c:v>2.283688893136231E-2</c:v>
                </c:pt>
                <c:pt idx="7">
                  <c:v>2.7392636459119567E-2</c:v>
                </c:pt>
                <c:pt idx="8">
                  <c:v>2.9425070081379994E-2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0.13764110383919698</c:v>
                </c:pt>
                <c:pt idx="1">
                  <c:v>0.13083928813237164</c:v>
                </c:pt>
                <c:pt idx="2">
                  <c:v>0.22873135364237857</c:v>
                </c:pt>
                <c:pt idx="3">
                  <c:v>7.9035102995135345E-2</c:v>
                </c:pt>
                <c:pt idx="4">
                  <c:v>0.21892932369991777</c:v>
                </c:pt>
                <c:pt idx="5">
                  <c:v>0.18472737509523768</c:v>
                </c:pt>
                <c:pt idx="6">
                  <c:v>0.22426883899848876</c:v>
                </c:pt>
                <c:pt idx="7">
                  <c:v>0.12365726112953211</c:v>
                </c:pt>
                <c:pt idx="8">
                  <c:v>0.17666107611179754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0.43055174099969751</c:v>
                </c:pt>
                <c:pt idx="1">
                  <c:v>0.38688609168914362</c:v>
                </c:pt>
                <c:pt idx="2">
                  <c:v>0.38595571140795104</c:v>
                </c:pt>
                <c:pt idx="3">
                  <c:v>0.51819425680761377</c:v>
                </c:pt>
                <c:pt idx="4">
                  <c:v>0.38368795501053016</c:v>
                </c:pt>
                <c:pt idx="5">
                  <c:v>0.42022410958493167</c:v>
                </c:pt>
                <c:pt idx="6">
                  <c:v>0.34754101670096132</c:v>
                </c:pt>
                <c:pt idx="7">
                  <c:v>0.48087048321316889</c:v>
                </c:pt>
                <c:pt idx="8">
                  <c:v>0.40239569594330038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291648.05</c:v>
                </c:pt>
                <c:pt idx="1">
                  <c:v>16216.249999999996</c:v>
                </c:pt>
                <c:pt idx="2">
                  <c:v>99803.349999999991</c:v>
                </c:pt>
                <c:pt idx="3">
                  <c:v>17272.329999999998</c:v>
                </c:pt>
                <c:pt idx="4">
                  <c:v>49966.07</c:v>
                </c:pt>
                <c:pt idx="5">
                  <c:v>722420.07000000007</c:v>
                </c:pt>
                <c:pt idx="6">
                  <c:v>264127.67</c:v>
                </c:pt>
                <c:pt idx="7">
                  <c:v>135348.70000000001</c:v>
                </c:pt>
                <c:pt idx="8">
                  <c:v>14012.300000000003</c:v>
                </c:pt>
                <c:pt idx="9">
                  <c:v>0</c:v>
                </c:pt>
                <c:pt idx="10">
                  <c:v>119216.12000000001</c:v>
                </c:pt>
                <c:pt idx="11">
                  <c:v>234324.44000000003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4986</c:v>
                </c:pt>
                <c:pt idx="1">
                  <c:v>222</c:v>
                </c:pt>
                <c:pt idx="2">
                  <c:v>2009</c:v>
                </c:pt>
                <c:pt idx="3">
                  <c:v>399</c:v>
                </c:pt>
                <c:pt idx="4">
                  <c:v>4000</c:v>
                </c:pt>
                <c:pt idx="5">
                  <c:v>6618</c:v>
                </c:pt>
                <c:pt idx="6">
                  <c:v>3205</c:v>
                </c:pt>
                <c:pt idx="7">
                  <c:v>1018</c:v>
                </c:pt>
                <c:pt idx="8">
                  <c:v>189</c:v>
                </c:pt>
                <c:pt idx="9">
                  <c:v>0</c:v>
                </c:pt>
                <c:pt idx="10">
                  <c:v>9115</c:v>
                </c:pt>
                <c:pt idx="11">
                  <c:v>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18.29</c:v>
                </c:pt>
                <c:pt idx="1">
                  <c:v>18770.579999999998</c:v>
                </c:pt>
                <c:pt idx="2">
                  <c:v>5273.99</c:v>
                </c:pt>
                <c:pt idx="3">
                  <c:v>4422.7900000000009</c:v>
                </c:pt>
                <c:pt idx="4">
                  <c:v>71414.720000000001</c:v>
                </c:pt>
                <c:pt idx="5">
                  <c:v>1512.3199999999997</c:v>
                </c:pt>
                <c:pt idx="6">
                  <c:v>342.72</c:v>
                </c:pt>
                <c:pt idx="7">
                  <c:v>0</c:v>
                </c:pt>
                <c:pt idx="8">
                  <c:v>26729.900000000009</c:v>
                </c:pt>
                <c:pt idx="9">
                  <c:v>19148.440000000002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611</c:v>
                </c:pt>
                <c:pt idx="2">
                  <c:v>141</c:v>
                </c:pt>
                <c:pt idx="3">
                  <c:v>399</c:v>
                </c:pt>
                <c:pt idx="4">
                  <c:v>2145</c:v>
                </c:pt>
                <c:pt idx="5">
                  <c:v>41</c:v>
                </c:pt>
                <c:pt idx="6">
                  <c:v>10</c:v>
                </c:pt>
                <c:pt idx="7">
                  <c:v>0</c:v>
                </c:pt>
                <c:pt idx="8">
                  <c:v>4640</c:v>
                </c:pt>
                <c:pt idx="9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34.9%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25.9%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52.4%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57.2%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692082</v>
      </c>
      <c r="D5" s="30">
        <f>SUM(E5:G5)</f>
        <v>221145</v>
      </c>
      <c r="E5" s="31">
        <f>SUM(E6:E13)</f>
        <v>108050</v>
      </c>
      <c r="F5" s="31">
        <f>SUM(F6:F13)</f>
        <v>73484</v>
      </c>
      <c r="G5" s="32">
        <f t="shared" ref="G5:H5" si="0">SUM(G6:G13)</f>
        <v>39611</v>
      </c>
      <c r="H5" s="29">
        <f t="shared" si="0"/>
        <v>217117</v>
      </c>
      <c r="I5" s="33">
        <f>D5/C5</f>
        <v>0.31953583534899044</v>
      </c>
      <c r="J5" s="26"/>
      <c r="K5" s="24">
        <f t="shared" ref="K5:K13" si="1">C5-D5-H5</f>
        <v>253820</v>
      </c>
      <c r="L5" s="58">
        <f>E5/C5</f>
        <v>0.15612311835880718</v>
      </c>
      <c r="M5" s="58">
        <f>G5/C5</f>
        <v>5.7234547351325424E-2</v>
      </c>
    </row>
    <row r="6" spans="1:13" ht="20.100000000000001" customHeight="1" thickTop="1">
      <c r="B6" s="18" t="s">
        <v>17</v>
      </c>
      <c r="C6" s="34">
        <v>187657</v>
      </c>
      <c r="D6" s="35">
        <f t="shared" ref="D6:D13" si="2">SUM(E6:G6)</f>
        <v>46212</v>
      </c>
      <c r="E6" s="36">
        <v>23919</v>
      </c>
      <c r="F6" s="36">
        <v>15409</v>
      </c>
      <c r="G6" s="37">
        <v>6884</v>
      </c>
      <c r="H6" s="34">
        <v>62480</v>
      </c>
      <c r="I6" s="38">
        <f t="shared" ref="I6:I13" si="3">D6/C6</f>
        <v>0.24625780013535334</v>
      </c>
      <c r="J6" s="26"/>
      <c r="K6" s="24">
        <f t="shared" si="1"/>
        <v>78965</v>
      </c>
      <c r="L6" s="58">
        <f t="shared" ref="L6:L13" si="4">E6/C6</f>
        <v>0.12746127242788705</v>
      </c>
      <c r="M6" s="58">
        <f t="shared" ref="M6:M13" si="5">G6/C6</f>
        <v>3.6683949972556314E-2</v>
      </c>
    </row>
    <row r="7" spans="1:13" ht="20.100000000000001" customHeight="1">
      <c r="B7" s="19" t="s">
        <v>18</v>
      </c>
      <c r="C7" s="39">
        <v>92392</v>
      </c>
      <c r="D7" s="40">
        <f t="shared" si="2"/>
        <v>30740</v>
      </c>
      <c r="E7" s="41">
        <v>14516</v>
      </c>
      <c r="F7" s="41">
        <v>10761</v>
      </c>
      <c r="G7" s="42">
        <v>5463</v>
      </c>
      <c r="H7" s="39">
        <v>28676</v>
      </c>
      <c r="I7" s="43">
        <f t="shared" si="3"/>
        <v>0.33271278898605938</v>
      </c>
      <c r="J7" s="26"/>
      <c r="K7" s="24">
        <f t="shared" si="1"/>
        <v>32976</v>
      </c>
      <c r="L7" s="58">
        <f t="shared" si="4"/>
        <v>0.1571131699714261</v>
      </c>
      <c r="M7" s="58">
        <f t="shared" si="5"/>
        <v>5.9128495973677378E-2</v>
      </c>
    </row>
    <row r="8" spans="1:13" ht="20.100000000000001" customHeight="1">
      <c r="B8" s="19" t="s">
        <v>19</v>
      </c>
      <c r="C8" s="39">
        <v>49396</v>
      </c>
      <c r="D8" s="40">
        <f t="shared" si="2"/>
        <v>18578</v>
      </c>
      <c r="E8" s="41">
        <v>9128</v>
      </c>
      <c r="F8" s="41">
        <v>5893</v>
      </c>
      <c r="G8" s="42">
        <v>3557</v>
      </c>
      <c r="H8" s="39">
        <v>14701</v>
      </c>
      <c r="I8" s="43">
        <f t="shared" si="3"/>
        <v>0.37610332820471293</v>
      </c>
      <c r="J8" s="26"/>
      <c r="K8" s="24">
        <f t="shared" si="1"/>
        <v>16117</v>
      </c>
      <c r="L8" s="58">
        <f t="shared" si="4"/>
        <v>0.18479229087375496</v>
      </c>
      <c r="M8" s="58">
        <f t="shared" si="5"/>
        <v>7.2009879342456881E-2</v>
      </c>
    </row>
    <row r="9" spans="1:13" ht="20.100000000000001" customHeight="1">
      <c r="B9" s="19" t="s">
        <v>20</v>
      </c>
      <c r="C9" s="39">
        <v>32193</v>
      </c>
      <c r="D9" s="40">
        <f t="shared" si="2"/>
        <v>10058</v>
      </c>
      <c r="E9" s="41">
        <v>5132</v>
      </c>
      <c r="F9" s="41">
        <v>3165</v>
      </c>
      <c r="G9" s="42">
        <v>1761</v>
      </c>
      <c r="H9" s="39">
        <v>10114</v>
      </c>
      <c r="I9" s="43">
        <f t="shared" si="3"/>
        <v>0.3124281676140776</v>
      </c>
      <c r="J9" s="26"/>
      <c r="K9" s="24">
        <f t="shared" si="1"/>
        <v>12021</v>
      </c>
      <c r="L9" s="58">
        <f t="shared" si="4"/>
        <v>0.15941353710433945</v>
      </c>
      <c r="M9" s="58">
        <f t="shared" si="5"/>
        <v>5.4701332587829651E-2</v>
      </c>
    </row>
    <row r="10" spans="1:13" ht="20.100000000000001" customHeight="1">
      <c r="B10" s="19" t="s">
        <v>21</v>
      </c>
      <c r="C10" s="39">
        <v>44369</v>
      </c>
      <c r="D10" s="40">
        <f t="shared" si="2"/>
        <v>14526</v>
      </c>
      <c r="E10" s="41">
        <v>7056</v>
      </c>
      <c r="F10" s="41">
        <v>4610</v>
      </c>
      <c r="G10" s="42">
        <v>2860</v>
      </c>
      <c r="H10" s="39">
        <v>13663</v>
      </c>
      <c r="I10" s="43">
        <f t="shared" si="3"/>
        <v>0.32739074579098021</v>
      </c>
      <c r="J10" s="26"/>
      <c r="K10" s="24">
        <f t="shared" si="1"/>
        <v>16180</v>
      </c>
      <c r="L10" s="58">
        <f t="shared" si="4"/>
        <v>0.1590299533458045</v>
      </c>
      <c r="M10" s="58">
        <f t="shared" si="5"/>
        <v>6.4459419865221218E-2</v>
      </c>
    </row>
    <row r="11" spans="1:13" ht="20.100000000000001" customHeight="1">
      <c r="B11" s="19" t="s">
        <v>22</v>
      </c>
      <c r="C11" s="39">
        <v>96991</v>
      </c>
      <c r="D11" s="40">
        <f t="shared" si="2"/>
        <v>31492</v>
      </c>
      <c r="E11" s="41">
        <v>15001</v>
      </c>
      <c r="F11" s="41">
        <v>10647</v>
      </c>
      <c r="G11" s="42">
        <v>5844</v>
      </c>
      <c r="H11" s="39">
        <v>31199</v>
      </c>
      <c r="I11" s="43">
        <f t="shared" si="3"/>
        <v>0.3246899196832696</v>
      </c>
      <c r="J11" s="26"/>
      <c r="K11" s="24">
        <f t="shared" si="1"/>
        <v>34300</v>
      </c>
      <c r="L11" s="58">
        <f t="shared" si="4"/>
        <v>0.15466383478879484</v>
      </c>
      <c r="M11" s="58">
        <f t="shared" si="5"/>
        <v>6.0253013166170058E-2</v>
      </c>
    </row>
    <row r="12" spans="1:13" ht="20.100000000000001" customHeight="1">
      <c r="B12" s="19" t="s">
        <v>23</v>
      </c>
      <c r="C12" s="39">
        <v>132812</v>
      </c>
      <c r="D12" s="40">
        <f t="shared" si="2"/>
        <v>49121</v>
      </c>
      <c r="E12" s="41">
        <v>23939</v>
      </c>
      <c r="F12" s="41">
        <v>15900</v>
      </c>
      <c r="G12" s="42">
        <v>9282</v>
      </c>
      <c r="H12" s="39">
        <v>39322</v>
      </c>
      <c r="I12" s="43">
        <f t="shared" si="3"/>
        <v>0.3698536276842454</v>
      </c>
      <c r="J12" s="26"/>
      <c r="K12" s="24">
        <f t="shared" si="1"/>
        <v>44369</v>
      </c>
      <c r="L12" s="58">
        <f t="shared" si="4"/>
        <v>0.18024726681323977</v>
      </c>
      <c r="M12" s="58">
        <f t="shared" si="5"/>
        <v>6.9888263108755233E-2</v>
      </c>
    </row>
    <row r="13" spans="1:13" ht="20.100000000000001" customHeight="1">
      <c r="B13" s="19" t="s">
        <v>24</v>
      </c>
      <c r="C13" s="39">
        <v>56272</v>
      </c>
      <c r="D13" s="40">
        <f t="shared" si="2"/>
        <v>20418</v>
      </c>
      <c r="E13" s="41">
        <v>9359</v>
      </c>
      <c r="F13" s="41">
        <v>7099</v>
      </c>
      <c r="G13" s="42">
        <v>3960</v>
      </c>
      <c r="H13" s="39">
        <v>16962</v>
      </c>
      <c r="I13" s="43">
        <f t="shared" si="3"/>
        <v>0.36284475405174865</v>
      </c>
      <c r="J13" s="26"/>
      <c r="K13" s="24">
        <f t="shared" si="1"/>
        <v>18892</v>
      </c>
      <c r="L13" s="58">
        <f t="shared" si="4"/>
        <v>0.16631717372760876</v>
      </c>
      <c r="M13" s="58">
        <f t="shared" si="5"/>
        <v>7.037247654250782E-2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7208</v>
      </c>
      <c r="E4" s="46">
        <f t="shared" ref="E4:K4" si="0">SUM(E5:E7)</f>
        <v>5468</v>
      </c>
      <c r="F4" s="46">
        <f t="shared" si="0"/>
        <v>9019</v>
      </c>
      <c r="G4" s="46">
        <f t="shared" si="0"/>
        <v>5361</v>
      </c>
      <c r="H4" s="46">
        <f t="shared" si="0"/>
        <v>4591</v>
      </c>
      <c r="I4" s="46">
        <f t="shared" si="0"/>
        <v>5548</v>
      </c>
      <c r="J4" s="45">
        <f t="shared" si="0"/>
        <v>3009</v>
      </c>
      <c r="K4" s="47">
        <f t="shared" si="0"/>
        <v>40204</v>
      </c>
      <c r="L4" s="55">
        <f>K4/人口統計!D5</f>
        <v>0.18179927197087883</v>
      </c>
      <c r="O4" s="14" t="s">
        <v>188</v>
      </c>
    </row>
    <row r="5" spans="1:21" ht="20.100000000000001" customHeight="1">
      <c r="B5" s="117"/>
      <c r="C5" s="118" t="s">
        <v>15</v>
      </c>
      <c r="D5" s="48">
        <v>914</v>
      </c>
      <c r="E5" s="49">
        <v>797</v>
      </c>
      <c r="F5" s="49">
        <v>855</v>
      </c>
      <c r="G5" s="49">
        <v>632</v>
      </c>
      <c r="H5" s="49">
        <v>509</v>
      </c>
      <c r="I5" s="49">
        <v>548</v>
      </c>
      <c r="J5" s="48">
        <v>318</v>
      </c>
      <c r="K5" s="50">
        <f>SUM(D5:J5)</f>
        <v>4573</v>
      </c>
      <c r="L5" s="56">
        <f>K5/人口統計!D5</f>
        <v>2.0678740193085986E-2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2949</v>
      </c>
      <c r="E6" s="49">
        <v>2025</v>
      </c>
      <c r="F6" s="49">
        <v>3005</v>
      </c>
      <c r="G6" s="49">
        <v>1563</v>
      </c>
      <c r="H6" s="49">
        <v>1294</v>
      </c>
      <c r="I6" s="49">
        <v>1374</v>
      </c>
      <c r="J6" s="48">
        <v>812</v>
      </c>
      <c r="K6" s="50">
        <f>SUM(D6:J6)</f>
        <v>13022</v>
      </c>
      <c r="L6" s="56">
        <f>K6/人口統計!D5</f>
        <v>5.8884442334215109E-2</v>
      </c>
      <c r="O6" s="162">
        <f>SUM(D6,D7)</f>
        <v>6294</v>
      </c>
      <c r="P6" s="162">
        <f t="shared" ref="P6:U6" si="1">SUM(E6,E7)</f>
        <v>4671</v>
      </c>
      <c r="Q6" s="162">
        <f t="shared" si="1"/>
        <v>8164</v>
      </c>
      <c r="R6" s="162">
        <f t="shared" si="1"/>
        <v>4729</v>
      </c>
      <c r="S6" s="162">
        <f t="shared" si="1"/>
        <v>4082</v>
      </c>
      <c r="T6" s="162">
        <f t="shared" si="1"/>
        <v>5000</v>
      </c>
      <c r="U6" s="162">
        <f t="shared" si="1"/>
        <v>2691</v>
      </c>
    </row>
    <row r="7" spans="1:21" ht="20.100000000000001" customHeight="1">
      <c r="B7" s="117"/>
      <c r="C7" s="119" t="s">
        <v>143</v>
      </c>
      <c r="D7" s="51">
        <v>3345</v>
      </c>
      <c r="E7" s="52">
        <v>2646</v>
      </c>
      <c r="F7" s="52">
        <v>5159</v>
      </c>
      <c r="G7" s="52">
        <v>3166</v>
      </c>
      <c r="H7" s="52">
        <v>2788</v>
      </c>
      <c r="I7" s="52">
        <v>3626</v>
      </c>
      <c r="J7" s="51">
        <v>1879</v>
      </c>
      <c r="K7" s="53">
        <f>SUM(D7:J7)</f>
        <v>22609</v>
      </c>
      <c r="L7" s="57">
        <f>K7/人口統計!D5</f>
        <v>0.10223608944357775</v>
      </c>
      <c r="O7" s="14">
        <f>O6/($K$6+$K$7)</f>
        <v>0.17664393365327946</v>
      </c>
      <c r="P7" s="14">
        <f t="shared" ref="P7:U7" si="2">P6/($K$6+$K$7)</f>
        <v>0.13109371053296287</v>
      </c>
      <c r="Q7" s="14">
        <f t="shared" si="2"/>
        <v>0.22912632258426652</v>
      </c>
      <c r="R7" s="14">
        <f t="shared" si="2"/>
        <v>0.13272150655328224</v>
      </c>
      <c r="S7" s="14">
        <f t="shared" si="2"/>
        <v>0.11456316129213326</v>
      </c>
      <c r="T7" s="14">
        <f t="shared" si="2"/>
        <v>0.14032724313098144</v>
      </c>
      <c r="U7" s="14">
        <f t="shared" si="2"/>
        <v>7.5524122253094211E-2</v>
      </c>
    </row>
    <row r="8" spans="1:21" ht="20.100000000000001" customHeight="1" thickBot="1">
      <c r="B8" s="205" t="s">
        <v>67</v>
      </c>
      <c r="C8" s="206"/>
      <c r="D8" s="45">
        <v>78</v>
      </c>
      <c r="E8" s="46">
        <v>96</v>
      </c>
      <c r="F8" s="46">
        <v>95</v>
      </c>
      <c r="G8" s="46">
        <v>117</v>
      </c>
      <c r="H8" s="46">
        <v>82</v>
      </c>
      <c r="I8" s="46">
        <v>72</v>
      </c>
      <c r="J8" s="45">
        <v>44</v>
      </c>
      <c r="K8" s="47">
        <f>SUM(D8:J8)</f>
        <v>584</v>
      </c>
      <c r="L8" s="80"/>
    </row>
    <row r="9" spans="1:21" ht="20.100000000000001" customHeight="1" thickTop="1">
      <c r="B9" s="207" t="s">
        <v>34</v>
      </c>
      <c r="C9" s="208"/>
      <c r="D9" s="35">
        <f>D4+D8</f>
        <v>7286</v>
      </c>
      <c r="E9" s="34">
        <f t="shared" ref="E9:K9" si="3">E4+E8</f>
        <v>5564</v>
      </c>
      <c r="F9" s="34">
        <f t="shared" si="3"/>
        <v>9114</v>
      </c>
      <c r="G9" s="34">
        <f t="shared" si="3"/>
        <v>5478</v>
      </c>
      <c r="H9" s="34">
        <f t="shared" si="3"/>
        <v>4673</v>
      </c>
      <c r="I9" s="34">
        <f t="shared" si="3"/>
        <v>5620</v>
      </c>
      <c r="J9" s="35">
        <f t="shared" si="3"/>
        <v>3053</v>
      </c>
      <c r="K9" s="54">
        <f t="shared" si="3"/>
        <v>40788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1210</v>
      </c>
      <c r="E24" s="46">
        <v>1067</v>
      </c>
      <c r="F24" s="46">
        <v>1438</v>
      </c>
      <c r="G24" s="46">
        <v>872</v>
      </c>
      <c r="H24" s="46">
        <v>728</v>
      </c>
      <c r="I24" s="46">
        <v>927</v>
      </c>
      <c r="J24" s="45">
        <v>539</v>
      </c>
      <c r="K24" s="47">
        <f>SUM(D24:J24)</f>
        <v>6781</v>
      </c>
      <c r="L24" s="55">
        <f>K24/人口統計!D6</f>
        <v>0.14673677832597593</v>
      </c>
    </row>
    <row r="25" spans="1:12" ht="20.100000000000001" customHeight="1">
      <c r="B25" s="213" t="s">
        <v>43</v>
      </c>
      <c r="C25" s="214"/>
      <c r="D25" s="45">
        <v>1208</v>
      </c>
      <c r="E25" s="46">
        <v>1022</v>
      </c>
      <c r="F25" s="46">
        <v>1141</v>
      </c>
      <c r="G25" s="46">
        <v>756</v>
      </c>
      <c r="H25" s="46">
        <v>616</v>
      </c>
      <c r="I25" s="46">
        <v>674</v>
      </c>
      <c r="J25" s="45">
        <v>393</v>
      </c>
      <c r="K25" s="47">
        <f t="shared" ref="K25:K31" si="4">SUM(D25:J25)</f>
        <v>5810</v>
      </c>
      <c r="L25" s="55">
        <f>K25/人口統計!D7</f>
        <v>0.18900455432661029</v>
      </c>
    </row>
    <row r="26" spans="1:12" ht="20.100000000000001" customHeight="1">
      <c r="B26" s="213" t="s">
        <v>44</v>
      </c>
      <c r="C26" s="214"/>
      <c r="D26" s="45">
        <v>781</v>
      </c>
      <c r="E26" s="46">
        <v>391</v>
      </c>
      <c r="F26" s="46">
        <v>874</v>
      </c>
      <c r="G26" s="46">
        <v>486</v>
      </c>
      <c r="H26" s="46">
        <v>444</v>
      </c>
      <c r="I26" s="46">
        <v>493</v>
      </c>
      <c r="J26" s="45">
        <v>291</v>
      </c>
      <c r="K26" s="47">
        <f t="shared" si="4"/>
        <v>3760</v>
      </c>
      <c r="L26" s="55">
        <f>K26/人口統計!D8</f>
        <v>0.20238992356550758</v>
      </c>
    </row>
    <row r="27" spans="1:12" ht="20.100000000000001" customHeight="1">
      <c r="B27" s="213" t="s">
        <v>45</v>
      </c>
      <c r="C27" s="214"/>
      <c r="D27" s="45">
        <v>206</v>
      </c>
      <c r="E27" s="46">
        <v>155</v>
      </c>
      <c r="F27" s="46">
        <v>365</v>
      </c>
      <c r="G27" s="46">
        <v>244</v>
      </c>
      <c r="H27" s="46">
        <v>201</v>
      </c>
      <c r="I27" s="46">
        <v>217</v>
      </c>
      <c r="J27" s="45">
        <v>105</v>
      </c>
      <c r="K27" s="47">
        <f t="shared" si="4"/>
        <v>1493</v>
      </c>
      <c r="L27" s="55">
        <f>K27/人口統計!D9</f>
        <v>0.14843905348975939</v>
      </c>
    </row>
    <row r="28" spans="1:12" ht="20.100000000000001" customHeight="1">
      <c r="B28" s="213" t="s">
        <v>46</v>
      </c>
      <c r="C28" s="214"/>
      <c r="D28" s="45">
        <v>338</v>
      </c>
      <c r="E28" s="46">
        <v>251</v>
      </c>
      <c r="F28" s="46">
        <v>485</v>
      </c>
      <c r="G28" s="46">
        <v>320</v>
      </c>
      <c r="H28" s="46">
        <v>293</v>
      </c>
      <c r="I28" s="46">
        <v>398</v>
      </c>
      <c r="J28" s="45">
        <v>190</v>
      </c>
      <c r="K28" s="47">
        <f t="shared" si="4"/>
        <v>2275</v>
      </c>
      <c r="L28" s="55">
        <f>K28/人口統計!D10</f>
        <v>0.15661572353022168</v>
      </c>
    </row>
    <row r="29" spans="1:12" ht="20.100000000000001" customHeight="1">
      <c r="B29" s="213" t="s">
        <v>47</v>
      </c>
      <c r="C29" s="214"/>
      <c r="D29" s="45">
        <v>775</v>
      </c>
      <c r="E29" s="46">
        <v>720</v>
      </c>
      <c r="F29" s="46">
        <v>1454</v>
      </c>
      <c r="G29" s="46">
        <v>775</v>
      </c>
      <c r="H29" s="46">
        <v>668</v>
      </c>
      <c r="I29" s="46">
        <v>796</v>
      </c>
      <c r="J29" s="45">
        <v>420</v>
      </c>
      <c r="K29" s="47">
        <f t="shared" si="4"/>
        <v>5608</v>
      </c>
      <c r="L29" s="55">
        <f>K29/人口統計!D11</f>
        <v>0.17807697192937888</v>
      </c>
    </row>
    <row r="30" spans="1:12" ht="20.100000000000001" customHeight="1">
      <c r="B30" s="213" t="s">
        <v>48</v>
      </c>
      <c r="C30" s="214"/>
      <c r="D30" s="45">
        <v>2201</v>
      </c>
      <c r="E30" s="46">
        <v>1471</v>
      </c>
      <c r="F30" s="46">
        <v>2351</v>
      </c>
      <c r="G30" s="46">
        <v>1438</v>
      </c>
      <c r="H30" s="46">
        <v>1241</v>
      </c>
      <c r="I30" s="46">
        <v>1470</v>
      </c>
      <c r="J30" s="45">
        <v>726</v>
      </c>
      <c r="K30" s="47">
        <f t="shared" si="4"/>
        <v>10898</v>
      </c>
      <c r="L30" s="55">
        <f>K30/人口統計!D12</f>
        <v>0.22186030414690255</v>
      </c>
    </row>
    <row r="31" spans="1:12" ht="20.100000000000001" customHeight="1" thickBot="1">
      <c r="B31" s="209" t="s">
        <v>24</v>
      </c>
      <c r="C31" s="210"/>
      <c r="D31" s="45">
        <v>489</v>
      </c>
      <c r="E31" s="46">
        <v>391</v>
      </c>
      <c r="F31" s="46">
        <v>911</v>
      </c>
      <c r="G31" s="46">
        <v>470</v>
      </c>
      <c r="H31" s="46">
        <v>400</v>
      </c>
      <c r="I31" s="46">
        <v>573</v>
      </c>
      <c r="J31" s="45">
        <v>345</v>
      </c>
      <c r="K31" s="47">
        <f t="shared" si="4"/>
        <v>3579</v>
      </c>
      <c r="L31" s="59">
        <f>K31/人口統計!D13</f>
        <v>0.1752865119012636</v>
      </c>
    </row>
    <row r="32" spans="1:12" ht="20.100000000000001" customHeight="1" thickTop="1">
      <c r="B32" s="211" t="s">
        <v>49</v>
      </c>
      <c r="C32" s="212"/>
      <c r="D32" s="35">
        <f>SUM(D24:D31)</f>
        <v>7208</v>
      </c>
      <c r="E32" s="34">
        <f t="shared" ref="E32:J32" si="5">SUM(E24:E31)</f>
        <v>5468</v>
      </c>
      <c r="F32" s="34">
        <f t="shared" si="5"/>
        <v>9019</v>
      </c>
      <c r="G32" s="34">
        <f t="shared" si="5"/>
        <v>5361</v>
      </c>
      <c r="H32" s="34">
        <f t="shared" si="5"/>
        <v>4591</v>
      </c>
      <c r="I32" s="34">
        <f t="shared" si="5"/>
        <v>5548</v>
      </c>
      <c r="J32" s="35">
        <f t="shared" si="5"/>
        <v>3009</v>
      </c>
      <c r="K32" s="54">
        <f>SUM(K24:K31)</f>
        <v>40204</v>
      </c>
      <c r="L32" s="60">
        <f>K32/人口統計!D5</f>
        <v>0.18179927197087883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265</v>
      </c>
      <c r="E50" s="192">
        <v>238</v>
      </c>
      <c r="F50" s="192">
        <v>321</v>
      </c>
      <c r="G50" s="192">
        <v>193</v>
      </c>
      <c r="H50" s="192">
        <v>154</v>
      </c>
      <c r="I50" s="192">
        <v>203</v>
      </c>
      <c r="J50" s="191">
        <v>126</v>
      </c>
      <c r="K50" s="193">
        <f t="shared" ref="K50:K82" si="6">SUM(D50:J50)</f>
        <v>1500</v>
      </c>
      <c r="L50" s="194">
        <f>K50/N50</f>
        <v>0.14018691588785046</v>
      </c>
      <c r="N50" s="14">
        <v>10700</v>
      </c>
    </row>
    <row r="51" spans="2:14" ht="20.100000000000001" customHeight="1">
      <c r="B51" s="203" t="s">
        <v>155</v>
      </c>
      <c r="C51" s="204"/>
      <c r="D51" s="191">
        <v>206</v>
      </c>
      <c r="E51" s="192">
        <v>175</v>
      </c>
      <c r="F51" s="192">
        <v>277</v>
      </c>
      <c r="G51" s="192">
        <v>144</v>
      </c>
      <c r="H51" s="192">
        <v>133</v>
      </c>
      <c r="I51" s="192">
        <v>167</v>
      </c>
      <c r="J51" s="191">
        <v>80</v>
      </c>
      <c r="K51" s="193">
        <f t="shared" si="6"/>
        <v>1182</v>
      </c>
      <c r="L51" s="194">
        <f t="shared" ref="L51:L82" si="7">K51/N51</f>
        <v>0.15239814337287261</v>
      </c>
      <c r="N51" s="14">
        <v>7756</v>
      </c>
    </row>
    <row r="52" spans="2:14" ht="20.100000000000001" customHeight="1">
      <c r="B52" s="203" t="s">
        <v>156</v>
      </c>
      <c r="C52" s="204"/>
      <c r="D52" s="191">
        <v>356</v>
      </c>
      <c r="E52" s="192">
        <v>294</v>
      </c>
      <c r="F52" s="192">
        <v>321</v>
      </c>
      <c r="G52" s="192">
        <v>246</v>
      </c>
      <c r="H52" s="192">
        <v>185</v>
      </c>
      <c r="I52" s="192">
        <v>224</v>
      </c>
      <c r="J52" s="191">
        <v>133</v>
      </c>
      <c r="K52" s="193">
        <f t="shared" si="6"/>
        <v>1759</v>
      </c>
      <c r="L52" s="194">
        <f t="shared" si="7"/>
        <v>0.1581123595505618</v>
      </c>
      <c r="N52" s="14">
        <v>11125</v>
      </c>
    </row>
    <row r="53" spans="2:14" ht="20.100000000000001" customHeight="1">
      <c r="B53" s="203" t="s">
        <v>157</v>
      </c>
      <c r="C53" s="204"/>
      <c r="D53" s="191">
        <v>179</v>
      </c>
      <c r="E53" s="192">
        <v>171</v>
      </c>
      <c r="F53" s="192">
        <v>233</v>
      </c>
      <c r="G53" s="192">
        <v>154</v>
      </c>
      <c r="H53" s="192">
        <v>126</v>
      </c>
      <c r="I53" s="192">
        <v>165</v>
      </c>
      <c r="J53" s="191">
        <v>103</v>
      </c>
      <c r="K53" s="193">
        <f t="shared" si="6"/>
        <v>1131</v>
      </c>
      <c r="L53" s="194">
        <f t="shared" si="7"/>
        <v>0.1473999739345758</v>
      </c>
      <c r="N53" s="14">
        <v>7673</v>
      </c>
    </row>
    <row r="54" spans="2:14" ht="20.100000000000001" customHeight="1">
      <c r="B54" s="203" t="s">
        <v>158</v>
      </c>
      <c r="C54" s="204"/>
      <c r="D54" s="191">
        <v>165</v>
      </c>
      <c r="E54" s="192">
        <v>151</v>
      </c>
      <c r="F54" s="192">
        <v>199</v>
      </c>
      <c r="G54" s="192">
        <v>115</v>
      </c>
      <c r="H54" s="192">
        <v>99</v>
      </c>
      <c r="I54" s="192">
        <v>141</v>
      </c>
      <c r="J54" s="191">
        <v>79</v>
      </c>
      <c r="K54" s="193">
        <f t="shared" si="6"/>
        <v>949</v>
      </c>
      <c r="L54" s="194">
        <f t="shared" si="7"/>
        <v>0.14706338137300481</v>
      </c>
      <c r="N54" s="14">
        <v>6453</v>
      </c>
    </row>
    <row r="55" spans="2:14" ht="20.100000000000001" customHeight="1">
      <c r="B55" s="203" t="s">
        <v>159</v>
      </c>
      <c r="C55" s="204"/>
      <c r="D55" s="191">
        <v>62</v>
      </c>
      <c r="E55" s="192">
        <v>67</v>
      </c>
      <c r="F55" s="192">
        <v>95</v>
      </c>
      <c r="G55" s="192">
        <v>49</v>
      </c>
      <c r="H55" s="192">
        <v>47</v>
      </c>
      <c r="I55" s="192">
        <v>47</v>
      </c>
      <c r="J55" s="191">
        <v>27</v>
      </c>
      <c r="K55" s="193">
        <f t="shared" si="6"/>
        <v>394</v>
      </c>
      <c r="L55" s="194">
        <f t="shared" si="7"/>
        <v>0.15728542914171656</v>
      </c>
      <c r="N55" s="14">
        <v>2505</v>
      </c>
    </row>
    <row r="56" spans="2:14" ht="20.100000000000001" customHeight="1">
      <c r="B56" s="203" t="s">
        <v>160</v>
      </c>
      <c r="C56" s="204"/>
      <c r="D56" s="191">
        <v>180</v>
      </c>
      <c r="E56" s="192">
        <v>150</v>
      </c>
      <c r="F56" s="192">
        <v>161</v>
      </c>
      <c r="G56" s="192">
        <v>128</v>
      </c>
      <c r="H56" s="192">
        <v>96</v>
      </c>
      <c r="I56" s="192">
        <v>91</v>
      </c>
      <c r="J56" s="191">
        <v>62</v>
      </c>
      <c r="K56" s="193">
        <f t="shared" si="6"/>
        <v>868</v>
      </c>
      <c r="L56" s="194">
        <f t="shared" si="7"/>
        <v>0.20092592592592592</v>
      </c>
      <c r="N56" s="14">
        <v>4320</v>
      </c>
    </row>
    <row r="57" spans="2:14" ht="20.100000000000001" customHeight="1">
      <c r="B57" s="203" t="s">
        <v>161</v>
      </c>
      <c r="C57" s="204"/>
      <c r="D57" s="191">
        <v>420</v>
      </c>
      <c r="E57" s="192">
        <v>381</v>
      </c>
      <c r="F57" s="192">
        <v>390</v>
      </c>
      <c r="G57" s="192">
        <v>250</v>
      </c>
      <c r="H57" s="192">
        <v>176</v>
      </c>
      <c r="I57" s="192">
        <v>215</v>
      </c>
      <c r="J57" s="191">
        <v>107</v>
      </c>
      <c r="K57" s="193">
        <f t="shared" si="6"/>
        <v>1939</v>
      </c>
      <c r="L57" s="194">
        <f t="shared" si="7"/>
        <v>0.20932743171758608</v>
      </c>
      <c r="N57" s="14">
        <v>9263</v>
      </c>
    </row>
    <row r="58" spans="2:14" ht="20.100000000000001" customHeight="1">
      <c r="B58" s="203" t="s">
        <v>162</v>
      </c>
      <c r="C58" s="204"/>
      <c r="D58" s="191">
        <v>417</v>
      </c>
      <c r="E58" s="192">
        <v>351</v>
      </c>
      <c r="F58" s="192">
        <v>406</v>
      </c>
      <c r="G58" s="192">
        <v>252</v>
      </c>
      <c r="H58" s="192">
        <v>228</v>
      </c>
      <c r="I58" s="192">
        <v>242</v>
      </c>
      <c r="J58" s="191">
        <v>151</v>
      </c>
      <c r="K58" s="193">
        <f t="shared" si="6"/>
        <v>2047</v>
      </c>
      <c r="L58" s="194">
        <f t="shared" si="7"/>
        <v>0.19353313794081498</v>
      </c>
      <c r="N58" s="14">
        <v>10577</v>
      </c>
    </row>
    <row r="59" spans="2:14" ht="20.100000000000001" customHeight="1">
      <c r="B59" s="203" t="s">
        <v>163</v>
      </c>
      <c r="C59" s="204"/>
      <c r="D59" s="191">
        <v>207</v>
      </c>
      <c r="E59" s="192">
        <v>163</v>
      </c>
      <c r="F59" s="192">
        <v>194</v>
      </c>
      <c r="G59" s="192">
        <v>147</v>
      </c>
      <c r="H59" s="192">
        <v>127</v>
      </c>
      <c r="I59" s="192">
        <v>136</v>
      </c>
      <c r="J59" s="191">
        <v>82</v>
      </c>
      <c r="K59" s="193">
        <f t="shared" si="6"/>
        <v>1056</v>
      </c>
      <c r="L59" s="194">
        <f t="shared" si="7"/>
        <v>0.16048632218844985</v>
      </c>
      <c r="N59" s="14">
        <v>6580</v>
      </c>
    </row>
    <row r="60" spans="2:14" ht="20.100000000000001" customHeight="1">
      <c r="B60" s="203" t="s">
        <v>164</v>
      </c>
      <c r="C60" s="204"/>
      <c r="D60" s="191">
        <v>389</v>
      </c>
      <c r="E60" s="192">
        <v>218</v>
      </c>
      <c r="F60" s="192">
        <v>470</v>
      </c>
      <c r="G60" s="192">
        <v>258</v>
      </c>
      <c r="H60" s="192">
        <v>224</v>
      </c>
      <c r="I60" s="192">
        <v>277</v>
      </c>
      <c r="J60" s="191">
        <v>173</v>
      </c>
      <c r="K60" s="193">
        <f t="shared" si="6"/>
        <v>2009</v>
      </c>
      <c r="L60" s="194">
        <f t="shared" si="7"/>
        <v>0.21036649214659686</v>
      </c>
      <c r="N60" s="14">
        <v>9550</v>
      </c>
    </row>
    <row r="61" spans="2:14" ht="20.100000000000001" customHeight="1">
      <c r="B61" s="203" t="s">
        <v>165</v>
      </c>
      <c r="C61" s="204"/>
      <c r="D61" s="191">
        <v>118</v>
      </c>
      <c r="E61" s="192">
        <v>71</v>
      </c>
      <c r="F61" s="192">
        <v>156</v>
      </c>
      <c r="G61" s="192">
        <v>87</v>
      </c>
      <c r="H61" s="192">
        <v>84</v>
      </c>
      <c r="I61" s="192">
        <v>102</v>
      </c>
      <c r="J61" s="191">
        <v>44</v>
      </c>
      <c r="K61" s="193">
        <f t="shared" si="6"/>
        <v>662</v>
      </c>
      <c r="L61" s="194">
        <f t="shared" si="7"/>
        <v>0.21812191103789128</v>
      </c>
      <c r="N61" s="14">
        <v>3035</v>
      </c>
    </row>
    <row r="62" spans="2:14" ht="20.100000000000001" customHeight="1">
      <c r="B62" s="203" t="s">
        <v>166</v>
      </c>
      <c r="C62" s="204"/>
      <c r="D62" s="191">
        <v>281</v>
      </c>
      <c r="E62" s="192">
        <v>113</v>
      </c>
      <c r="F62" s="192">
        <v>264</v>
      </c>
      <c r="G62" s="192">
        <v>151</v>
      </c>
      <c r="H62" s="192">
        <v>144</v>
      </c>
      <c r="I62" s="192">
        <v>121</v>
      </c>
      <c r="J62" s="191">
        <v>77</v>
      </c>
      <c r="K62" s="193">
        <f t="shared" si="6"/>
        <v>1151</v>
      </c>
      <c r="L62" s="194">
        <f t="shared" si="7"/>
        <v>0.1920574003003504</v>
      </c>
      <c r="N62" s="14">
        <v>5993</v>
      </c>
    </row>
    <row r="63" spans="2:14" ht="20.100000000000001" customHeight="1">
      <c r="B63" s="203" t="s">
        <v>167</v>
      </c>
      <c r="C63" s="204"/>
      <c r="D63" s="191">
        <v>182</v>
      </c>
      <c r="E63" s="192">
        <v>142</v>
      </c>
      <c r="F63" s="192">
        <v>334</v>
      </c>
      <c r="G63" s="192">
        <v>219</v>
      </c>
      <c r="H63" s="192">
        <v>173</v>
      </c>
      <c r="I63" s="192">
        <v>199</v>
      </c>
      <c r="J63" s="191">
        <v>76</v>
      </c>
      <c r="K63" s="193">
        <f t="shared" si="6"/>
        <v>1325</v>
      </c>
      <c r="L63" s="194">
        <f t="shared" si="7"/>
        <v>0.14460329586380005</v>
      </c>
      <c r="N63" s="14">
        <v>9163</v>
      </c>
    </row>
    <row r="64" spans="2:14" ht="20.100000000000001" customHeight="1">
      <c r="B64" s="203" t="s">
        <v>168</v>
      </c>
      <c r="C64" s="204"/>
      <c r="D64" s="191">
        <v>28</v>
      </c>
      <c r="E64" s="192">
        <v>17</v>
      </c>
      <c r="F64" s="192">
        <v>37</v>
      </c>
      <c r="G64" s="192">
        <v>27</v>
      </c>
      <c r="H64" s="192">
        <v>32</v>
      </c>
      <c r="I64" s="192">
        <v>21</v>
      </c>
      <c r="J64" s="191">
        <v>29</v>
      </c>
      <c r="K64" s="193">
        <f t="shared" si="6"/>
        <v>191</v>
      </c>
      <c r="L64" s="194">
        <f t="shared" si="7"/>
        <v>0.21340782122905028</v>
      </c>
      <c r="N64" s="14">
        <v>895</v>
      </c>
    </row>
    <row r="65" spans="2:14" ht="20.100000000000001" customHeight="1">
      <c r="B65" s="203" t="s">
        <v>169</v>
      </c>
      <c r="C65" s="204"/>
      <c r="D65" s="191">
        <v>216</v>
      </c>
      <c r="E65" s="192">
        <v>171</v>
      </c>
      <c r="F65" s="192">
        <v>333</v>
      </c>
      <c r="G65" s="192">
        <v>218</v>
      </c>
      <c r="H65" s="192">
        <v>217</v>
      </c>
      <c r="I65" s="192">
        <v>282</v>
      </c>
      <c r="J65" s="191">
        <v>130</v>
      </c>
      <c r="K65" s="193">
        <f t="shared" si="6"/>
        <v>1567</v>
      </c>
      <c r="L65" s="194">
        <f t="shared" si="7"/>
        <v>0.15624688403629475</v>
      </c>
      <c r="N65" s="14">
        <v>10029</v>
      </c>
    </row>
    <row r="66" spans="2:14" ht="20.100000000000001" customHeight="1">
      <c r="B66" s="203" t="s">
        <v>170</v>
      </c>
      <c r="C66" s="204"/>
      <c r="D66" s="191">
        <v>129</v>
      </c>
      <c r="E66" s="192">
        <v>82</v>
      </c>
      <c r="F66" s="192">
        <v>158</v>
      </c>
      <c r="G66" s="192">
        <v>108</v>
      </c>
      <c r="H66" s="192">
        <v>79</v>
      </c>
      <c r="I66" s="192">
        <v>117</v>
      </c>
      <c r="J66" s="191">
        <v>63</v>
      </c>
      <c r="K66" s="193">
        <f t="shared" si="6"/>
        <v>736</v>
      </c>
      <c r="L66" s="194">
        <f t="shared" si="7"/>
        <v>0.16366466533244386</v>
      </c>
      <c r="N66" s="14">
        <v>4497</v>
      </c>
    </row>
    <row r="67" spans="2:14" ht="20.100000000000001" customHeight="1">
      <c r="B67" s="203" t="s">
        <v>171</v>
      </c>
      <c r="C67" s="204"/>
      <c r="D67" s="187">
        <v>578</v>
      </c>
      <c r="E67" s="188">
        <v>538</v>
      </c>
      <c r="F67" s="188">
        <v>1038</v>
      </c>
      <c r="G67" s="188">
        <v>571</v>
      </c>
      <c r="H67" s="188">
        <v>486</v>
      </c>
      <c r="I67" s="188">
        <v>597</v>
      </c>
      <c r="J67" s="187">
        <v>299</v>
      </c>
      <c r="K67" s="189">
        <f t="shared" si="6"/>
        <v>4107</v>
      </c>
      <c r="L67" s="195">
        <f t="shared" si="7"/>
        <v>0.18881890487793665</v>
      </c>
      <c r="N67" s="14">
        <v>21751</v>
      </c>
    </row>
    <row r="68" spans="2:14" ht="20.100000000000001" customHeight="1">
      <c r="B68" s="203" t="s">
        <v>172</v>
      </c>
      <c r="C68" s="204"/>
      <c r="D68" s="187">
        <v>92</v>
      </c>
      <c r="E68" s="188">
        <v>80</v>
      </c>
      <c r="F68" s="188">
        <v>180</v>
      </c>
      <c r="G68" s="188">
        <v>100</v>
      </c>
      <c r="H68" s="188">
        <v>91</v>
      </c>
      <c r="I68" s="188">
        <v>86</v>
      </c>
      <c r="J68" s="187">
        <v>55</v>
      </c>
      <c r="K68" s="189">
        <f t="shared" si="6"/>
        <v>684</v>
      </c>
      <c r="L68" s="195">
        <f t="shared" si="7"/>
        <v>0.1688055281342547</v>
      </c>
      <c r="N68" s="14">
        <v>4052</v>
      </c>
    </row>
    <row r="69" spans="2:14" ht="20.100000000000001" customHeight="1">
      <c r="B69" s="203" t="s">
        <v>173</v>
      </c>
      <c r="C69" s="204"/>
      <c r="D69" s="187">
        <v>111</v>
      </c>
      <c r="E69" s="188">
        <v>109</v>
      </c>
      <c r="F69" s="188">
        <v>256</v>
      </c>
      <c r="G69" s="188">
        <v>119</v>
      </c>
      <c r="H69" s="188">
        <v>101</v>
      </c>
      <c r="I69" s="188">
        <v>125</v>
      </c>
      <c r="J69" s="187">
        <v>68</v>
      </c>
      <c r="K69" s="189">
        <f t="shared" si="6"/>
        <v>889</v>
      </c>
      <c r="L69" s="195">
        <f t="shared" si="7"/>
        <v>0.15626647917032871</v>
      </c>
      <c r="N69" s="14">
        <v>5689</v>
      </c>
    </row>
    <row r="70" spans="2:14" ht="20.100000000000001" customHeight="1">
      <c r="B70" s="203" t="s">
        <v>174</v>
      </c>
      <c r="C70" s="204"/>
      <c r="D70" s="187">
        <v>790</v>
      </c>
      <c r="E70" s="188">
        <v>516</v>
      </c>
      <c r="F70" s="188">
        <v>749</v>
      </c>
      <c r="G70" s="188">
        <v>460</v>
      </c>
      <c r="H70" s="188">
        <v>402</v>
      </c>
      <c r="I70" s="188">
        <v>460</v>
      </c>
      <c r="J70" s="187">
        <v>225</v>
      </c>
      <c r="K70" s="189">
        <f t="shared" si="6"/>
        <v>3602</v>
      </c>
      <c r="L70" s="195">
        <f t="shared" si="7"/>
        <v>0.22829255925972874</v>
      </c>
      <c r="N70" s="14">
        <v>15778</v>
      </c>
    </row>
    <row r="71" spans="2:14" ht="20.100000000000001" customHeight="1">
      <c r="B71" s="203" t="s">
        <v>175</v>
      </c>
      <c r="C71" s="204"/>
      <c r="D71" s="187">
        <v>131</v>
      </c>
      <c r="E71" s="188">
        <v>118</v>
      </c>
      <c r="F71" s="188">
        <v>212</v>
      </c>
      <c r="G71" s="188">
        <v>149</v>
      </c>
      <c r="H71" s="188">
        <v>128</v>
      </c>
      <c r="I71" s="188">
        <v>131</v>
      </c>
      <c r="J71" s="187">
        <v>82</v>
      </c>
      <c r="K71" s="189">
        <f t="shared" si="6"/>
        <v>951</v>
      </c>
      <c r="L71" s="195">
        <f t="shared" si="7"/>
        <v>0.20420871805883617</v>
      </c>
      <c r="N71" s="14">
        <v>4657</v>
      </c>
    </row>
    <row r="72" spans="2:14" ht="20.100000000000001" customHeight="1">
      <c r="B72" s="203" t="s">
        <v>176</v>
      </c>
      <c r="C72" s="204"/>
      <c r="D72" s="187">
        <v>206</v>
      </c>
      <c r="E72" s="188">
        <v>121</v>
      </c>
      <c r="F72" s="188">
        <v>226</v>
      </c>
      <c r="G72" s="188">
        <v>113</v>
      </c>
      <c r="H72" s="188">
        <v>102</v>
      </c>
      <c r="I72" s="188">
        <v>129</v>
      </c>
      <c r="J72" s="187">
        <v>58</v>
      </c>
      <c r="K72" s="189">
        <f t="shared" si="6"/>
        <v>955</v>
      </c>
      <c r="L72" s="195">
        <f t="shared" si="7"/>
        <v>0.21788729180926306</v>
      </c>
      <c r="N72" s="14">
        <v>4383</v>
      </c>
    </row>
    <row r="73" spans="2:14" ht="20.100000000000001" customHeight="1">
      <c r="B73" s="203" t="s">
        <v>177</v>
      </c>
      <c r="C73" s="204"/>
      <c r="D73" s="187">
        <v>174</v>
      </c>
      <c r="E73" s="188">
        <v>102</v>
      </c>
      <c r="F73" s="188">
        <v>173</v>
      </c>
      <c r="G73" s="188">
        <v>106</v>
      </c>
      <c r="H73" s="188">
        <v>98</v>
      </c>
      <c r="I73" s="188">
        <v>138</v>
      </c>
      <c r="J73" s="187">
        <v>64</v>
      </c>
      <c r="K73" s="189">
        <f t="shared" si="6"/>
        <v>855</v>
      </c>
      <c r="L73" s="195">
        <f t="shared" si="7"/>
        <v>0.21385692846423213</v>
      </c>
      <c r="N73" s="14">
        <v>3998</v>
      </c>
    </row>
    <row r="74" spans="2:14" ht="20.100000000000001" customHeight="1">
      <c r="B74" s="203" t="s">
        <v>178</v>
      </c>
      <c r="C74" s="204"/>
      <c r="D74" s="187">
        <v>144</v>
      </c>
      <c r="E74" s="188">
        <v>111</v>
      </c>
      <c r="F74" s="188">
        <v>171</v>
      </c>
      <c r="G74" s="188">
        <v>101</v>
      </c>
      <c r="H74" s="188">
        <v>75</v>
      </c>
      <c r="I74" s="188">
        <v>88</v>
      </c>
      <c r="J74" s="187">
        <v>49</v>
      </c>
      <c r="K74" s="189">
        <f t="shared" si="6"/>
        <v>739</v>
      </c>
      <c r="L74" s="196">
        <f t="shared" si="7"/>
        <v>0.22787542399013258</v>
      </c>
      <c r="N74" s="14">
        <v>3243</v>
      </c>
    </row>
    <row r="75" spans="2:14" ht="20.100000000000001" customHeight="1">
      <c r="B75" s="203" t="s">
        <v>179</v>
      </c>
      <c r="C75" s="204"/>
      <c r="D75" s="187">
        <v>320</v>
      </c>
      <c r="E75" s="188">
        <v>220</v>
      </c>
      <c r="F75" s="188">
        <v>283</v>
      </c>
      <c r="G75" s="188">
        <v>192</v>
      </c>
      <c r="H75" s="188">
        <v>195</v>
      </c>
      <c r="I75" s="188">
        <v>215</v>
      </c>
      <c r="J75" s="187">
        <v>94</v>
      </c>
      <c r="K75" s="189">
        <f t="shared" si="6"/>
        <v>1519</v>
      </c>
      <c r="L75" s="197">
        <f t="shared" si="7"/>
        <v>0.25169842584921293</v>
      </c>
      <c r="N75" s="14">
        <v>6035</v>
      </c>
    </row>
    <row r="76" spans="2:14" ht="20.100000000000001" customHeight="1">
      <c r="B76" s="203" t="s">
        <v>180</v>
      </c>
      <c r="C76" s="204"/>
      <c r="D76" s="187">
        <v>99</v>
      </c>
      <c r="E76" s="188">
        <v>70</v>
      </c>
      <c r="F76" s="188">
        <v>98</v>
      </c>
      <c r="G76" s="188">
        <v>59</v>
      </c>
      <c r="H76" s="188">
        <v>41</v>
      </c>
      <c r="I76" s="188">
        <v>67</v>
      </c>
      <c r="J76" s="187">
        <v>30</v>
      </c>
      <c r="K76" s="189">
        <f t="shared" si="6"/>
        <v>464</v>
      </c>
      <c r="L76" s="195">
        <f t="shared" si="7"/>
        <v>0.23529411764705882</v>
      </c>
      <c r="N76" s="14">
        <v>1972</v>
      </c>
    </row>
    <row r="77" spans="2:14" ht="20.100000000000001" customHeight="1">
      <c r="B77" s="203" t="s">
        <v>181</v>
      </c>
      <c r="C77" s="204"/>
      <c r="D77" s="187">
        <v>299</v>
      </c>
      <c r="E77" s="188">
        <v>193</v>
      </c>
      <c r="F77" s="188">
        <v>391</v>
      </c>
      <c r="G77" s="188">
        <v>247</v>
      </c>
      <c r="H77" s="188">
        <v>198</v>
      </c>
      <c r="I77" s="188">
        <v>212</v>
      </c>
      <c r="J77" s="187">
        <v>121</v>
      </c>
      <c r="K77" s="189">
        <f t="shared" si="6"/>
        <v>1661</v>
      </c>
      <c r="L77" s="195">
        <f t="shared" si="7"/>
        <v>0.21224124712496806</v>
      </c>
      <c r="N77" s="14">
        <v>7826</v>
      </c>
    </row>
    <row r="78" spans="2:14" ht="20.100000000000001" customHeight="1">
      <c r="B78" s="203" t="s">
        <v>182</v>
      </c>
      <c r="C78" s="204"/>
      <c r="D78" s="187">
        <v>50</v>
      </c>
      <c r="E78" s="188">
        <v>33</v>
      </c>
      <c r="F78" s="188">
        <v>63</v>
      </c>
      <c r="G78" s="188">
        <v>36</v>
      </c>
      <c r="H78" s="188">
        <v>23</v>
      </c>
      <c r="I78" s="188">
        <v>46</v>
      </c>
      <c r="J78" s="187">
        <v>15</v>
      </c>
      <c r="K78" s="189">
        <f t="shared" si="6"/>
        <v>266</v>
      </c>
      <c r="L78" s="195">
        <f t="shared" si="7"/>
        <v>0.21643612693246542</v>
      </c>
      <c r="N78" s="14">
        <v>1229</v>
      </c>
    </row>
    <row r="79" spans="2:14" ht="20.100000000000001" customHeight="1">
      <c r="B79" s="203" t="s">
        <v>183</v>
      </c>
      <c r="C79" s="204"/>
      <c r="D79" s="187">
        <v>191</v>
      </c>
      <c r="E79" s="188">
        <v>147</v>
      </c>
      <c r="F79" s="188">
        <v>418</v>
      </c>
      <c r="G79" s="188">
        <v>208</v>
      </c>
      <c r="H79" s="188">
        <v>190</v>
      </c>
      <c r="I79" s="188">
        <v>257</v>
      </c>
      <c r="J79" s="187">
        <v>153</v>
      </c>
      <c r="K79" s="189">
        <f t="shared" si="6"/>
        <v>1564</v>
      </c>
      <c r="L79" s="195">
        <f t="shared" si="7"/>
        <v>0.17302798982188294</v>
      </c>
      <c r="N79" s="14">
        <v>9039</v>
      </c>
    </row>
    <row r="80" spans="2:14" ht="20.100000000000001" customHeight="1">
      <c r="B80" s="203" t="s">
        <v>184</v>
      </c>
      <c r="C80" s="204"/>
      <c r="D80" s="45">
        <v>51</v>
      </c>
      <c r="E80" s="46">
        <v>37</v>
      </c>
      <c r="F80" s="46">
        <v>91</v>
      </c>
      <c r="G80" s="46">
        <v>49</v>
      </c>
      <c r="H80" s="46">
        <v>40</v>
      </c>
      <c r="I80" s="46">
        <v>65</v>
      </c>
      <c r="J80" s="45">
        <v>43</v>
      </c>
      <c r="K80" s="47">
        <f t="shared" si="6"/>
        <v>376</v>
      </c>
      <c r="L80" s="195">
        <f t="shared" si="7"/>
        <v>0.17904761904761904</v>
      </c>
      <c r="N80" s="14">
        <v>2100</v>
      </c>
    </row>
    <row r="81" spans="2:14" ht="20.100000000000001" customHeight="1">
      <c r="B81" s="203" t="s">
        <v>185</v>
      </c>
      <c r="C81" s="204"/>
      <c r="D81" s="45">
        <v>33</v>
      </c>
      <c r="E81" s="46">
        <v>47</v>
      </c>
      <c r="F81" s="46">
        <v>129</v>
      </c>
      <c r="G81" s="46">
        <v>66</v>
      </c>
      <c r="H81" s="46">
        <v>42</v>
      </c>
      <c r="I81" s="46">
        <v>81</v>
      </c>
      <c r="J81" s="45">
        <v>39</v>
      </c>
      <c r="K81" s="47">
        <f t="shared" si="6"/>
        <v>437</v>
      </c>
      <c r="L81" s="195">
        <f t="shared" si="7"/>
        <v>0.16203188728216536</v>
      </c>
      <c r="N81" s="14">
        <v>2697</v>
      </c>
    </row>
    <row r="82" spans="2:14" ht="20.100000000000001" customHeight="1">
      <c r="B82" s="203" t="s">
        <v>186</v>
      </c>
      <c r="C82" s="204"/>
      <c r="D82" s="40">
        <v>217</v>
      </c>
      <c r="E82" s="39">
        <v>167</v>
      </c>
      <c r="F82" s="39">
        <v>287</v>
      </c>
      <c r="G82" s="39">
        <v>156</v>
      </c>
      <c r="H82" s="39">
        <v>137</v>
      </c>
      <c r="I82" s="39">
        <v>173</v>
      </c>
      <c r="J82" s="40">
        <v>116</v>
      </c>
      <c r="K82" s="190">
        <f t="shared" si="6"/>
        <v>1253</v>
      </c>
      <c r="L82" s="197">
        <f t="shared" si="7"/>
        <v>0.19036766940139774</v>
      </c>
      <c r="N82" s="14">
        <v>6582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5874</v>
      </c>
      <c r="E5" s="149">
        <v>318222.84000000014</v>
      </c>
      <c r="F5" s="151">
        <v>1737</v>
      </c>
      <c r="G5" s="152">
        <v>32350.81</v>
      </c>
      <c r="H5" s="150">
        <v>543</v>
      </c>
      <c r="I5" s="149">
        <v>111747.44</v>
      </c>
      <c r="J5" s="151">
        <v>1075</v>
      </c>
      <c r="K5" s="152">
        <v>349554.41000000003</v>
      </c>
      <c r="M5" s="162">
        <f>Q5+Q7</f>
        <v>41068</v>
      </c>
      <c r="N5" s="121" t="s">
        <v>107</v>
      </c>
      <c r="O5" s="122"/>
      <c r="P5" s="134"/>
      <c r="Q5" s="123">
        <v>32848</v>
      </c>
      <c r="R5" s="124">
        <v>1964355.3500000008</v>
      </c>
      <c r="S5" s="124">
        <f>R5/Q5*100</f>
        <v>5980.1368424257207</v>
      </c>
    </row>
    <row r="6" spans="1:19" ht="20.100000000000001" customHeight="1">
      <c r="B6" s="217" t="s">
        <v>114</v>
      </c>
      <c r="C6" s="217"/>
      <c r="D6" s="153">
        <v>4768</v>
      </c>
      <c r="E6" s="154">
        <v>296541.51</v>
      </c>
      <c r="F6" s="155">
        <v>1512</v>
      </c>
      <c r="G6" s="156">
        <v>28589.100000000006</v>
      </c>
      <c r="H6" s="153">
        <v>421</v>
      </c>
      <c r="I6" s="154">
        <v>88206.709999999992</v>
      </c>
      <c r="J6" s="155">
        <v>855</v>
      </c>
      <c r="K6" s="156">
        <v>260823.40999999995</v>
      </c>
      <c r="M6" s="58"/>
      <c r="N6" s="125"/>
      <c r="O6" s="94" t="s">
        <v>104</v>
      </c>
      <c r="P6" s="107"/>
      <c r="Q6" s="98">
        <f>Q5/Q$13</f>
        <v>0.63421697912845365</v>
      </c>
      <c r="R6" s="99">
        <f>R5/R$13</f>
        <v>0.39151815786352212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2948</v>
      </c>
      <c r="E7" s="154">
        <v>176048.07</v>
      </c>
      <c r="F7" s="155">
        <v>931</v>
      </c>
      <c r="G7" s="156">
        <v>16597.470000000005</v>
      </c>
      <c r="H7" s="153">
        <v>520</v>
      </c>
      <c r="I7" s="154">
        <v>114359.18999999999</v>
      </c>
      <c r="J7" s="155">
        <v>616</v>
      </c>
      <c r="K7" s="156">
        <v>192966.91</v>
      </c>
      <c r="M7" s="58"/>
      <c r="N7" s="126" t="s">
        <v>108</v>
      </c>
      <c r="O7" s="127"/>
      <c r="P7" s="135"/>
      <c r="Q7" s="128">
        <v>8220</v>
      </c>
      <c r="R7" s="129">
        <v>147633.74999999997</v>
      </c>
      <c r="S7" s="129">
        <f>R7/Q7*100</f>
        <v>1796.0310218978098</v>
      </c>
    </row>
    <row r="8" spans="1:19" ht="20.100000000000001" customHeight="1">
      <c r="B8" s="217" t="s">
        <v>116</v>
      </c>
      <c r="C8" s="217"/>
      <c r="D8" s="153">
        <v>1246</v>
      </c>
      <c r="E8" s="154">
        <v>73094.450000000012</v>
      </c>
      <c r="F8" s="155">
        <v>260</v>
      </c>
      <c r="G8" s="156">
        <v>4362.9799999999996</v>
      </c>
      <c r="H8" s="153">
        <v>76</v>
      </c>
      <c r="I8" s="154">
        <v>15199.36</v>
      </c>
      <c r="J8" s="155">
        <v>326</v>
      </c>
      <c r="K8" s="156">
        <v>99654.719999999987</v>
      </c>
      <c r="L8" s="89"/>
      <c r="M8" s="88"/>
      <c r="N8" s="130"/>
      <c r="O8" s="94" t="s">
        <v>104</v>
      </c>
      <c r="P8" s="107"/>
      <c r="Q8" s="98">
        <f>Q7/Q$13</f>
        <v>0.1587087058096654</v>
      </c>
      <c r="R8" s="99">
        <f>R7/R$13</f>
        <v>2.9425070081379994E-2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1789</v>
      </c>
      <c r="E9" s="154">
        <v>113029.81000000004</v>
      </c>
      <c r="F9" s="155">
        <v>413</v>
      </c>
      <c r="G9" s="156">
        <v>8117.26</v>
      </c>
      <c r="H9" s="153">
        <v>316</v>
      </c>
      <c r="I9" s="154">
        <v>66743.33</v>
      </c>
      <c r="J9" s="155">
        <v>384</v>
      </c>
      <c r="K9" s="156">
        <v>116972.05</v>
      </c>
      <c r="L9" s="89"/>
      <c r="M9" s="88"/>
      <c r="N9" s="126" t="s">
        <v>109</v>
      </c>
      <c r="O9" s="127"/>
      <c r="P9" s="135"/>
      <c r="Q9" s="128">
        <v>4123</v>
      </c>
      <c r="R9" s="129">
        <v>886357.69000000006</v>
      </c>
      <c r="S9" s="129">
        <f>R9/Q9*100</f>
        <v>21497.882367208345</v>
      </c>
    </row>
    <row r="10" spans="1:19" ht="20.100000000000001" customHeight="1">
      <c r="B10" s="217" t="s">
        <v>118</v>
      </c>
      <c r="C10" s="217"/>
      <c r="D10" s="153">
        <v>4263</v>
      </c>
      <c r="E10" s="154">
        <v>270514.73000000004</v>
      </c>
      <c r="F10" s="155">
        <v>723</v>
      </c>
      <c r="G10" s="156">
        <v>13936.239999999996</v>
      </c>
      <c r="H10" s="153">
        <v>567</v>
      </c>
      <c r="I10" s="154">
        <v>133011.21000000002</v>
      </c>
      <c r="J10" s="155">
        <v>968</v>
      </c>
      <c r="K10" s="156">
        <v>302578.42</v>
      </c>
      <c r="L10" s="89"/>
      <c r="M10" s="88"/>
      <c r="N10" s="95"/>
      <c r="O10" s="94" t="s">
        <v>104</v>
      </c>
      <c r="P10" s="107"/>
      <c r="Q10" s="98">
        <f>Q9/Q$13</f>
        <v>7.9605352074604674E-2</v>
      </c>
      <c r="R10" s="99">
        <f>R9/R$13</f>
        <v>0.17666107611179754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9060</v>
      </c>
      <c r="E11" s="154">
        <v>534913.40999999992</v>
      </c>
      <c r="F11" s="155">
        <v>1973</v>
      </c>
      <c r="G11" s="156">
        <v>30136.080000000005</v>
      </c>
      <c r="H11" s="153">
        <v>1360</v>
      </c>
      <c r="I11" s="154">
        <v>295950.28000000009</v>
      </c>
      <c r="J11" s="155">
        <v>1594</v>
      </c>
      <c r="K11" s="156">
        <v>458623.05999999982</v>
      </c>
      <c r="L11" s="89"/>
      <c r="M11" s="88"/>
      <c r="N11" s="126" t="s">
        <v>110</v>
      </c>
      <c r="O11" s="127"/>
      <c r="P11" s="135"/>
      <c r="Q11" s="101">
        <v>6602</v>
      </c>
      <c r="R11" s="102">
        <v>2018930.9800000007</v>
      </c>
      <c r="S11" s="102">
        <f>R11/Q11*100</f>
        <v>30580.596485913371</v>
      </c>
    </row>
    <row r="12" spans="1:19" ht="20.100000000000001" customHeight="1" thickBot="1">
      <c r="B12" s="218" t="s">
        <v>120</v>
      </c>
      <c r="C12" s="218"/>
      <c r="D12" s="157">
        <v>2900</v>
      </c>
      <c r="E12" s="158">
        <v>181990.53</v>
      </c>
      <c r="F12" s="159">
        <v>671</v>
      </c>
      <c r="G12" s="160">
        <v>13543.81</v>
      </c>
      <c r="H12" s="157">
        <v>320</v>
      </c>
      <c r="I12" s="158">
        <v>61140.17</v>
      </c>
      <c r="J12" s="159">
        <v>784</v>
      </c>
      <c r="K12" s="160">
        <v>237757.99999999997</v>
      </c>
      <c r="L12" s="89"/>
      <c r="M12" s="88"/>
      <c r="N12" s="125"/>
      <c r="O12" s="84" t="s">
        <v>104</v>
      </c>
      <c r="P12" s="108"/>
      <c r="Q12" s="103">
        <f>Q11/Q$13</f>
        <v>0.12746896298727628</v>
      </c>
      <c r="R12" s="104">
        <f>R11/R$13</f>
        <v>0.40239569594330038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32848</v>
      </c>
      <c r="E13" s="149">
        <v>1964355.3500000008</v>
      </c>
      <c r="F13" s="151">
        <v>8220</v>
      </c>
      <c r="G13" s="152">
        <v>147633.74999999997</v>
      </c>
      <c r="H13" s="150">
        <v>4123</v>
      </c>
      <c r="I13" s="149">
        <v>886357.69000000006</v>
      </c>
      <c r="J13" s="151">
        <v>6602</v>
      </c>
      <c r="K13" s="152">
        <v>2018930.9800000007</v>
      </c>
      <c r="M13" s="58"/>
      <c r="N13" s="131" t="s">
        <v>111</v>
      </c>
      <c r="O13" s="132"/>
      <c r="P13" s="133"/>
      <c r="Q13" s="96">
        <f>Q5+Q7+Q9+Q11</f>
        <v>51793</v>
      </c>
      <c r="R13" s="97">
        <f>R5+R7+R9+R11</f>
        <v>5017277.7700000014</v>
      </c>
      <c r="S13" s="97">
        <f>R13/Q13*100</f>
        <v>9687.1734983492006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0.63647199046483904</v>
      </c>
      <c r="O16" s="58">
        <f>F5/(D5+F5+H5+J5)</f>
        <v>0.18821107378914292</v>
      </c>
      <c r="P16" s="58">
        <f>H5/(D5+F5+H5+J5)</f>
        <v>5.8836276953082675E-2</v>
      </c>
      <c r="Q16" s="58">
        <f>J5/(D5+F5+H5+J5)</f>
        <v>0.11648065879293532</v>
      </c>
    </row>
    <row r="17" spans="13:17" ht="20.100000000000001" customHeight="1">
      <c r="M17" s="14" t="s">
        <v>133</v>
      </c>
      <c r="N17" s="58">
        <f t="shared" ref="N17:N23" si="0">D6/(D6+F6+H6+J6)</f>
        <v>0.63102170460561147</v>
      </c>
      <c r="O17" s="58">
        <f t="shared" ref="O17:O23" si="1">F6/(D6+F6+H6+J6)</f>
        <v>0.20010587612493383</v>
      </c>
      <c r="P17" s="58">
        <f t="shared" ref="P17:P23" si="2">H6/(D6+F6+H6+J6)</f>
        <v>5.5717310746426683E-2</v>
      </c>
      <c r="Q17" s="58">
        <f t="shared" ref="Q17:Q23" si="3">J6/(D6+F6+H6+J6)</f>
        <v>0.11315510852302806</v>
      </c>
    </row>
    <row r="18" spans="13:17" ht="20.100000000000001" customHeight="1">
      <c r="M18" s="14" t="s">
        <v>134</v>
      </c>
      <c r="N18" s="58">
        <f t="shared" si="0"/>
        <v>0.5878364905284148</v>
      </c>
      <c r="O18" s="58">
        <f t="shared" si="1"/>
        <v>0.18564307078763709</v>
      </c>
      <c r="P18" s="58">
        <f t="shared" si="2"/>
        <v>0.10368893320039881</v>
      </c>
      <c r="Q18" s="58">
        <f t="shared" si="3"/>
        <v>0.12283150548354935</v>
      </c>
    </row>
    <row r="19" spans="13:17" ht="20.100000000000001" customHeight="1">
      <c r="M19" s="14" t="s">
        <v>135</v>
      </c>
      <c r="N19" s="58">
        <f t="shared" si="0"/>
        <v>0.65303983228511531</v>
      </c>
      <c r="O19" s="58">
        <f t="shared" si="1"/>
        <v>0.13626834381551362</v>
      </c>
      <c r="P19" s="58">
        <f t="shared" si="2"/>
        <v>3.9832285115303984E-2</v>
      </c>
      <c r="Q19" s="58">
        <f t="shared" si="3"/>
        <v>0.17085953878406709</v>
      </c>
    </row>
    <row r="20" spans="13:17" ht="20.100000000000001" customHeight="1">
      <c r="M20" s="14" t="s">
        <v>136</v>
      </c>
      <c r="N20" s="58">
        <f t="shared" si="0"/>
        <v>0.61647139903514814</v>
      </c>
      <c r="O20" s="58">
        <f t="shared" si="1"/>
        <v>0.142315644383184</v>
      </c>
      <c r="P20" s="58">
        <f t="shared" si="2"/>
        <v>0.10889042039972432</v>
      </c>
      <c r="Q20" s="58">
        <f t="shared" si="3"/>
        <v>0.13232253618194348</v>
      </c>
    </row>
    <row r="21" spans="13:17" ht="20.100000000000001" customHeight="1">
      <c r="M21" s="14" t="s">
        <v>137</v>
      </c>
      <c r="N21" s="58">
        <f t="shared" si="0"/>
        <v>0.65373408986351789</v>
      </c>
      <c r="O21" s="58">
        <f t="shared" si="1"/>
        <v>0.11087256555742984</v>
      </c>
      <c r="P21" s="58">
        <f t="shared" si="2"/>
        <v>8.6949854316822575E-2</v>
      </c>
      <c r="Q21" s="58">
        <f t="shared" si="3"/>
        <v>0.14844349026222972</v>
      </c>
    </row>
    <row r="22" spans="13:17" ht="20.100000000000001" customHeight="1">
      <c r="M22" s="14" t="s">
        <v>138</v>
      </c>
      <c r="N22" s="58">
        <f t="shared" si="0"/>
        <v>0.64774433402445131</v>
      </c>
      <c r="O22" s="58">
        <f t="shared" si="1"/>
        <v>0.14105955530135125</v>
      </c>
      <c r="P22" s="58">
        <f t="shared" si="2"/>
        <v>9.7233145063273033E-2</v>
      </c>
      <c r="Q22" s="58">
        <f t="shared" si="3"/>
        <v>0.11396296561092444</v>
      </c>
    </row>
    <row r="23" spans="13:17" ht="20.100000000000001" customHeight="1">
      <c r="M23" s="14" t="s">
        <v>139</v>
      </c>
      <c r="N23" s="58">
        <f t="shared" si="0"/>
        <v>0.6203208556149733</v>
      </c>
      <c r="O23" s="58">
        <f t="shared" si="1"/>
        <v>0.14352941176470588</v>
      </c>
      <c r="P23" s="58">
        <f t="shared" si="2"/>
        <v>6.8449197860962568E-2</v>
      </c>
      <c r="Q23" s="58">
        <f t="shared" si="3"/>
        <v>0.16770053475935828</v>
      </c>
    </row>
    <row r="24" spans="13:17" ht="20.100000000000001" customHeight="1">
      <c r="M24" s="14" t="s">
        <v>140</v>
      </c>
      <c r="N24" s="58">
        <f t="shared" ref="N24" si="4">D13/(D13+F13+H13+J13)</f>
        <v>0.63421697912845365</v>
      </c>
      <c r="O24" s="58">
        <f t="shared" ref="O24" si="5">F13/(D13+F13+H13+J13)</f>
        <v>0.1587087058096654</v>
      </c>
      <c r="P24" s="58">
        <f t="shared" ref="P24" si="6">H13/(D13+F13+H13+J13)</f>
        <v>7.9605352074604674E-2</v>
      </c>
      <c r="Q24" s="58">
        <f t="shared" ref="Q24" si="7">J13/(D13+F13+H13+J13)</f>
        <v>0.12746896298727628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0.39196014659883205</v>
      </c>
      <c r="O29" s="58">
        <f>G5/(E5+G5+I5+K5)</f>
        <v>3.9847008562273391E-2</v>
      </c>
      <c r="P29" s="58">
        <f>I5/(E5+G5+I5+K5)</f>
        <v>0.13764110383919698</v>
      </c>
      <c r="Q29" s="58">
        <f>K5/(E5+G5+I5+K5)</f>
        <v>0.43055174099969751</v>
      </c>
    </row>
    <row r="30" spans="13:17" ht="20.100000000000001" customHeight="1">
      <c r="M30" s="14" t="s">
        <v>133</v>
      </c>
      <c r="N30" s="58">
        <f t="shared" ref="N30:N37" si="8">E6/(E6+G6+I6+K6)</f>
        <v>0.43986767072594107</v>
      </c>
      <c r="O30" s="58">
        <f t="shared" ref="O30:O37" si="9">G6/(E6+G6+I6+K6)</f>
        <v>4.2406949452543773E-2</v>
      </c>
      <c r="P30" s="58">
        <f t="shared" ref="P30:P37" si="10">I6/(E6+G6+I6+K6)</f>
        <v>0.13083928813237164</v>
      </c>
      <c r="Q30" s="58">
        <f t="shared" ref="Q30:Q37" si="11">K6/(E6+G6+I6+K6)</f>
        <v>0.38688609168914362</v>
      </c>
    </row>
    <row r="31" spans="13:17" ht="20.100000000000001" customHeight="1">
      <c r="M31" s="14" t="s">
        <v>134</v>
      </c>
      <c r="N31" s="58">
        <f t="shared" si="8"/>
        <v>0.35211611202587412</v>
      </c>
      <c r="O31" s="58">
        <f t="shared" si="9"/>
        <v>3.3196822923796249E-2</v>
      </c>
      <c r="P31" s="58">
        <f t="shared" si="10"/>
        <v>0.22873135364237857</v>
      </c>
      <c r="Q31" s="58">
        <f t="shared" si="11"/>
        <v>0.38595571140795104</v>
      </c>
    </row>
    <row r="32" spans="13:17" ht="20.100000000000001" customHeight="1">
      <c r="M32" s="14" t="s">
        <v>135</v>
      </c>
      <c r="N32" s="58">
        <f t="shared" si="8"/>
        <v>0.38008359458048041</v>
      </c>
      <c r="O32" s="58">
        <f t="shared" si="9"/>
        <v>2.2687045616770412E-2</v>
      </c>
      <c r="P32" s="58">
        <f t="shared" si="10"/>
        <v>7.9035102995135345E-2</v>
      </c>
      <c r="Q32" s="58">
        <f t="shared" si="11"/>
        <v>0.51819425680761377</v>
      </c>
    </row>
    <row r="33" spans="13:17" ht="20.100000000000001" customHeight="1">
      <c r="M33" s="14" t="s">
        <v>136</v>
      </c>
      <c r="N33" s="58">
        <f t="shared" si="8"/>
        <v>0.37075674619816262</v>
      </c>
      <c r="O33" s="58">
        <f t="shared" si="9"/>
        <v>2.6625975091389576E-2</v>
      </c>
      <c r="P33" s="58">
        <f t="shared" si="10"/>
        <v>0.21892932369991777</v>
      </c>
      <c r="Q33" s="58">
        <f t="shared" si="11"/>
        <v>0.38368795501053016</v>
      </c>
    </row>
    <row r="34" spans="13:17" ht="20.100000000000001" customHeight="1">
      <c r="M34" s="14" t="s">
        <v>137</v>
      </c>
      <c r="N34" s="58">
        <f t="shared" si="8"/>
        <v>0.37569371782646699</v>
      </c>
      <c r="O34" s="58">
        <f t="shared" si="9"/>
        <v>1.9354797493363562E-2</v>
      </c>
      <c r="P34" s="58">
        <f t="shared" si="10"/>
        <v>0.18472737509523768</v>
      </c>
      <c r="Q34" s="58">
        <f t="shared" si="11"/>
        <v>0.42022410958493167</v>
      </c>
    </row>
    <row r="35" spans="13:17" ht="20.100000000000001" customHeight="1">
      <c r="M35" s="14" t="s">
        <v>138</v>
      </c>
      <c r="N35" s="58">
        <f t="shared" si="8"/>
        <v>0.40535325536918754</v>
      </c>
      <c r="O35" s="58">
        <f t="shared" si="9"/>
        <v>2.283688893136231E-2</v>
      </c>
      <c r="P35" s="58">
        <f t="shared" si="10"/>
        <v>0.22426883899848876</v>
      </c>
      <c r="Q35" s="58">
        <f t="shared" si="11"/>
        <v>0.34754101670096132</v>
      </c>
    </row>
    <row r="36" spans="13:17" ht="20.100000000000001" customHeight="1">
      <c r="M36" s="14" t="s">
        <v>139</v>
      </c>
      <c r="N36" s="58">
        <f t="shared" si="8"/>
        <v>0.36807961919817933</v>
      </c>
      <c r="O36" s="58">
        <f t="shared" si="9"/>
        <v>2.7392636459119567E-2</v>
      </c>
      <c r="P36" s="58">
        <f t="shared" si="10"/>
        <v>0.12365726112953211</v>
      </c>
      <c r="Q36" s="58">
        <f t="shared" si="11"/>
        <v>0.48087048321316889</v>
      </c>
    </row>
    <row r="37" spans="13:17" ht="20.100000000000001" customHeight="1">
      <c r="M37" s="14" t="s">
        <v>140</v>
      </c>
      <c r="N37" s="58">
        <f t="shared" si="8"/>
        <v>0.39151815786352212</v>
      </c>
      <c r="O37" s="58">
        <f t="shared" si="9"/>
        <v>2.9425070081379994E-2</v>
      </c>
      <c r="P37" s="58">
        <f t="shared" si="10"/>
        <v>0.17666107611179754</v>
      </c>
      <c r="Q37" s="58">
        <f t="shared" si="11"/>
        <v>0.40239569594330038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topLeftCell="A47"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4986</v>
      </c>
      <c r="F5" s="164">
        <f t="shared" ref="F5:F16" si="0">E5/SUM(E$5:E$16)</f>
        <v>0.15179006332196784</v>
      </c>
      <c r="G5" s="165">
        <v>291648.05</v>
      </c>
      <c r="H5" s="166">
        <f t="shared" ref="H5:H16" si="1">G5/SUM(G$5:G$16)</f>
        <v>0.14847010750880688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222</v>
      </c>
      <c r="F6" s="168">
        <f t="shared" si="0"/>
        <v>6.7584023380418898E-3</v>
      </c>
      <c r="G6" s="169">
        <v>16216.249999999996</v>
      </c>
      <c r="H6" s="170">
        <f t="shared" si="1"/>
        <v>8.255252798328977E-3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2009</v>
      </c>
      <c r="F7" s="168">
        <f t="shared" si="0"/>
        <v>6.1160496833901609E-2</v>
      </c>
      <c r="G7" s="169">
        <v>99803.349999999991</v>
      </c>
      <c r="H7" s="170">
        <f t="shared" si="1"/>
        <v>5.0807177021204429E-2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399</v>
      </c>
      <c r="F8" s="168">
        <f t="shared" si="0"/>
        <v>1.2146858256210424E-2</v>
      </c>
      <c r="G8" s="169">
        <v>17272.329999999998</v>
      </c>
      <c r="H8" s="170">
        <f t="shared" si="1"/>
        <v>8.7928744664248232E-3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4000</v>
      </c>
      <c r="F9" s="168">
        <f t="shared" si="0"/>
        <v>0.12177301509985387</v>
      </c>
      <c r="G9" s="169">
        <v>49966.07</v>
      </c>
      <c r="H9" s="170">
        <f t="shared" si="1"/>
        <v>2.5436370257550394E-2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6618</v>
      </c>
      <c r="F10" s="168">
        <f t="shared" si="0"/>
        <v>0.20147345348270823</v>
      </c>
      <c r="G10" s="169">
        <v>722420.07000000007</v>
      </c>
      <c r="H10" s="170">
        <f t="shared" si="1"/>
        <v>0.36776445259764229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3205</v>
      </c>
      <c r="F11" s="168">
        <f t="shared" si="0"/>
        <v>9.7570628348757918E-2</v>
      </c>
      <c r="G11" s="169">
        <v>264127.67</v>
      </c>
      <c r="H11" s="170">
        <f t="shared" si="1"/>
        <v>0.13446022889901257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1018</v>
      </c>
      <c r="F12" s="168">
        <f t="shared" si="0"/>
        <v>3.099123234291281E-2</v>
      </c>
      <c r="G12" s="169">
        <v>135348.70000000001</v>
      </c>
      <c r="H12" s="170">
        <f t="shared" si="1"/>
        <v>6.8902350076324018E-2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189</v>
      </c>
      <c r="F13" s="168">
        <f t="shared" si="0"/>
        <v>5.7537749634680958E-3</v>
      </c>
      <c r="G13" s="169">
        <v>14012.300000000003</v>
      </c>
      <c r="H13" s="170">
        <f t="shared" si="1"/>
        <v>7.1332816641347515E-3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9115</v>
      </c>
      <c r="F15" s="168">
        <f t="shared" si="0"/>
        <v>0.27749025815879202</v>
      </c>
      <c r="G15" s="169">
        <v>119216.12000000001</v>
      </c>
      <c r="H15" s="170">
        <f t="shared" si="1"/>
        <v>6.0689691404358183E-2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1087</v>
      </c>
      <c r="F16" s="172">
        <f t="shared" si="0"/>
        <v>3.3091816853385289E-2</v>
      </c>
      <c r="G16" s="173">
        <v>234324.44000000003</v>
      </c>
      <c r="H16" s="174">
        <f t="shared" si="1"/>
        <v>0.11928821330621266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1.2165450121654502E-4</v>
      </c>
      <c r="G18" s="169">
        <v>18.29</v>
      </c>
      <c r="H18" s="170">
        <f t="shared" si="3"/>
        <v>1.2388766118858323E-4</v>
      </c>
    </row>
    <row r="19" spans="2:8" s="14" customFormat="1" ht="20.100000000000001" customHeight="1">
      <c r="B19" s="238"/>
      <c r="C19" s="223" t="s">
        <v>85</v>
      </c>
      <c r="D19" s="224"/>
      <c r="E19" s="167">
        <v>611</v>
      </c>
      <c r="F19" s="168">
        <f t="shared" si="2"/>
        <v>7.4330900243309003E-2</v>
      </c>
      <c r="G19" s="169">
        <v>18770.579999999998</v>
      </c>
      <c r="H19" s="170">
        <f t="shared" si="3"/>
        <v>0.12714287891488227</v>
      </c>
    </row>
    <row r="20" spans="2:8" s="14" customFormat="1" ht="20.100000000000001" customHeight="1">
      <c r="B20" s="238"/>
      <c r="C20" s="223" t="s">
        <v>86</v>
      </c>
      <c r="D20" s="224"/>
      <c r="E20" s="167">
        <v>141</v>
      </c>
      <c r="F20" s="168">
        <f t="shared" si="2"/>
        <v>1.7153284671532848E-2</v>
      </c>
      <c r="G20" s="169">
        <v>5273.99</v>
      </c>
      <c r="H20" s="170">
        <f t="shared" si="3"/>
        <v>3.5723471089774528E-2</v>
      </c>
    </row>
    <row r="21" spans="2:8" s="14" customFormat="1" ht="20.100000000000001" customHeight="1">
      <c r="B21" s="238"/>
      <c r="C21" s="223" t="s">
        <v>87</v>
      </c>
      <c r="D21" s="224"/>
      <c r="E21" s="167">
        <v>399</v>
      </c>
      <c r="F21" s="168">
        <f t="shared" si="2"/>
        <v>4.8540145985401462E-2</v>
      </c>
      <c r="G21" s="169">
        <v>4422.7900000000009</v>
      </c>
      <c r="H21" s="170">
        <f t="shared" si="3"/>
        <v>2.9957851778472069E-2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2145</v>
      </c>
      <c r="F23" s="168">
        <f t="shared" si="2"/>
        <v>0.26094890510948904</v>
      </c>
      <c r="G23" s="169">
        <v>71414.720000000001</v>
      </c>
      <c r="H23" s="170">
        <f t="shared" si="3"/>
        <v>0.48372895764010604</v>
      </c>
    </row>
    <row r="24" spans="2:8" s="14" customFormat="1" ht="20.100000000000001" customHeight="1">
      <c r="B24" s="238"/>
      <c r="C24" s="223" t="s">
        <v>90</v>
      </c>
      <c r="D24" s="224"/>
      <c r="E24" s="167">
        <v>41</v>
      </c>
      <c r="F24" s="168">
        <f t="shared" si="2"/>
        <v>4.9878345498783451E-3</v>
      </c>
      <c r="G24" s="169">
        <v>1512.3199999999997</v>
      </c>
      <c r="H24" s="170">
        <f t="shared" si="3"/>
        <v>1.0243728144817832E-2</v>
      </c>
    </row>
    <row r="25" spans="2:8" s="14" customFormat="1" ht="20.100000000000001" customHeight="1">
      <c r="B25" s="238"/>
      <c r="C25" s="223" t="s">
        <v>145</v>
      </c>
      <c r="D25" s="224"/>
      <c r="E25" s="167">
        <v>10</v>
      </c>
      <c r="F25" s="168">
        <f t="shared" si="2"/>
        <v>1.2165450121654502E-3</v>
      </c>
      <c r="G25" s="169">
        <v>342.72</v>
      </c>
      <c r="H25" s="170">
        <f t="shared" si="3"/>
        <v>2.3214204069191497E-3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4640</v>
      </c>
      <c r="F27" s="168">
        <f t="shared" si="2"/>
        <v>0.56447688564476883</v>
      </c>
      <c r="G27" s="169">
        <v>26729.900000000009</v>
      </c>
      <c r="H27" s="170">
        <f t="shared" si="3"/>
        <v>0.181055483586917</v>
      </c>
    </row>
    <row r="28" spans="2:8" s="14" customFormat="1" ht="20.100000000000001" customHeight="1">
      <c r="B28" s="239"/>
      <c r="C28" s="223" t="s">
        <v>91</v>
      </c>
      <c r="D28" s="224"/>
      <c r="E28" s="171">
        <v>232</v>
      </c>
      <c r="F28" s="172">
        <f t="shared" si="2"/>
        <v>2.8223844282238442E-2</v>
      </c>
      <c r="G28" s="173">
        <v>19148.440000000002</v>
      </c>
      <c r="H28" s="174">
        <f t="shared" si="3"/>
        <v>0.12970232077692265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153</v>
      </c>
      <c r="F29" s="176">
        <f t="shared" ref="F29:F40" si="4">E29/SUM(E$29:E$40)</f>
        <v>3.7108901285471743E-2</v>
      </c>
      <c r="G29" s="177">
        <v>24856.909999999996</v>
      </c>
      <c r="H29" s="178">
        <f t="shared" ref="H29:H40" si="5">G29/SUM(G$29:G$40)</f>
        <v>2.8043881471824312E-2</v>
      </c>
    </row>
    <row r="30" spans="2:8" s="14" customFormat="1" ht="20.100000000000001" customHeight="1">
      <c r="B30" s="236"/>
      <c r="C30" s="223" t="s">
        <v>74</v>
      </c>
      <c r="D30" s="224"/>
      <c r="E30" s="167">
        <v>5</v>
      </c>
      <c r="F30" s="168">
        <f t="shared" si="4"/>
        <v>1.2127091923356779E-3</v>
      </c>
      <c r="G30" s="169">
        <v>1023.3100000000001</v>
      </c>
      <c r="H30" s="170">
        <f t="shared" si="5"/>
        <v>1.1545113350345051E-3</v>
      </c>
    </row>
    <row r="31" spans="2:8" s="14" customFormat="1" ht="20.100000000000001" customHeight="1">
      <c r="B31" s="236"/>
      <c r="C31" s="223" t="s">
        <v>75</v>
      </c>
      <c r="D31" s="224"/>
      <c r="E31" s="167">
        <v>131</v>
      </c>
      <c r="F31" s="168">
        <f t="shared" si="4"/>
        <v>3.1772980839194762E-2</v>
      </c>
      <c r="G31" s="169">
        <v>19325.230000000007</v>
      </c>
      <c r="H31" s="170">
        <f t="shared" si="5"/>
        <v>2.1802969859718833E-2</v>
      </c>
    </row>
    <row r="32" spans="2:8" s="14" customFormat="1" ht="20.100000000000001" customHeight="1">
      <c r="B32" s="236"/>
      <c r="C32" s="223" t="s">
        <v>76</v>
      </c>
      <c r="D32" s="224"/>
      <c r="E32" s="167">
        <v>8</v>
      </c>
      <c r="F32" s="168">
        <f t="shared" si="4"/>
        <v>1.9403347077370846E-3</v>
      </c>
      <c r="G32" s="169">
        <v>315.40999999999997</v>
      </c>
      <c r="H32" s="170">
        <f t="shared" si="5"/>
        <v>3.5584956678155516E-4</v>
      </c>
    </row>
    <row r="33" spans="2:8" s="14" customFormat="1" ht="20.100000000000001" customHeight="1">
      <c r="B33" s="236"/>
      <c r="C33" s="223" t="s">
        <v>77</v>
      </c>
      <c r="D33" s="224"/>
      <c r="E33" s="167">
        <v>636</v>
      </c>
      <c r="F33" s="168">
        <f t="shared" si="4"/>
        <v>0.15425660926509824</v>
      </c>
      <c r="G33" s="169">
        <v>137452.70000000001</v>
      </c>
      <c r="H33" s="170">
        <f t="shared" si="5"/>
        <v>0.15507588138598991</v>
      </c>
    </row>
    <row r="34" spans="2:8" s="14" customFormat="1" ht="20.100000000000001" customHeight="1">
      <c r="B34" s="236"/>
      <c r="C34" s="223" t="s">
        <v>78</v>
      </c>
      <c r="D34" s="224"/>
      <c r="E34" s="167">
        <v>93</v>
      </c>
      <c r="F34" s="168">
        <f t="shared" si="4"/>
        <v>2.2556390977443608E-2</v>
      </c>
      <c r="G34" s="169">
        <v>6628.8400000000011</v>
      </c>
      <c r="H34" s="170">
        <f t="shared" si="5"/>
        <v>7.4787414548183155E-3</v>
      </c>
    </row>
    <row r="35" spans="2:8" s="14" customFormat="1" ht="20.100000000000001" customHeight="1">
      <c r="B35" s="236"/>
      <c r="C35" s="223" t="s">
        <v>79</v>
      </c>
      <c r="D35" s="224"/>
      <c r="E35" s="167">
        <v>1877</v>
      </c>
      <c r="F35" s="168">
        <f t="shared" si="4"/>
        <v>0.45525103080281348</v>
      </c>
      <c r="G35" s="169">
        <v>531504.98</v>
      </c>
      <c r="H35" s="170">
        <f t="shared" si="5"/>
        <v>0.59965066698975666</v>
      </c>
    </row>
    <row r="36" spans="2:8" s="14" customFormat="1" ht="20.100000000000001" customHeight="1">
      <c r="B36" s="236"/>
      <c r="C36" s="223" t="s">
        <v>80</v>
      </c>
      <c r="D36" s="224"/>
      <c r="E36" s="167">
        <v>27</v>
      </c>
      <c r="F36" s="168">
        <f t="shared" si="4"/>
        <v>6.5486296386126604E-3</v>
      </c>
      <c r="G36" s="169">
        <v>6630.119999999999</v>
      </c>
      <c r="H36" s="170">
        <f t="shared" si="5"/>
        <v>7.4801855670705575E-3</v>
      </c>
    </row>
    <row r="37" spans="2:8" s="14" customFormat="1" ht="20.100000000000001" customHeight="1">
      <c r="B37" s="236"/>
      <c r="C37" s="223" t="s">
        <v>81</v>
      </c>
      <c r="D37" s="224"/>
      <c r="E37" s="167">
        <v>25</v>
      </c>
      <c r="F37" s="168">
        <f t="shared" si="4"/>
        <v>6.0635459616783897E-3</v>
      </c>
      <c r="G37" s="169">
        <v>5689.46</v>
      </c>
      <c r="H37" s="170">
        <f t="shared" si="5"/>
        <v>6.4189210114485497E-3</v>
      </c>
    </row>
    <row r="38" spans="2:8" s="14" customFormat="1" ht="20.100000000000001" customHeight="1">
      <c r="B38" s="236"/>
      <c r="C38" s="223" t="s">
        <v>147</v>
      </c>
      <c r="D38" s="224"/>
      <c r="E38" s="167">
        <v>87</v>
      </c>
      <c r="F38" s="168">
        <f t="shared" si="4"/>
        <v>2.1101139946640795E-2</v>
      </c>
      <c r="G38" s="169">
        <v>26677.4</v>
      </c>
      <c r="H38" s="170">
        <f t="shared" si="5"/>
        <v>3.0097781404705818E-2</v>
      </c>
    </row>
    <row r="39" spans="2:8" s="14" customFormat="1" ht="20.100000000000001" customHeight="1">
      <c r="B39" s="236"/>
      <c r="C39" s="225" t="s">
        <v>93</v>
      </c>
      <c r="D39" s="226"/>
      <c r="E39" s="167">
        <v>54</v>
      </c>
      <c r="F39" s="168">
        <f t="shared" si="4"/>
        <v>1.3097259277225321E-2</v>
      </c>
      <c r="G39" s="169">
        <v>12823.750000000002</v>
      </c>
      <c r="H39" s="184">
        <f t="shared" si="5"/>
        <v>1.4467917573998824E-2</v>
      </c>
    </row>
    <row r="40" spans="2:8" s="14" customFormat="1" ht="20.100000000000001" customHeight="1">
      <c r="B40" s="182"/>
      <c r="C40" s="233" t="s">
        <v>148</v>
      </c>
      <c r="D40" s="234"/>
      <c r="E40" s="167">
        <v>1027</v>
      </c>
      <c r="F40" s="185">
        <f t="shared" si="4"/>
        <v>0.24909046810574825</v>
      </c>
      <c r="G40" s="169">
        <v>113429.58</v>
      </c>
      <c r="H40" s="172">
        <f t="shared" si="5"/>
        <v>0.12797269237885217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3517</v>
      </c>
      <c r="F41" s="176">
        <f>E41/SUM(E$41:E$44)</f>
        <v>0.53271735837624967</v>
      </c>
      <c r="G41" s="177">
        <v>1011433.39</v>
      </c>
      <c r="H41" s="178">
        <f>G41/SUM(G$41:G$44)</f>
        <v>0.50097472376197816</v>
      </c>
    </row>
    <row r="42" spans="2:8" s="14" customFormat="1" ht="20.100000000000001" customHeight="1">
      <c r="B42" s="228"/>
      <c r="C42" s="223" t="s">
        <v>96</v>
      </c>
      <c r="D42" s="224"/>
      <c r="E42" s="167">
        <v>2632</v>
      </c>
      <c r="F42" s="168">
        <f t="shared" ref="F42:F44" si="6">E42/SUM(E$41:E$44)</f>
        <v>0.39866707058467132</v>
      </c>
      <c r="G42" s="169">
        <v>835245.7200000002</v>
      </c>
      <c r="H42" s="170">
        <f t="shared" ref="H42:H44" si="7">G42/SUM(G$41:G$44)</f>
        <v>0.41370692127375253</v>
      </c>
    </row>
    <row r="43" spans="2:8" s="14" customFormat="1" ht="20.100000000000001" customHeight="1">
      <c r="B43" s="229"/>
      <c r="C43" s="223" t="s">
        <v>149</v>
      </c>
      <c r="D43" s="224"/>
      <c r="E43" s="183">
        <v>359</v>
      </c>
      <c r="F43" s="168">
        <f t="shared" si="6"/>
        <v>5.4377461375340809E-2</v>
      </c>
      <c r="G43" s="169">
        <v>142524.86000000002</v>
      </c>
      <c r="H43" s="170">
        <f t="shared" si="7"/>
        <v>7.0594221106062768E-2</v>
      </c>
    </row>
    <row r="44" spans="2:8" s="14" customFormat="1" ht="20.100000000000001" customHeight="1">
      <c r="B44" s="230"/>
      <c r="C44" s="233" t="s">
        <v>97</v>
      </c>
      <c r="D44" s="234"/>
      <c r="E44" s="171">
        <v>94</v>
      </c>
      <c r="F44" s="172">
        <f t="shared" si="6"/>
        <v>1.4238109663738261E-2</v>
      </c>
      <c r="G44" s="173">
        <v>29727.010000000002</v>
      </c>
      <c r="H44" s="174">
        <f t="shared" si="7"/>
        <v>1.4724133858206484E-2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51793</v>
      </c>
      <c r="F45" s="179">
        <f>E45/E$45</f>
        <v>1</v>
      </c>
      <c r="G45" s="180">
        <f>SUM(G5:G44)</f>
        <v>5017277.7700000005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3174</v>
      </c>
      <c r="E4" s="67">
        <v>55773.07</v>
      </c>
      <c r="F4" s="67">
        <f>E4*1000/D4</f>
        <v>17571.855702583493</v>
      </c>
      <c r="G4" s="67">
        <v>50320</v>
      </c>
      <c r="H4" s="63">
        <f>F4/G4</f>
        <v>0.34920221984466399</v>
      </c>
      <c r="K4" s="14">
        <f>D4*G4</f>
        <v>159715680</v>
      </c>
      <c r="L4" s="14" t="s">
        <v>26</v>
      </c>
      <c r="M4" s="24">
        <f>G4-F4</f>
        <v>32748.144297416507</v>
      </c>
    </row>
    <row r="5" spans="1:13" s="14" customFormat="1" ht="20.100000000000001" customHeight="1">
      <c r="B5" s="253" t="s">
        <v>27</v>
      </c>
      <c r="C5" s="254"/>
      <c r="D5" s="64">
        <v>3365</v>
      </c>
      <c r="E5" s="68">
        <v>91893.200000000026</v>
      </c>
      <c r="F5" s="68">
        <f t="shared" ref="F5:F13" si="0">E5*1000/D5</f>
        <v>27308.52897473998</v>
      </c>
      <c r="G5" s="68">
        <v>105310</v>
      </c>
      <c r="H5" s="65">
        <f t="shared" ref="H5:H10" si="1">F5/G5</f>
        <v>0.25931562980476669</v>
      </c>
      <c r="K5" s="14">
        <f t="shared" ref="K5:K10" si="2">D5*G5</f>
        <v>354368150</v>
      </c>
      <c r="L5" s="14" t="s">
        <v>27</v>
      </c>
      <c r="M5" s="24">
        <f t="shared" ref="M5:M10" si="3">G5-F5</f>
        <v>78001.47102526002</v>
      </c>
    </row>
    <row r="6" spans="1:13" s="14" customFormat="1" ht="20.100000000000001" customHeight="1">
      <c r="B6" s="253" t="s">
        <v>28</v>
      </c>
      <c r="C6" s="254"/>
      <c r="D6" s="64">
        <v>6380</v>
      </c>
      <c r="E6" s="68">
        <v>560676.86999999988</v>
      </c>
      <c r="F6" s="68">
        <f t="shared" si="0"/>
        <v>87880.387147335408</v>
      </c>
      <c r="G6" s="68">
        <v>167650</v>
      </c>
      <c r="H6" s="65">
        <f t="shared" si="1"/>
        <v>0.52418960421911964</v>
      </c>
      <c r="K6" s="14">
        <f t="shared" si="2"/>
        <v>1069607000</v>
      </c>
      <c r="L6" s="14" t="s">
        <v>28</v>
      </c>
      <c r="M6" s="24">
        <f t="shared" si="3"/>
        <v>79769.612852664592</v>
      </c>
    </row>
    <row r="7" spans="1:13" s="14" customFormat="1" ht="20.100000000000001" customHeight="1">
      <c r="B7" s="253" t="s">
        <v>29</v>
      </c>
      <c r="C7" s="254"/>
      <c r="D7" s="64">
        <v>3881</v>
      </c>
      <c r="E7" s="68">
        <v>427757.59</v>
      </c>
      <c r="F7" s="68">
        <f t="shared" si="0"/>
        <v>110218.39474362278</v>
      </c>
      <c r="G7" s="68">
        <v>197050</v>
      </c>
      <c r="H7" s="65">
        <f t="shared" si="1"/>
        <v>0.55934227223355892</v>
      </c>
      <c r="K7" s="14">
        <f t="shared" si="2"/>
        <v>764751050</v>
      </c>
      <c r="L7" s="14" t="s">
        <v>29</v>
      </c>
      <c r="M7" s="24">
        <f t="shared" si="3"/>
        <v>86831.605256377225</v>
      </c>
    </row>
    <row r="8" spans="1:13" s="14" customFormat="1" ht="20.100000000000001" customHeight="1">
      <c r="B8" s="253" t="s">
        <v>30</v>
      </c>
      <c r="C8" s="254"/>
      <c r="D8" s="64">
        <v>2468</v>
      </c>
      <c r="E8" s="68">
        <v>365587.3299999999</v>
      </c>
      <c r="F8" s="68">
        <f t="shared" si="0"/>
        <v>148131.00891410044</v>
      </c>
      <c r="G8" s="68">
        <v>270480</v>
      </c>
      <c r="H8" s="65">
        <f t="shared" si="1"/>
        <v>0.54765974901693448</v>
      </c>
      <c r="K8" s="14">
        <f t="shared" si="2"/>
        <v>667544640</v>
      </c>
      <c r="L8" s="14" t="s">
        <v>30</v>
      </c>
      <c r="M8" s="24">
        <f t="shared" si="3"/>
        <v>122348.99108589956</v>
      </c>
    </row>
    <row r="9" spans="1:13" s="14" customFormat="1" ht="20.100000000000001" customHeight="1">
      <c r="B9" s="253" t="s">
        <v>31</v>
      </c>
      <c r="C9" s="254"/>
      <c r="D9" s="64">
        <v>2239</v>
      </c>
      <c r="E9" s="68">
        <v>406713.76000000007</v>
      </c>
      <c r="F9" s="68">
        <f t="shared" si="0"/>
        <v>181649.73648950426</v>
      </c>
      <c r="G9" s="68">
        <v>309380</v>
      </c>
      <c r="H9" s="65">
        <f t="shared" si="1"/>
        <v>0.58714117425012691</v>
      </c>
      <c r="K9" s="14">
        <f t="shared" si="2"/>
        <v>692701820</v>
      </c>
      <c r="L9" s="14" t="s">
        <v>31</v>
      </c>
      <c r="M9" s="24">
        <f t="shared" si="3"/>
        <v>127730.26351049574</v>
      </c>
    </row>
    <row r="10" spans="1:13" s="14" customFormat="1" ht="20.100000000000001" customHeight="1">
      <c r="B10" s="255" t="s">
        <v>32</v>
      </c>
      <c r="C10" s="256"/>
      <c r="D10" s="72">
        <v>982</v>
      </c>
      <c r="E10" s="73">
        <v>203587.28000000006</v>
      </c>
      <c r="F10" s="73">
        <f t="shared" si="0"/>
        <v>207319.02240325871</v>
      </c>
      <c r="G10" s="73">
        <v>362170</v>
      </c>
      <c r="H10" s="75">
        <f t="shared" si="1"/>
        <v>0.57243565840146537</v>
      </c>
      <c r="K10" s="14">
        <f t="shared" si="2"/>
        <v>355650940</v>
      </c>
      <c r="L10" s="14" t="s">
        <v>32</v>
      </c>
      <c r="M10" s="24">
        <f t="shared" si="3"/>
        <v>154850.97759674129</v>
      </c>
    </row>
    <row r="11" spans="1:13" s="14" customFormat="1" ht="20.100000000000001" customHeight="1">
      <c r="B11" s="257" t="s">
        <v>64</v>
      </c>
      <c r="C11" s="258"/>
      <c r="D11" s="62">
        <f>SUM(D4:D5)</f>
        <v>6539</v>
      </c>
      <c r="E11" s="67">
        <f>SUM(E4:E5)</f>
        <v>147666.27000000002</v>
      </c>
      <c r="F11" s="67">
        <f t="shared" si="0"/>
        <v>22582.393332313815</v>
      </c>
      <c r="G11" s="82"/>
      <c r="H11" s="63">
        <f>SUM(E4:E5)*1000/SUM(K4:K5)</f>
        <v>0.28724161582751984</v>
      </c>
    </row>
    <row r="12" spans="1:13" s="14" customFormat="1" ht="20.100000000000001" customHeight="1">
      <c r="B12" s="255" t="s">
        <v>58</v>
      </c>
      <c r="C12" s="256"/>
      <c r="D12" s="66">
        <f>SUM(D6:D10)</f>
        <v>15950</v>
      </c>
      <c r="E12" s="78">
        <f>SUM(E6:E10)</f>
        <v>1964322.8299999998</v>
      </c>
      <c r="F12" s="69">
        <f t="shared" si="0"/>
        <v>123155.03636363635</v>
      </c>
      <c r="G12" s="83"/>
      <c r="H12" s="70">
        <f>SUM(E6:E10)*1000/SUM(K6:K10)</f>
        <v>0.55329056110596209</v>
      </c>
    </row>
    <row r="13" spans="1:13" s="14" customFormat="1" ht="20.100000000000001" customHeight="1">
      <c r="B13" s="259" t="s">
        <v>65</v>
      </c>
      <c r="C13" s="260"/>
      <c r="D13" s="71">
        <f>SUM(D11:D12)</f>
        <v>22489</v>
      </c>
      <c r="E13" s="79">
        <f>SUM(E11:E12)</f>
        <v>2111989.0999999996</v>
      </c>
      <c r="F13" s="74">
        <f t="shared" si="0"/>
        <v>93912.094801903135</v>
      </c>
      <c r="G13" s="77"/>
      <c r="H13" s="76">
        <f>SUM(E4:E10)*1000/SUM(K4:K10)</f>
        <v>0.51963897561229189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'08月状況（表紙）'!Print_Area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2022-10-06T01:21:16Z</dcterms:modified>
</cp:coreProperties>
</file>