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201\070-本部-事業推進係-共有フォルダ\⑨R4年度\（05）統計関係\202209\"/>
    </mc:Choice>
  </mc:AlternateContent>
  <xr:revisionPtr revIDLastSave="0" documentId="13_ncr:1_{65498705-4AE8-49DD-BDDF-6D353778D392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9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'09月状況（表紙）'!$A$1:$L$46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<sst xmlns="http://schemas.openxmlformats.org/spreadsheetml/2006/main" count="263" uniqueCount="190">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</sst>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23796</c:v>
                </c:pt>
                <c:pt idx="1">
                  <c:v>14471</c:v>
                </c:pt>
                <c:pt idx="2">
                  <c:v>9080</c:v>
                </c:pt>
                <c:pt idx="3">
                  <c:v>5111</c:v>
                </c:pt>
                <c:pt idx="4">
                  <c:v>7019</c:v>
                </c:pt>
                <c:pt idx="5">
                  <c:v>14978</c:v>
                </c:pt>
                <c:pt idx="6">
                  <c:v>23807</c:v>
                </c:pt>
                <c:pt idx="7">
                  <c:v>9334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15498</c:v>
                </c:pt>
                <c:pt idx="1">
                  <c:v>10784</c:v>
                </c:pt>
                <c:pt idx="2">
                  <c:v>5930</c:v>
                </c:pt>
                <c:pt idx="3">
                  <c:v>3176</c:v>
                </c:pt>
                <c:pt idx="4">
                  <c:v>4641</c:v>
                </c:pt>
                <c:pt idx="5">
                  <c:v>10680</c:v>
                </c:pt>
                <c:pt idx="6">
                  <c:v>15957</c:v>
                </c:pt>
                <c:pt idx="7">
                  <c:v>7117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6897</c:v>
                </c:pt>
                <c:pt idx="1">
                  <c:v>5479</c:v>
                </c:pt>
                <c:pt idx="2">
                  <c:v>3536</c:v>
                </c:pt>
                <c:pt idx="3">
                  <c:v>1770</c:v>
                </c:pt>
                <c:pt idx="4">
                  <c:v>2844</c:v>
                </c:pt>
                <c:pt idx="5">
                  <c:v>5859</c:v>
                </c:pt>
                <c:pt idx="6">
                  <c:v>9287</c:v>
                </c:pt>
                <c:pt idx="7">
                  <c:v>3947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0.24629288970647045</c:v>
                </c:pt>
                <c:pt idx="1">
                  <c:v>0.33334056399132322</c:v>
                </c:pt>
                <c:pt idx="2">
                  <c:v>0.37566844919786097</c:v>
                </c:pt>
                <c:pt idx="3">
                  <c:v>0.31237769840037272</c:v>
                </c:pt>
                <c:pt idx="4">
                  <c:v>0.32696122633002705</c:v>
                </c:pt>
                <c:pt idx="5">
                  <c:v>0.32499458634521589</c:v>
                </c:pt>
                <c:pt idx="6">
                  <c:v>0.36959371891859311</c:v>
                </c:pt>
                <c:pt idx="7">
                  <c:v>0.36312172891373234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3613</c:v>
                </c:pt>
                <c:pt idx="1">
                  <c:v>2650</c:v>
                </c:pt>
                <c:pt idx="2">
                  <c:v>360</c:v>
                </c:pt>
                <c:pt idx="3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999855.28000000026</c:v>
                </c:pt>
                <c:pt idx="1">
                  <c:v>813897.47999999986</c:v>
                </c:pt>
                <c:pt idx="2">
                  <c:v>136281.32999999996</c:v>
                </c:pt>
                <c:pt idx="3">
                  <c:v>29173.190000000006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24808.880000000005</c:v>
                </c:pt>
                <c:pt idx="1">
                  <c:v>1007.88</c:v>
                </c:pt>
                <c:pt idx="2">
                  <c:v>19022.300000000003</c:v>
                </c:pt>
                <c:pt idx="3">
                  <c:v>345.96000000000004</c:v>
                </c:pt>
                <c:pt idx="4">
                  <c:v>137254.92000000001</c:v>
                </c:pt>
                <c:pt idx="5">
                  <c:v>6795.9600000000009</c:v>
                </c:pt>
                <c:pt idx="6">
                  <c:v>515873.64</c:v>
                </c:pt>
                <c:pt idx="7">
                  <c:v>6526.8000000000011</c:v>
                </c:pt>
                <c:pt idx="8">
                  <c:v>5800.53</c:v>
                </c:pt>
                <c:pt idx="9">
                  <c:v>25136.86</c:v>
                </c:pt>
                <c:pt idx="10">
                  <c:v>14771.09</c:v>
                </c:pt>
                <c:pt idx="11">
                  <c:v>115684.50999999997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155</c:v>
                </c:pt>
                <c:pt idx="1">
                  <c:v>5</c:v>
                </c:pt>
                <c:pt idx="2">
                  <c:v>130</c:v>
                </c:pt>
                <c:pt idx="3">
                  <c:v>9</c:v>
                </c:pt>
                <c:pt idx="4">
                  <c:v>633</c:v>
                </c:pt>
                <c:pt idx="5">
                  <c:v>95</c:v>
                </c:pt>
                <c:pt idx="6">
                  <c:v>1881</c:v>
                </c:pt>
                <c:pt idx="7">
                  <c:v>27</c:v>
                </c:pt>
                <c:pt idx="8">
                  <c:v>26</c:v>
                </c:pt>
                <c:pt idx="9">
                  <c:v>88</c:v>
                </c:pt>
                <c:pt idx="10">
                  <c:v>54</c:v>
                </c:pt>
                <c:pt idx="11">
                  <c:v>1021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17924.337913803869</c:v>
                </c:pt>
                <c:pt idx="1">
                  <c:v>28447.407297537822</c:v>
                </c:pt>
                <c:pt idx="2">
                  <c:v>86927.293420642367</c:v>
                </c:pt>
                <c:pt idx="3">
                  <c:v>111379.23826622205</c:v>
                </c:pt>
                <c:pt idx="4">
                  <c:v>148804.36195826644</c:v>
                </c:pt>
                <c:pt idx="5">
                  <c:v>180055.50088652474</c:v>
                </c:pt>
                <c:pt idx="6">
                  <c:v>203904.2121212121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3202</c:v>
                </c:pt>
                <c:pt idx="1">
                  <c:v>3371</c:v>
                </c:pt>
                <c:pt idx="2">
                  <c:v>6414</c:v>
                </c:pt>
                <c:pt idx="3">
                  <c:v>3899</c:v>
                </c:pt>
                <c:pt idx="4">
                  <c:v>2492</c:v>
                </c:pt>
                <c:pt idx="5">
                  <c:v>2256</c:v>
                </c:pt>
                <c:pt idx="6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17924.337913803869</c:v>
                </c:pt>
                <c:pt idx="1">
                  <c:v>28447.407297537822</c:v>
                </c:pt>
                <c:pt idx="2">
                  <c:v>86927.293420642367</c:v>
                </c:pt>
                <c:pt idx="3">
                  <c:v>111379.23826622205</c:v>
                </c:pt>
                <c:pt idx="4">
                  <c:v>148804.36195826644</c:v>
                </c:pt>
                <c:pt idx="5">
                  <c:v>180055.50088652474</c:v>
                </c:pt>
                <c:pt idx="6">
                  <c:v>203904.2121212121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7182</c:v>
                </c:pt>
                <c:pt idx="1">
                  <c:v>5457</c:v>
                </c:pt>
                <c:pt idx="2">
                  <c:v>8975</c:v>
                </c:pt>
                <c:pt idx="3">
                  <c:v>5356</c:v>
                </c:pt>
                <c:pt idx="4">
                  <c:v>4572</c:v>
                </c:pt>
                <c:pt idx="5">
                  <c:v>5507</c:v>
                </c:pt>
                <c:pt idx="6">
                  <c:v>3019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893</c:v>
                </c:pt>
                <c:pt idx="1">
                  <c:v>785</c:v>
                </c:pt>
                <c:pt idx="2">
                  <c:v>851</c:v>
                </c:pt>
                <c:pt idx="3">
                  <c:v>623</c:v>
                </c:pt>
                <c:pt idx="4">
                  <c:v>504</c:v>
                </c:pt>
                <c:pt idx="5">
                  <c:v>537</c:v>
                </c:pt>
                <c:pt idx="6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6289</c:v>
                </c:pt>
                <c:pt idx="1">
                  <c:v>4672</c:v>
                </c:pt>
                <c:pt idx="2">
                  <c:v>8124</c:v>
                </c:pt>
                <c:pt idx="3">
                  <c:v>4733</c:v>
                </c:pt>
                <c:pt idx="4">
                  <c:v>4068</c:v>
                </c:pt>
                <c:pt idx="5">
                  <c:v>4970</c:v>
                </c:pt>
                <c:pt idx="6">
                  <c:v>2690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1218</c:v>
                </c:pt>
                <c:pt idx="1">
                  <c:v>1197</c:v>
                </c:pt>
                <c:pt idx="2">
                  <c:v>766</c:v>
                </c:pt>
                <c:pt idx="3">
                  <c:v>204</c:v>
                </c:pt>
                <c:pt idx="4">
                  <c:v>334</c:v>
                </c:pt>
                <c:pt idx="5">
                  <c:v>768</c:v>
                </c:pt>
                <c:pt idx="6">
                  <c:v>2206</c:v>
                </c:pt>
                <c:pt idx="7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1074</c:v>
                </c:pt>
                <c:pt idx="1">
                  <c:v>1027</c:v>
                </c:pt>
                <c:pt idx="2">
                  <c:v>388</c:v>
                </c:pt>
                <c:pt idx="3">
                  <c:v>154</c:v>
                </c:pt>
                <c:pt idx="4">
                  <c:v>254</c:v>
                </c:pt>
                <c:pt idx="5">
                  <c:v>711</c:v>
                </c:pt>
                <c:pt idx="6">
                  <c:v>1458</c:v>
                </c:pt>
                <c:pt idx="7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1436</c:v>
                </c:pt>
                <c:pt idx="1">
                  <c:v>1125</c:v>
                </c:pt>
                <c:pt idx="2">
                  <c:v>888</c:v>
                </c:pt>
                <c:pt idx="3">
                  <c:v>366</c:v>
                </c:pt>
                <c:pt idx="4">
                  <c:v>481</c:v>
                </c:pt>
                <c:pt idx="5">
                  <c:v>1450</c:v>
                </c:pt>
                <c:pt idx="6">
                  <c:v>2332</c:v>
                </c:pt>
                <c:pt idx="7">
                  <c:v>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872</c:v>
                </c:pt>
                <c:pt idx="1">
                  <c:v>752</c:v>
                </c:pt>
                <c:pt idx="2">
                  <c:v>485</c:v>
                </c:pt>
                <c:pt idx="3">
                  <c:v>241</c:v>
                </c:pt>
                <c:pt idx="4">
                  <c:v>321</c:v>
                </c:pt>
                <c:pt idx="5">
                  <c:v>771</c:v>
                </c:pt>
                <c:pt idx="6">
                  <c:v>1435</c:v>
                </c:pt>
                <c:pt idx="7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723</c:v>
                </c:pt>
                <c:pt idx="1">
                  <c:v>617</c:v>
                </c:pt>
                <c:pt idx="2">
                  <c:v>444</c:v>
                </c:pt>
                <c:pt idx="3">
                  <c:v>201</c:v>
                </c:pt>
                <c:pt idx="4">
                  <c:v>295</c:v>
                </c:pt>
                <c:pt idx="5">
                  <c:v>671</c:v>
                </c:pt>
                <c:pt idx="6">
                  <c:v>1231</c:v>
                </c:pt>
                <c:pt idx="7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928</c:v>
                </c:pt>
                <c:pt idx="1">
                  <c:v>675</c:v>
                </c:pt>
                <c:pt idx="2">
                  <c:v>485</c:v>
                </c:pt>
                <c:pt idx="3">
                  <c:v>216</c:v>
                </c:pt>
                <c:pt idx="4">
                  <c:v>388</c:v>
                </c:pt>
                <c:pt idx="5">
                  <c:v>803</c:v>
                </c:pt>
                <c:pt idx="6">
                  <c:v>1446</c:v>
                </c:pt>
                <c:pt idx="7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559</c:v>
                </c:pt>
                <c:pt idx="1">
                  <c:v>396</c:v>
                </c:pt>
                <c:pt idx="2">
                  <c:v>286</c:v>
                </c:pt>
                <c:pt idx="3">
                  <c:v>109</c:v>
                </c:pt>
                <c:pt idx="4">
                  <c:v>191</c:v>
                </c:pt>
                <c:pt idx="5">
                  <c:v>414</c:v>
                </c:pt>
                <c:pt idx="6">
                  <c:v>725</c:v>
                </c:pt>
                <c:pt idx="7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0.1474313177891797</c:v>
                </c:pt>
                <c:pt idx="1">
                  <c:v>0.18835817010476996</c:v>
                </c:pt>
                <c:pt idx="2">
                  <c:v>0.20176857543405585</c:v>
                </c:pt>
                <c:pt idx="3">
                  <c:v>0.14825494680322163</c:v>
                </c:pt>
                <c:pt idx="4">
                  <c:v>0.15609487038058467</c:v>
                </c:pt>
                <c:pt idx="5">
                  <c:v>0.17730113906780468</c:v>
                </c:pt>
                <c:pt idx="6">
                  <c:v>0.22085176652871502</c:v>
                </c:pt>
                <c:pt idx="7">
                  <c:v>0.17408569467594862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0.63762249680443117</c:v>
                </c:pt>
                <c:pt idx="1">
                  <c:v>0.63056574122577269</c:v>
                </c:pt>
                <c:pt idx="2">
                  <c:v>0.59252669039145911</c:v>
                </c:pt>
                <c:pt idx="3">
                  <c:v>0.65990639625585024</c:v>
                </c:pt>
                <c:pt idx="4">
                  <c:v>0.61776718856364876</c:v>
                </c:pt>
                <c:pt idx="5">
                  <c:v>0.65511475908192729</c:v>
                </c:pt>
                <c:pt idx="6">
                  <c:v>0.64748251748251751</c:v>
                </c:pt>
                <c:pt idx="7">
                  <c:v>0.61911858633170114</c:v>
                </c:pt>
                <c:pt idx="8">
                  <c:v>0.63517964926978809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0.18598210481465702</c:v>
                </c:pt>
                <c:pt idx="1">
                  <c:v>0.1998428496595076</c:v>
                </c:pt>
                <c:pt idx="2">
                  <c:v>0.18406484776591539</c:v>
                </c:pt>
                <c:pt idx="3">
                  <c:v>0.13104524180967239</c:v>
                </c:pt>
                <c:pt idx="4">
                  <c:v>0.14499659632402995</c:v>
                </c:pt>
                <c:pt idx="5">
                  <c:v>0.11339109287125702</c:v>
                </c:pt>
                <c:pt idx="6">
                  <c:v>0.14062937062937064</c:v>
                </c:pt>
                <c:pt idx="7">
                  <c:v>0.14434745582286565</c:v>
                </c:pt>
                <c:pt idx="8">
                  <c:v>0.15834269502465775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5.8585428206220709E-2</c:v>
                </c:pt>
                <c:pt idx="1">
                  <c:v>5.5919329491880568E-2</c:v>
                </c:pt>
                <c:pt idx="2">
                  <c:v>0.10162119414788454</c:v>
                </c:pt>
                <c:pt idx="3">
                  <c:v>4.1601664066562662E-2</c:v>
                </c:pt>
                <c:pt idx="4">
                  <c:v>0.10721579305650102</c:v>
                </c:pt>
                <c:pt idx="5">
                  <c:v>8.4359325125398996E-2</c:v>
                </c:pt>
                <c:pt idx="6">
                  <c:v>9.503496503496503E-2</c:v>
                </c:pt>
                <c:pt idx="7">
                  <c:v>6.8980200127741115E-2</c:v>
                </c:pt>
                <c:pt idx="8">
                  <c:v>7.8523962756335802E-2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0.11780997017469109</c:v>
                </c:pt>
                <c:pt idx="1">
                  <c:v>0.11367207962283918</c:v>
                </c:pt>
                <c:pt idx="2">
                  <c:v>0.12178726769474101</c:v>
                </c:pt>
                <c:pt idx="3">
                  <c:v>0.16744669786791472</c:v>
                </c:pt>
                <c:pt idx="4">
                  <c:v>0.13002042205582029</c:v>
                </c:pt>
                <c:pt idx="5">
                  <c:v>0.14713482292141664</c:v>
                </c:pt>
                <c:pt idx="6">
                  <c:v>0.11685314685314685</c:v>
                </c:pt>
                <c:pt idx="7">
                  <c:v>0.16755375771769215</c:v>
                </c:pt>
                <c:pt idx="8">
                  <c:v>0.12795369294921838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0.39349339310230791</c:v>
                </c:pt>
                <c:pt idx="1">
                  <c:v>0.44323628960074302</c:v>
                </c:pt>
                <c:pt idx="2">
                  <c:v>0.3626183118874679</c:v>
                </c:pt>
                <c:pt idx="3">
                  <c:v>0.39755625395252064</c:v>
                </c:pt>
                <c:pt idx="4">
                  <c:v>0.38413037239445091</c:v>
                </c:pt>
                <c:pt idx="5">
                  <c:v>0.38418472811813409</c:v>
                </c:pt>
                <c:pt idx="6">
                  <c:v>0.40671298214221158</c:v>
                </c:pt>
                <c:pt idx="7">
                  <c:v>0.3634456748805</c:v>
                </c:pt>
                <c:pt idx="8">
                  <c:v>0.39602419958032897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4.0604983021702776E-2</c:v>
                </c:pt>
                <c:pt idx="1">
                  <c:v>4.3516992392054366E-2</c:v>
                </c:pt>
                <c:pt idx="2">
                  <c:v>3.4186988931859848E-2</c:v>
                </c:pt>
                <c:pt idx="3">
                  <c:v>2.2443524481616881E-2</c:v>
                </c:pt>
                <c:pt idx="4">
                  <c:v>2.8593920069859911E-2</c:v>
                </c:pt>
                <c:pt idx="5">
                  <c:v>2.1331745456059731E-2</c:v>
                </c:pt>
                <c:pt idx="6">
                  <c:v>2.4419605780660488E-2</c:v>
                </c:pt>
                <c:pt idx="7">
                  <c:v>2.9265461162124622E-2</c:v>
                </c:pt>
                <c:pt idx="8">
                  <c:v>3.0804390734057326E-2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0.14007145526135784</c:v>
                </c:pt>
                <c:pt idx="1">
                  <c:v>0.13357391653603173</c:v>
                </c:pt>
                <c:pt idx="2">
                  <c:v>0.22636457434348603</c:v>
                </c:pt>
                <c:pt idx="3">
                  <c:v>7.8216616373654541E-2</c:v>
                </c:pt>
                <c:pt idx="4">
                  <c:v>0.21470264054546592</c:v>
                </c:pt>
                <c:pt idx="5">
                  <c:v>0.1805373749697913</c:v>
                </c:pt>
                <c:pt idx="6">
                  <c:v>0.21779230193777688</c:v>
                </c:pt>
                <c:pt idx="7">
                  <c:v>0.13038242729088781</c:v>
                </c:pt>
                <c:pt idx="8">
                  <c:v>0.17543967075472991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0.42583016861463147</c:v>
                </c:pt>
                <c:pt idx="1">
                  <c:v>0.37967280147117094</c:v>
                </c:pt>
                <c:pt idx="2">
                  <c:v>0.37683012483718625</c:v>
                </c:pt>
                <c:pt idx="3">
                  <c:v>0.50178360519220788</c:v>
                </c:pt>
                <c:pt idx="4">
                  <c:v>0.37257306699022325</c:v>
                </c:pt>
                <c:pt idx="5">
                  <c:v>0.41394615145601482</c:v>
                </c:pt>
                <c:pt idx="6">
                  <c:v>0.35107511013935122</c:v>
                </c:pt>
                <c:pt idx="7">
                  <c:v>0.47690643666648752</c:v>
                </c:pt>
                <c:pt idx="8">
                  <c:v>0.39773173893088376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289113.09999999992</c:v>
                </c:pt>
                <c:pt idx="1">
                  <c:v>16024.68</c:v>
                </c:pt>
                <c:pt idx="2">
                  <c:v>99130.369999999952</c:v>
                </c:pt>
                <c:pt idx="3">
                  <c:v>18703.030000000002</c:v>
                </c:pt>
                <c:pt idx="4">
                  <c:v>51533.56</c:v>
                </c:pt>
                <c:pt idx="5">
                  <c:v>722104.02000000025</c:v>
                </c:pt>
                <c:pt idx="6">
                  <c:v>275046.70000000007</c:v>
                </c:pt>
                <c:pt idx="7">
                  <c:v>141408.26</c:v>
                </c:pt>
                <c:pt idx="8">
                  <c:v>15407.090000000002</c:v>
                </c:pt>
                <c:pt idx="9">
                  <c:v>82.25</c:v>
                </c:pt>
                <c:pt idx="10">
                  <c:v>120485.48000000001</c:v>
                </c:pt>
                <c:pt idx="11">
                  <c:v>221671.62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5024</c:v>
                </c:pt>
                <c:pt idx="1">
                  <c:v>229</c:v>
                </c:pt>
                <c:pt idx="2">
                  <c:v>2090</c:v>
                </c:pt>
                <c:pt idx="3">
                  <c:v>422</c:v>
                </c:pt>
                <c:pt idx="4">
                  <c:v>4059</c:v>
                </c:pt>
                <c:pt idx="5">
                  <c:v>6665</c:v>
                </c:pt>
                <c:pt idx="6">
                  <c:v>3295</c:v>
                </c:pt>
                <c:pt idx="7">
                  <c:v>1116</c:v>
                </c:pt>
                <c:pt idx="8">
                  <c:v>204</c:v>
                </c:pt>
                <c:pt idx="9">
                  <c:v>1</c:v>
                </c:pt>
                <c:pt idx="10">
                  <c:v>9186</c:v>
                </c:pt>
                <c:pt idx="11">
                  <c:v>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27.42</c:v>
                </c:pt>
                <c:pt idx="1">
                  <c:v>18733.810000000001</c:v>
                </c:pt>
                <c:pt idx="2">
                  <c:v>5653.32</c:v>
                </c:pt>
                <c:pt idx="3">
                  <c:v>4603.43</c:v>
                </c:pt>
                <c:pt idx="4">
                  <c:v>76327.75</c:v>
                </c:pt>
                <c:pt idx="5">
                  <c:v>2076.1</c:v>
                </c:pt>
                <c:pt idx="6">
                  <c:v>527.68999999999994</c:v>
                </c:pt>
                <c:pt idx="7">
                  <c:v>26.08</c:v>
                </c:pt>
                <c:pt idx="8">
                  <c:v>26722.220000000005</c:v>
                </c:pt>
                <c:pt idx="9">
                  <c:v>18592.120000000003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1</c:v>
                </c:pt>
                <c:pt idx="1">
                  <c:v>620</c:v>
                </c:pt>
                <c:pt idx="2">
                  <c:v>148</c:v>
                </c:pt>
                <c:pt idx="3">
                  <c:v>404</c:v>
                </c:pt>
                <c:pt idx="4">
                  <c:v>2222</c:v>
                </c:pt>
                <c:pt idx="5">
                  <c:v>57</c:v>
                </c:pt>
                <c:pt idx="6">
                  <c:v>17</c:v>
                </c:pt>
                <c:pt idx="7">
                  <c:v>1</c:v>
                </c:pt>
                <c:pt idx="8">
                  <c:v>4618</c:v>
                </c:pt>
                <c:pt idx="9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35.6%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27.0%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51.9%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56.5%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56.3%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691535</v>
      </c>
      <c r="D5" s="30">
        <f>SUM(E5:G5)</f>
        <v>220998</v>
      </c>
      <c r="E5" s="31">
        <f>SUM(E6:E13)</f>
        <v>107596</v>
      </c>
      <c r="F5" s="31">
        <f>SUM(F6:F13)</f>
        <v>73783</v>
      </c>
      <c r="G5" s="32">
        <f t="shared" ref="G5:H5" si="0">SUM(G6:G13)</f>
        <v>39619</v>
      </c>
      <c r="H5" s="29">
        <f t="shared" si="0"/>
        <v>217146</v>
      </c>
      <c r="I5" s="33">
        <f>D5/C5</f>
        <v>0.31957601567527311</v>
      </c>
      <c r="J5" s="26"/>
      <c r="K5" s="24">
        <f t="shared" ref="K5:K13" si="1">C5-D5-H5</f>
        <v>253391</v>
      </c>
      <c r="L5" s="58">
        <f>E5/C5</f>
        <v>0.15559010028415049</v>
      </c>
      <c r="M5" s="58">
        <f>G5/C5</f>
        <v>5.7291387999161288E-2</v>
      </c>
    </row>
    <row r="6" spans="1:13" ht="20.100000000000001" customHeight="1" thickTop="1">
      <c r="B6" s="18" t="s">
        <v>17</v>
      </c>
      <c r="C6" s="34">
        <v>187545</v>
      </c>
      <c r="D6" s="35">
        <f t="shared" ref="D6:D13" si="2">SUM(E6:G6)</f>
        <v>46191</v>
      </c>
      <c r="E6" s="36">
        <v>23796</v>
      </c>
      <c r="F6" s="36">
        <v>15498</v>
      </c>
      <c r="G6" s="37">
        <v>6897</v>
      </c>
      <c r="H6" s="34">
        <v>62548</v>
      </c>
      <c r="I6" s="38">
        <f t="shared" ref="I6:I13" si="3">D6/C6</f>
        <v>0.24629288970647045</v>
      </c>
      <c r="J6" s="26"/>
      <c r="K6" s="24">
        <f t="shared" si="1"/>
        <v>78806</v>
      </c>
      <c r="L6" s="58">
        <f t="shared" ref="L6:L13" si="4">E6/C6</f>
        <v>0.12688154842837718</v>
      </c>
      <c r="M6" s="58">
        <f t="shared" ref="M6:M13" si="5">G6/C6</f>
        <v>3.6775173958250022E-2</v>
      </c>
    </row>
    <row r="7" spans="1:13" ht="20.100000000000001" customHeight="1">
      <c r="B7" s="19" t="s">
        <v>18</v>
      </c>
      <c r="C7" s="39">
        <v>92200</v>
      </c>
      <c r="D7" s="40">
        <f t="shared" si="2"/>
        <v>30734</v>
      </c>
      <c r="E7" s="41">
        <v>14471</v>
      </c>
      <c r="F7" s="41">
        <v>10784</v>
      </c>
      <c r="G7" s="42">
        <v>5479</v>
      </c>
      <c r="H7" s="39">
        <v>28684</v>
      </c>
      <c r="I7" s="43">
        <f t="shared" si="3"/>
        <v>0.33334056399132322</v>
      </c>
      <c r="J7" s="26"/>
      <c r="K7" s="24">
        <f t="shared" si="1"/>
        <v>32782</v>
      </c>
      <c r="L7" s="58">
        <f t="shared" si="4"/>
        <v>0.1569522776572668</v>
      </c>
      <c r="M7" s="58">
        <f t="shared" si="5"/>
        <v>5.9425162689804772E-2</v>
      </c>
    </row>
    <row r="8" spans="1:13" ht="20.100000000000001" customHeight="1">
      <c r="B8" s="19" t="s">
        <v>19</v>
      </c>
      <c r="C8" s="39">
        <v>49368</v>
      </c>
      <c r="D8" s="40">
        <f t="shared" si="2"/>
        <v>18546</v>
      </c>
      <c r="E8" s="41">
        <v>9080</v>
      </c>
      <c r="F8" s="41">
        <v>5930</v>
      </c>
      <c r="G8" s="42">
        <v>3536</v>
      </c>
      <c r="H8" s="39">
        <v>14704</v>
      </c>
      <c r="I8" s="43">
        <f t="shared" si="3"/>
        <v>0.37566844919786097</v>
      </c>
      <c r="J8" s="26"/>
      <c r="K8" s="24">
        <f t="shared" si="1"/>
        <v>16118</v>
      </c>
      <c r="L8" s="58">
        <f t="shared" si="4"/>
        <v>0.1839248095932588</v>
      </c>
      <c r="M8" s="58">
        <f t="shared" si="5"/>
        <v>7.1625344352617082E-2</v>
      </c>
    </row>
    <row r="9" spans="1:13" ht="20.100000000000001" customHeight="1">
      <c r="B9" s="19" t="s">
        <v>20</v>
      </c>
      <c r="C9" s="39">
        <v>32195</v>
      </c>
      <c r="D9" s="40">
        <f t="shared" si="2"/>
        <v>10057</v>
      </c>
      <c r="E9" s="41">
        <v>5111</v>
      </c>
      <c r="F9" s="41">
        <v>3176</v>
      </c>
      <c r="G9" s="42">
        <v>1770</v>
      </c>
      <c r="H9" s="39">
        <v>10116</v>
      </c>
      <c r="I9" s="43">
        <f t="shared" si="3"/>
        <v>0.31237769840037272</v>
      </c>
      <c r="J9" s="26"/>
      <c r="K9" s="24">
        <f t="shared" si="1"/>
        <v>12022</v>
      </c>
      <c r="L9" s="58">
        <f t="shared" si="4"/>
        <v>0.15875135890666253</v>
      </c>
      <c r="M9" s="58">
        <f t="shared" si="5"/>
        <v>5.4977480975306726E-2</v>
      </c>
    </row>
    <row r="10" spans="1:13" ht="20.100000000000001" customHeight="1">
      <c r="B10" s="19" t="s">
        <v>21</v>
      </c>
      <c r="C10" s="39">
        <v>44360</v>
      </c>
      <c r="D10" s="40">
        <f t="shared" si="2"/>
        <v>14504</v>
      </c>
      <c r="E10" s="41">
        <v>7019</v>
      </c>
      <c r="F10" s="41">
        <v>4641</v>
      </c>
      <c r="G10" s="42">
        <v>2844</v>
      </c>
      <c r="H10" s="39">
        <v>13680</v>
      </c>
      <c r="I10" s="43">
        <f t="shared" si="3"/>
        <v>0.32696122633002705</v>
      </c>
      <c r="J10" s="26"/>
      <c r="K10" s="24">
        <f t="shared" si="1"/>
        <v>16176</v>
      </c>
      <c r="L10" s="58">
        <f t="shared" si="4"/>
        <v>0.15822813345356176</v>
      </c>
      <c r="M10" s="58">
        <f t="shared" si="5"/>
        <v>6.4111812443642918E-2</v>
      </c>
    </row>
    <row r="11" spans="1:13" ht="20.100000000000001" customHeight="1">
      <c r="B11" s="19" t="s">
        <v>22</v>
      </c>
      <c r="C11" s="39">
        <v>96977</v>
      </c>
      <c r="D11" s="40">
        <f t="shared" si="2"/>
        <v>31517</v>
      </c>
      <c r="E11" s="41">
        <v>14978</v>
      </c>
      <c r="F11" s="41">
        <v>10680</v>
      </c>
      <c r="G11" s="42">
        <v>5859</v>
      </c>
      <c r="H11" s="39">
        <v>31158</v>
      </c>
      <c r="I11" s="43">
        <f t="shared" si="3"/>
        <v>0.32499458634521589</v>
      </c>
      <c r="J11" s="26"/>
      <c r="K11" s="24">
        <f t="shared" si="1"/>
        <v>34302</v>
      </c>
      <c r="L11" s="58">
        <f t="shared" si="4"/>
        <v>0.15444899306021015</v>
      </c>
      <c r="M11" s="58">
        <f t="shared" si="5"/>
        <v>6.0416387390824632E-2</v>
      </c>
    </row>
    <row r="12" spans="1:13" ht="20.100000000000001" customHeight="1">
      <c r="B12" s="19" t="s">
        <v>23</v>
      </c>
      <c r="C12" s="39">
        <v>132716</v>
      </c>
      <c r="D12" s="40">
        <f t="shared" si="2"/>
        <v>49051</v>
      </c>
      <c r="E12" s="41">
        <v>23807</v>
      </c>
      <c r="F12" s="41">
        <v>15957</v>
      </c>
      <c r="G12" s="42">
        <v>9287</v>
      </c>
      <c r="H12" s="39">
        <v>39309</v>
      </c>
      <c r="I12" s="43">
        <f t="shared" si="3"/>
        <v>0.36959371891859311</v>
      </c>
      <c r="J12" s="26"/>
      <c r="K12" s="24">
        <f t="shared" si="1"/>
        <v>44356</v>
      </c>
      <c r="L12" s="58">
        <f t="shared" si="4"/>
        <v>0.17938304349136502</v>
      </c>
      <c r="M12" s="58">
        <f t="shared" si="5"/>
        <v>6.9976491154043224E-2</v>
      </c>
    </row>
    <row r="13" spans="1:13" ht="20.100000000000001" customHeight="1">
      <c r="B13" s="19" t="s">
        <v>24</v>
      </c>
      <c r="C13" s="39">
        <v>56174</v>
      </c>
      <c r="D13" s="40">
        <f t="shared" si="2"/>
        <v>20398</v>
      </c>
      <c r="E13" s="41">
        <v>9334</v>
      </c>
      <c r="F13" s="41">
        <v>7117</v>
      </c>
      <c r="G13" s="42">
        <v>3947</v>
      </c>
      <c r="H13" s="39">
        <v>16947</v>
      </c>
      <c r="I13" s="43">
        <f t="shared" si="3"/>
        <v>0.36312172891373234</v>
      </c>
      <c r="J13" s="26"/>
      <c r="K13" s="24">
        <f t="shared" si="1"/>
        <v>18829</v>
      </c>
      <c r="L13" s="58">
        <f t="shared" si="4"/>
        <v>0.16616228148253639</v>
      </c>
      <c r="M13" s="58">
        <f t="shared" si="5"/>
        <v>7.0263823121016838E-2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7182</v>
      </c>
      <c r="E4" s="46">
        <f t="shared" ref="E4:K4" si="0">SUM(E5:E7)</f>
        <v>5457</v>
      </c>
      <c r="F4" s="46">
        <f t="shared" si="0"/>
        <v>8975</v>
      </c>
      <c r="G4" s="46">
        <f t="shared" si="0"/>
        <v>5356</v>
      </c>
      <c r="H4" s="46">
        <f t="shared" si="0"/>
        <v>4572</v>
      </c>
      <c r="I4" s="46">
        <f t="shared" si="0"/>
        <v>5507</v>
      </c>
      <c r="J4" s="45">
        <f t="shared" si="0"/>
        <v>3019</v>
      </c>
      <c r="K4" s="47">
        <f t="shared" si="0"/>
        <v>40068</v>
      </c>
      <c r="L4" s="55">
        <f>K4/人口統計!D5</f>
        <v>0.18130480818830941</v>
      </c>
      <c r="O4" s="14" t="s">
        <v>188</v>
      </c>
    </row>
    <row r="5" spans="1:21" ht="20.100000000000001" customHeight="1">
      <c r="B5" s="117"/>
      <c r="C5" s="118" t="s">
        <v>15</v>
      </c>
      <c r="D5" s="48">
        <v>893</v>
      </c>
      <c r="E5" s="49">
        <v>785</v>
      </c>
      <c r="F5" s="49">
        <v>851</v>
      </c>
      <c r="G5" s="49">
        <v>623</v>
      </c>
      <c r="H5" s="49">
        <v>504</v>
      </c>
      <c r="I5" s="49">
        <v>537</v>
      </c>
      <c r="J5" s="48">
        <v>329</v>
      </c>
      <c r="K5" s="50">
        <f>SUM(D5:J5)</f>
        <v>4522</v>
      </c>
      <c r="L5" s="56">
        <f>K5/人口統計!D5</f>
        <v>2.0461723635508015E-2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2947</v>
      </c>
      <c r="E6" s="49">
        <v>2019</v>
      </c>
      <c r="F6" s="49">
        <v>2953</v>
      </c>
      <c r="G6" s="49">
        <v>1578</v>
      </c>
      <c r="H6" s="49">
        <v>1292</v>
      </c>
      <c r="I6" s="49">
        <v>1387</v>
      </c>
      <c r="J6" s="48">
        <v>803</v>
      </c>
      <c r="K6" s="50">
        <f>SUM(D6:J6)</f>
        <v>12979</v>
      </c>
      <c r="L6" s="56">
        <f>K6/人口統計!D5</f>
        <v>5.8729038271839562E-2</v>
      </c>
      <c r="O6" s="162">
        <f>SUM(D6,D7)</f>
        <v>6289</v>
      </c>
      <c r="P6" s="162">
        <f t="shared" ref="P6:U6" si="1">SUM(E6,E7)</f>
        <v>4672</v>
      </c>
      <c r="Q6" s="162">
        <f t="shared" si="1"/>
        <v>8124</v>
      </c>
      <c r="R6" s="162">
        <f t="shared" si="1"/>
        <v>4733</v>
      </c>
      <c r="S6" s="162">
        <f t="shared" si="1"/>
        <v>4068</v>
      </c>
      <c r="T6" s="162">
        <f t="shared" si="1"/>
        <v>4970</v>
      </c>
      <c r="U6" s="162">
        <f t="shared" si="1"/>
        <v>2690</v>
      </c>
    </row>
    <row r="7" spans="1:21" ht="20.100000000000001" customHeight="1">
      <c r="B7" s="117"/>
      <c r="C7" s="119" t="s">
        <v>143</v>
      </c>
      <c r="D7" s="51">
        <v>3342</v>
      </c>
      <c r="E7" s="52">
        <v>2653</v>
      </c>
      <c r="F7" s="52">
        <v>5171</v>
      </c>
      <c r="G7" s="52">
        <v>3155</v>
      </c>
      <c r="H7" s="52">
        <v>2776</v>
      </c>
      <c r="I7" s="52">
        <v>3583</v>
      </c>
      <c r="J7" s="51">
        <v>1887</v>
      </c>
      <c r="K7" s="53">
        <f>SUM(D7:J7)</f>
        <v>22567</v>
      </c>
      <c r="L7" s="57">
        <f>K7/人口統計!D5</f>
        <v>0.10211404628096182</v>
      </c>
      <c r="O7" s="14">
        <f>O6/($K$6+$K$7)</f>
        <v>0.17692567377482699</v>
      </c>
      <c r="P7" s="14">
        <f t="shared" ref="P7:U7" si="2">P6/($K$6+$K$7)</f>
        <v>0.1314353232431216</v>
      </c>
      <c r="Q7" s="14">
        <f t="shared" si="2"/>
        <v>0.22854892252292805</v>
      </c>
      <c r="R7" s="14">
        <f t="shared" si="2"/>
        <v>0.13315140944128734</v>
      </c>
      <c r="S7" s="14">
        <f t="shared" si="2"/>
        <v>0.11444325662521802</v>
      </c>
      <c r="T7" s="14">
        <f t="shared" si="2"/>
        <v>0.13981882630957071</v>
      </c>
      <c r="U7" s="14">
        <f t="shared" si="2"/>
        <v>7.5676588083047322E-2</v>
      </c>
    </row>
    <row r="8" spans="1:21" ht="20.100000000000001" customHeight="1" thickBot="1">
      <c r="B8" s="205" t="s">
        <v>67</v>
      </c>
      <c r="C8" s="206"/>
      <c r="D8" s="45">
        <v>79</v>
      </c>
      <c r="E8" s="46">
        <v>96</v>
      </c>
      <c r="F8" s="46">
        <v>92</v>
      </c>
      <c r="G8" s="46">
        <v>120</v>
      </c>
      <c r="H8" s="46">
        <v>81</v>
      </c>
      <c r="I8" s="46">
        <v>73</v>
      </c>
      <c r="J8" s="45">
        <v>40</v>
      </c>
      <c r="K8" s="47">
        <f>SUM(D8:J8)</f>
        <v>581</v>
      </c>
      <c r="L8" s="80"/>
    </row>
    <row r="9" spans="1:21" ht="20.100000000000001" customHeight="1" thickTop="1">
      <c r="B9" s="207" t="s">
        <v>34</v>
      </c>
      <c r="C9" s="208"/>
      <c r="D9" s="35">
        <f>D4+D8</f>
        <v>7261</v>
      </c>
      <c r="E9" s="34">
        <f t="shared" ref="E9:K9" si="3">E4+E8</f>
        <v>5553</v>
      </c>
      <c r="F9" s="34">
        <f t="shared" si="3"/>
        <v>9067</v>
      </c>
      <c r="G9" s="34">
        <f t="shared" si="3"/>
        <v>5476</v>
      </c>
      <c r="H9" s="34">
        <f t="shared" si="3"/>
        <v>4653</v>
      </c>
      <c r="I9" s="34">
        <f t="shared" si="3"/>
        <v>5580</v>
      </c>
      <c r="J9" s="35">
        <f t="shared" si="3"/>
        <v>3059</v>
      </c>
      <c r="K9" s="54">
        <f t="shared" si="3"/>
        <v>40649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1218</v>
      </c>
      <c r="E24" s="46">
        <v>1074</v>
      </c>
      <c r="F24" s="46">
        <v>1436</v>
      </c>
      <c r="G24" s="46">
        <v>872</v>
      </c>
      <c r="H24" s="46">
        <v>723</v>
      </c>
      <c r="I24" s="46">
        <v>928</v>
      </c>
      <c r="J24" s="45">
        <v>559</v>
      </c>
      <c r="K24" s="47">
        <f>SUM(D24:J24)</f>
        <v>6810</v>
      </c>
      <c r="L24" s="55">
        <f>K24/人口統計!D6</f>
        <v>0.1474313177891797</v>
      </c>
    </row>
    <row r="25" spans="1:12" ht="20.100000000000001" customHeight="1">
      <c r="B25" s="213" t="s">
        <v>43</v>
      </c>
      <c r="C25" s="214"/>
      <c r="D25" s="45">
        <v>1197</v>
      </c>
      <c r="E25" s="46">
        <v>1027</v>
      </c>
      <c r="F25" s="46">
        <v>1125</v>
      </c>
      <c r="G25" s="46">
        <v>752</v>
      </c>
      <c r="H25" s="46">
        <v>617</v>
      </c>
      <c r="I25" s="46">
        <v>675</v>
      </c>
      <c r="J25" s="45">
        <v>396</v>
      </c>
      <c r="K25" s="47">
        <f t="shared" ref="K25:K31" si="4">SUM(D25:J25)</f>
        <v>5789</v>
      </c>
      <c r="L25" s="55">
        <f>K25/人口統計!D7</f>
        <v>0.18835817010476996</v>
      </c>
    </row>
    <row r="26" spans="1:12" ht="20.100000000000001" customHeight="1">
      <c r="B26" s="213" t="s">
        <v>44</v>
      </c>
      <c r="C26" s="214"/>
      <c r="D26" s="45">
        <v>766</v>
      </c>
      <c r="E26" s="46">
        <v>388</v>
      </c>
      <c r="F26" s="46">
        <v>888</v>
      </c>
      <c r="G26" s="46">
        <v>485</v>
      </c>
      <c r="H26" s="46">
        <v>444</v>
      </c>
      <c r="I26" s="46">
        <v>485</v>
      </c>
      <c r="J26" s="45">
        <v>286</v>
      </c>
      <c r="K26" s="47">
        <f t="shared" si="4"/>
        <v>3742</v>
      </c>
      <c r="L26" s="55">
        <f>K26/人口統計!D8</f>
        <v>0.20176857543405585</v>
      </c>
    </row>
    <row r="27" spans="1:12" ht="20.100000000000001" customHeight="1">
      <c r="B27" s="213" t="s">
        <v>45</v>
      </c>
      <c r="C27" s="214"/>
      <c r="D27" s="45">
        <v>204</v>
      </c>
      <c r="E27" s="46">
        <v>154</v>
      </c>
      <c r="F27" s="46">
        <v>366</v>
      </c>
      <c r="G27" s="46">
        <v>241</v>
      </c>
      <c r="H27" s="46">
        <v>201</v>
      </c>
      <c r="I27" s="46">
        <v>216</v>
      </c>
      <c r="J27" s="45">
        <v>109</v>
      </c>
      <c r="K27" s="47">
        <f t="shared" si="4"/>
        <v>1491</v>
      </c>
      <c r="L27" s="55">
        <f>K27/人口統計!D9</f>
        <v>0.14825494680322163</v>
      </c>
    </row>
    <row r="28" spans="1:12" ht="20.100000000000001" customHeight="1">
      <c r="B28" s="213" t="s">
        <v>46</v>
      </c>
      <c r="C28" s="214"/>
      <c r="D28" s="45">
        <v>334</v>
      </c>
      <c r="E28" s="46">
        <v>254</v>
      </c>
      <c r="F28" s="46">
        <v>481</v>
      </c>
      <c r="G28" s="46">
        <v>321</v>
      </c>
      <c r="H28" s="46">
        <v>295</v>
      </c>
      <c r="I28" s="46">
        <v>388</v>
      </c>
      <c r="J28" s="45">
        <v>191</v>
      </c>
      <c r="K28" s="47">
        <f t="shared" si="4"/>
        <v>2264</v>
      </c>
      <c r="L28" s="55">
        <f>K28/人口統計!D10</f>
        <v>0.15609487038058467</v>
      </c>
    </row>
    <row r="29" spans="1:12" ht="20.100000000000001" customHeight="1">
      <c r="B29" s="213" t="s">
        <v>47</v>
      </c>
      <c r="C29" s="214"/>
      <c r="D29" s="45">
        <v>768</v>
      </c>
      <c r="E29" s="46">
        <v>711</v>
      </c>
      <c r="F29" s="46">
        <v>1450</v>
      </c>
      <c r="G29" s="46">
        <v>771</v>
      </c>
      <c r="H29" s="46">
        <v>671</v>
      </c>
      <c r="I29" s="46">
        <v>803</v>
      </c>
      <c r="J29" s="45">
        <v>414</v>
      </c>
      <c r="K29" s="47">
        <f t="shared" si="4"/>
        <v>5588</v>
      </c>
      <c r="L29" s="55">
        <f>K29/人口統計!D11</f>
        <v>0.17730113906780468</v>
      </c>
    </row>
    <row r="30" spans="1:12" ht="20.100000000000001" customHeight="1">
      <c r="B30" s="213" t="s">
        <v>48</v>
      </c>
      <c r="C30" s="214"/>
      <c r="D30" s="45">
        <v>2206</v>
      </c>
      <c r="E30" s="46">
        <v>1458</v>
      </c>
      <c r="F30" s="46">
        <v>2332</v>
      </c>
      <c r="G30" s="46">
        <v>1435</v>
      </c>
      <c r="H30" s="46">
        <v>1231</v>
      </c>
      <c r="I30" s="46">
        <v>1446</v>
      </c>
      <c r="J30" s="45">
        <v>725</v>
      </c>
      <c r="K30" s="47">
        <f t="shared" si="4"/>
        <v>10833</v>
      </c>
      <c r="L30" s="55">
        <f>K30/人口統計!D12</f>
        <v>0.22085176652871502</v>
      </c>
    </row>
    <row r="31" spans="1:12" ht="20.100000000000001" customHeight="1" thickBot="1">
      <c r="B31" s="209" t="s">
        <v>24</v>
      </c>
      <c r="C31" s="210"/>
      <c r="D31" s="45">
        <v>489</v>
      </c>
      <c r="E31" s="46">
        <v>391</v>
      </c>
      <c r="F31" s="46">
        <v>897</v>
      </c>
      <c r="G31" s="46">
        <v>479</v>
      </c>
      <c r="H31" s="46">
        <v>390</v>
      </c>
      <c r="I31" s="46">
        <v>566</v>
      </c>
      <c r="J31" s="45">
        <v>339</v>
      </c>
      <c r="K31" s="47">
        <f t="shared" si="4"/>
        <v>3551</v>
      </c>
      <c r="L31" s="59">
        <f>K31/人口統計!D13</f>
        <v>0.17408569467594862</v>
      </c>
    </row>
    <row r="32" spans="1:12" ht="20.100000000000001" customHeight="1" thickTop="1">
      <c r="B32" s="211" t="s">
        <v>49</v>
      </c>
      <c r="C32" s="212"/>
      <c r="D32" s="35">
        <f>SUM(D24:D31)</f>
        <v>7182</v>
      </c>
      <c r="E32" s="34">
        <f t="shared" ref="E32:J32" si="5">SUM(E24:E31)</f>
        <v>5457</v>
      </c>
      <c r="F32" s="34">
        <f t="shared" si="5"/>
        <v>8975</v>
      </c>
      <c r="G32" s="34">
        <f t="shared" si="5"/>
        <v>5356</v>
      </c>
      <c r="H32" s="34">
        <f t="shared" si="5"/>
        <v>4572</v>
      </c>
      <c r="I32" s="34">
        <f t="shared" si="5"/>
        <v>5507</v>
      </c>
      <c r="J32" s="35">
        <f t="shared" si="5"/>
        <v>3019</v>
      </c>
      <c r="K32" s="54">
        <f>SUM(K24:K31)</f>
        <v>40068</v>
      </c>
      <c r="L32" s="60">
        <f>K32/人口統計!D5</f>
        <v>0.18130480818830941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272</v>
      </c>
      <c r="E50" s="192">
        <v>238</v>
      </c>
      <c r="F50" s="192">
        <v>317</v>
      </c>
      <c r="G50" s="192">
        <v>194</v>
      </c>
      <c r="H50" s="192">
        <v>157</v>
      </c>
      <c r="I50" s="192">
        <v>198</v>
      </c>
      <c r="J50" s="191">
        <v>125</v>
      </c>
      <c r="K50" s="193">
        <f t="shared" ref="K50:K82" si="6">SUM(D50:J50)</f>
        <v>1501</v>
      </c>
      <c r="L50" s="194">
        <f>K50/N50</f>
        <v>0.14039846599943878</v>
      </c>
      <c r="N50" s="14">
        <v>10691</v>
      </c>
    </row>
    <row r="51" spans="2:14" ht="20.100000000000001" customHeight="1">
      <c r="B51" s="203" t="s">
        <v>155</v>
      </c>
      <c r="C51" s="204"/>
      <c r="D51" s="191">
        <v>207</v>
      </c>
      <c r="E51" s="192">
        <v>175</v>
      </c>
      <c r="F51" s="192">
        <v>283</v>
      </c>
      <c r="G51" s="192">
        <v>149</v>
      </c>
      <c r="H51" s="192">
        <v>133</v>
      </c>
      <c r="I51" s="192">
        <v>170</v>
      </c>
      <c r="J51" s="191">
        <v>84</v>
      </c>
      <c r="K51" s="193">
        <f t="shared" si="6"/>
        <v>1201</v>
      </c>
      <c r="L51" s="194">
        <f t="shared" ref="L51:L82" si="7">K51/N51</f>
        <v>0.15484785972150594</v>
      </c>
      <c r="N51" s="14">
        <v>7756</v>
      </c>
    </row>
    <row r="52" spans="2:14" ht="20.100000000000001" customHeight="1">
      <c r="B52" s="203" t="s">
        <v>156</v>
      </c>
      <c r="C52" s="204"/>
      <c r="D52" s="191">
        <v>358</v>
      </c>
      <c r="E52" s="192">
        <v>295</v>
      </c>
      <c r="F52" s="192">
        <v>326</v>
      </c>
      <c r="G52" s="192">
        <v>242</v>
      </c>
      <c r="H52" s="192">
        <v>186</v>
      </c>
      <c r="I52" s="192">
        <v>223</v>
      </c>
      <c r="J52" s="191">
        <v>137</v>
      </c>
      <c r="K52" s="193">
        <f t="shared" si="6"/>
        <v>1767</v>
      </c>
      <c r="L52" s="194">
        <f t="shared" si="7"/>
        <v>0.15890287769784173</v>
      </c>
      <c r="N52" s="14">
        <v>11120</v>
      </c>
    </row>
    <row r="53" spans="2:14" ht="20.100000000000001" customHeight="1">
      <c r="B53" s="203" t="s">
        <v>157</v>
      </c>
      <c r="C53" s="204"/>
      <c r="D53" s="191">
        <v>177</v>
      </c>
      <c r="E53" s="192">
        <v>173</v>
      </c>
      <c r="F53" s="192">
        <v>223</v>
      </c>
      <c r="G53" s="192">
        <v>157</v>
      </c>
      <c r="H53" s="192">
        <v>122</v>
      </c>
      <c r="I53" s="192">
        <v>166</v>
      </c>
      <c r="J53" s="191">
        <v>111</v>
      </c>
      <c r="K53" s="193">
        <f t="shared" si="6"/>
        <v>1129</v>
      </c>
      <c r="L53" s="194">
        <f t="shared" si="7"/>
        <v>0.1474275267693915</v>
      </c>
      <c r="N53" s="14">
        <v>7658</v>
      </c>
    </row>
    <row r="54" spans="2:14" ht="20.100000000000001" customHeight="1">
      <c r="B54" s="203" t="s">
        <v>158</v>
      </c>
      <c r="C54" s="204"/>
      <c r="D54" s="191">
        <v>163</v>
      </c>
      <c r="E54" s="192">
        <v>159</v>
      </c>
      <c r="F54" s="192">
        <v>198</v>
      </c>
      <c r="G54" s="192">
        <v>113</v>
      </c>
      <c r="H54" s="192">
        <v>95</v>
      </c>
      <c r="I54" s="192">
        <v>145</v>
      </c>
      <c r="J54" s="191">
        <v>83</v>
      </c>
      <c r="K54" s="193">
        <f t="shared" si="6"/>
        <v>956</v>
      </c>
      <c r="L54" s="194">
        <f t="shared" si="7"/>
        <v>0.1480334468875813</v>
      </c>
      <c r="N54" s="14">
        <v>6458</v>
      </c>
    </row>
    <row r="55" spans="2:14" ht="20.100000000000001" customHeight="1">
      <c r="B55" s="203" t="s">
        <v>159</v>
      </c>
      <c r="C55" s="204"/>
      <c r="D55" s="191">
        <v>63</v>
      </c>
      <c r="E55" s="192">
        <v>65</v>
      </c>
      <c r="F55" s="192">
        <v>97</v>
      </c>
      <c r="G55" s="192">
        <v>46</v>
      </c>
      <c r="H55" s="192">
        <v>47</v>
      </c>
      <c r="I55" s="192">
        <v>47</v>
      </c>
      <c r="J55" s="191">
        <v>28</v>
      </c>
      <c r="K55" s="193">
        <f t="shared" si="6"/>
        <v>393</v>
      </c>
      <c r="L55" s="194">
        <f t="shared" si="7"/>
        <v>0.15669856459330145</v>
      </c>
      <c r="N55" s="14">
        <v>2508</v>
      </c>
    </row>
    <row r="56" spans="2:14" ht="20.100000000000001" customHeight="1">
      <c r="B56" s="203" t="s">
        <v>160</v>
      </c>
      <c r="C56" s="204"/>
      <c r="D56" s="191">
        <v>175</v>
      </c>
      <c r="E56" s="192">
        <v>149</v>
      </c>
      <c r="F56" s="192">
        <v>154</v>
      </c>
      <c r="G56" s="192">
        <v>128</v>
      </c>
      <c r="H56" s="192">
        <v>100</v>
      </c>
      <c r="I56" s="192">
        <v>91</v>
      </c>
      <c r="J56" s="191">
        <v>58</v>
      </c>
      <c r="K56" s="193">
        <f t="shared" si="6"/>
        <v>855</v>
      </c>
      <c r="L56" s="194">
        <f t="shared" si="7"/>
        <v>0.19819193324061196</v>
      </c>
      <c r="N56" s="14">
        <v>4314</v>
      </c>
    </row>
    <row r="57" spans="2:14" ht="20.100000000000001" customHeight="1">
      <c r="B57" s="203" t="s">
        <v>161</v>
      </c>
      <c r="C57" s="204"/>
      <c r="D57" s="191">
        <v>423</v>
      </c>
      <c r="E57" s="192">
        <v>381</v>
      </c>
      <c r="F57" s="192">
        <v>387</v>
      </c>
      <c r="G57" s="192">
        <v>244</v>
      </c>
      <c r="H57" s="192">
        <v>179</v>
      </c>
      <c r="I57" s="192">
        <v>222</v>
      </c>
      <c r="J57" s="191">
        <v>111</v>
      </c>
      <c r="K57" s="193">
        <f t="shared" si="6"/>
        <v>1947</v>
      </c>
      <c r="L57" s="194">
        <f t="shared" si="7"/>
        <v>0.210236475542598</v>
      </c>
      <c r="N57" s="14">
        <v>9261</v>
      </c>
    </row>
    <row r="58" spans="2:14" ht="20.100000000000001" customHeight="1">
      <c r="B58" s="203" t="s">
        <v>162</v>
      </c>
      <c r="C58" s="204"/>
      <c r="D58" s="191">
        <v>418</v>
      </c>
      <c r="E58" s="192">
        <v>351</v>
      </c>
      <c r="F58" s="192">
        <v>399</v>
      </c>
      <c r="G58" s="192">
        <v>253</v>
      </c>
      <c r="H58" s="192">
        <v>223</v>
      </c>
      <c r="I58" s="192">
        <v>237</v>
      </c>
      <c r="J58" s="191">
        <v>152</v>
      </c>
      <c r="K58" s="193">
        <f t="shared" si="6"/>
        <v>2033</v>
      </c>
      <c r="L58" s="194">
        <f t="shared" si="7"/>
        <v>0.19228222831741229</v>
      </c>
      <c r="N58" s="14">
        <v>10573</v>
      </c>
    </row>
    <row r="59" spans="2:14" ht="20.100000000000001" customHeight="1">
      <c r="B59" s="203" t="s">
        <v>163</v>
      </c>
      <c r="C59" s="204"/>
      <c r="D59" s="191">
        <v>199</v>
      </c>
      <c r="E59" s="192">
        <v>167</v>
      </c>
      <c r="F59" s="192">
        <v>195</v>
      </c>
      <c r="G59" s="192">
        <v>147</v>
      </c>
      <c r="H59" s="192">
        <v>127</v>
      </c>
      <c r="I59" s="192">
        <v>135</v>
      </c>
      <c r="J59" s="191">
        <v>82</v>
      </c>
      <c r="K59" s="193">
        <f t="shared" si="6"/>
        <v>1052</v>
      </c>
      <c r="L59" s="194">
        <f t="shared" si="7"/>
        <v>0.15973276647433951</v>
      </c>
      <c r="N59" s="14">
        <v>6586</v>
      </c>
    </row>
    <row r="60" spans="2:14" ht="20.100000000000001" customHeight="1">
      <c r="B60" s="203" t="s">
        <v>164</v>
      </c>
      <c r="C60" s="204"/>
      <c r="D60" s="191">
        <v>381</v>
      </c>
      <c r="E60" s="192">
        <v>218</v>
      </c>
      <c r="F60" s="192">
        <v>471</v>
      </c>
      <c r="G60" s="192">
        <v>252</v>
      </c>
      <c r="H60" s="192">
        <v>226</v>
      </c>
      <c r="I60" s="192">
        <v>279</v>
      </c>
      <c r="J60" s="191">
        <v>167</v>
      </c>
      <c r="K60" s="193">
        <f t="shared" si="6"/>
        <v>1994</v>
      </c>
      <c r="L60" s="194">
        <f t="shared" si="7"/>
        <v>0.20923399790136413</v>
      </c>
      <c r="N60" s="14">
        <v>9530</v>
      </c>
    </row>
    <row r="61" spans="2:14" ht="20.100000000000001" customHeight="1">
      <c r="B61" s="203" t="s">
        <v>165</v>
      </c>
      <c r="C61" s="204"/>
      <c r="D61" s="191">
        <v>115</v>
      </c>
      <c r="E61" s="192">
        <v>71</v>
      </c>
      <c r="F61" s="192">
        <v>160</v>
      </c>
      <c r="G61" s="192">
        <v>85</v>
      </c>
      <c r="H61" s="192">
        <v>83</v>
      </c>
      <c r="I61" s="192">
        <v>97</v>
      </c>
      <c r="J61" s="191">
        <v>46</v>
      </c>
      <c r="K61" s="193">
        <f t="shared" si="6"/>
        <v>657</v>
      </c>
      <c r="L61" s="194">
        <f t="shared" si="7"/>
        <v>0.21704658077304262</v>
      </c>
      <c r="N61" s="14">
        <v>3027</v>
      </c>
    </row>
    <row r="62" spans="2:14" ht="20.100000000000001" customHeight="1">
      <c r="B62" s="203" t="s">
        <v>166</v>
      </c>
      <c r="C62" s="204"/>
      <c r="D62" s="191">
        <v>278</v>
      </c>
      <c r="E62" s="192">
        <v>110</v>
      </c>
      <c r="F62" s="192">
        <v>270</v>
      </c>
      <c r="G62" s="192">
        <v>159</v>
      </c>
      <c r="H62" s="192">
        <v>143</v>
      </c>
      <c r="I62" s="192">
        <v>117</v>
      </c>
      <c r="J62" s="191">
        <v>77</v>
      </c>
      <c r="K62" s="193">
        <f t="shared" si="6"/>
        <v>1154</v>
      </c>
      <c r="L62" s="194">
        <f t="shared" si="7"/>
        <v>0.19268659208549008</v>
      </c>
      <c r="N62" s="14">
        <v>5989</v>
      </c>
    </row>
    <row r="63" spans="2:14" ht="20.100000000000001" customHeight="1">
      <c r="B63" s="203" t="s">
        <v>167</v>
      </c>
      <c r="C63" s="204"/>
      <c r="D63" s="191">
        <v>180</v>
      </c>
      <c r="E63" s="192">
        <v>142</v>
      </c>
      <c r="F63" s="192">
        <v>336</v>
      </c>
      <c r="G63" s="192">
        <v>218</v>
      </c>
      <c r="H63" s="192">
        <v>172</v>
      </c>
      <c r="I63" s="192">
        <v>198</v>
      </c>
      <c r="J63" s="191">
        <v>81</v>
      </c>
      <c r="K63" s="193">
        <f t="shared" si="6"/>
        <v>1327</v>
      </c>
      <c r="L63" s="194">
        <f t="shared" si="7"/>
        <v>0.14488481275248388</v>
      </c>
      <c r="N63" s="14">
        <v>9159</v>
      </c>
    </row>
    <row r="64" spans="2:14" ht="20.100000000000001" customHeight="1">
      <c r="B64" s="203" t="s">
        <v>168</v>
      </c>
      <c r="C64" s="204"/>
      <c r="D64" s="191">
        <v>28</v>
      </c>
      <c r="E64" s="192">
        <v>16</v>
      </c>
      <c r="F64" s="192">
        <v>37</v>
      </c>
      <c r="G64" s="192">
        <v>26</v>
      </c>
      <c r="H64" s="192">
        <v>33</v>
      </c>
      <c r="I64" s="192">
        <v>21</v>
      </c>
      <c r="J64" s="191">
        <v>28</v>
      </c>
      <c r="K64" s="193">
        <f t="shared" si="6"/>
        <v>189</v>
      </c>
      <c r="L64" s="194">
        <f t="shared" si="7"/>
        <v>0.21046770601336304</v>
      </c>
      <c r="N64" s="14">
        <v>898</v>
      </c>
    </row>
    <row r="65" spans="2:14" ht="20.100000000000001" customHeight="1">
      <c r="B65" s="203" t="s">
        <v>169</v>
      </c>
      <c r="C65" s="204"/>
      <c r="D65" s="191">
        <v>216</v>
      </c>
      <c r="E65" s="192">
        <v>172</v>
      </c>
      <c r="F65" s="192">
        <v>334</v>
      </c>
      <c r="G65" s="192">
        <v>217</v>
      </c>
      <c r="H65" s="192">
        <v>218</v>
      </c>
      <c r="I65" s="192">
        <v>272</v>
      </c>
      <c r="J65" s="191">
        <v>133</v>
      </c>
      <c r="K65" s="193">
        <f t="shared" si="6"/>
        <v>1562</v>
      </c>
      <c r="L65" s="194">
        <f t="shared" si="7"/>
        <v>0.15599720363527414</v>
      </c>
      <c r="N65" s="14">
        <v>10013</v>
      </c>
    </row>
    <row r="66" spans="2:14" ht="20.100000000000001" customHeight="1">
      <c r="B66" s="203" t="s">
        <v>170</v>
      </c>
      <c r="C66" s="204"/>
      <c r="D66" s="191">
        <v>125</v>
      </c>
      <c r="E66" s="192">
        <v>84</v>
      </c>
      <c r="F66" s="192">
        <v>153</v>
      </c>
      <c r="G66" s="192">
        <v>110</v>
      </c>
      <c r="H66" s="192">
        <v>81</v>
      </c>
      <c r="I66" s="192">
        <v>117</v>
      </c>
      <c r="J66" s="191">
        <v>61</v>
      </c>
      <c r="K66" s="193">
        <f t="shared" si="6"/>
        <v>731</v>
      </c>
      <c r="L66" s="194">
        <f t="shared" si="7"/>
        <v>0.16276998441327098</v>
      </c>
      <c r="N66" s="14">
        <v>4491</v>
      </c>
    </row>
    <row r="67" spans="2:14" ht="20.100000000000001" customHeight="1">
      <c r="B67" s="203" t="s">
        <v>171</v>
      </c>
      <c r="C67" s="204"/>
      <c r="D67" s="187">
        <v>566</v>
      </c>
      <c r="E67" s="188">
        <v>529</v>
      </c>
      <c r="F67" s="188">
        <v>1030</v>
      </c>
      <c r="G67" s="188">
        <v>564</v>
      </c>
      <c r="H67" s="188">
        <v>487</v>
      </c>
      <c r="I67" s="188">
        <v>602</v>
      </c>
      <c r="J67" s="187">
        <v>296</v>
      </c>
      <c r="K67" s="189">
        <f t="shared" si="6"/>
        <v>4074</v>
      </c>
      <c r="L67" s="195">
        <f t="shared" si="7"/>
        <v>0.18727590328215502</v>
      </c>
      <c r="N67" s="14">
        <v>21754</v>
      </c>
    </row>
    <row r="68" spans="2:14" ht="20.100000000000001" customHeight="1">
      <c r="B68" s="203" t="s">
        <v>172</v>
      </c>
      <c r="C68" s="204"/>
      <c r="D68" s="187">
        <v>94</v>
      </c>
      <c r="E68" s="188">
        <v>83</v>
      </c>
      <c r="F68" s="188">
        <v>181</v>
      </c>
      <c r="G68" s="188">
        <v>102</v>
      </c>
      <c r="H68" s="188">
        <v>91</v>
      </c>
      <c r="I68" s="188">
        <v>88</v>
      </c>
      <c r="J68" s="187">
        <v>54</v>
      </c>
      <c r="K68" s="189">
        <f t="shared" si="6"/>
        <v>693</v>
      </c>
      <c r="L68" s="195">
        <f t="shared" si="7"/>
        <v>0.17047970479704797</v>
      </c>
      <c r="N68" s="14">
        <v>4065</v>
      </c>
    </row>
    <row r="69" spans="2:14" ht="20.100000000000001" customHeight="1">
      <c r="B69" s="203" t="s">
        <v>173</v>
      </c>
      <c r="C69" s="204"/>
      <c r="D69" s="187">
        <v>114</v>
      </c>
      <c r="E69" s="188">
        <v>106</v>
      </c>
      <c r="F69" s="188">
        <v>259</v>
      </c>
      <c r="G69" s="188">
        <v>120</v>
      </c>
      <c r="H69" s="188">
        <v>101</v>
      </c>
      <c r="I69" s="188">
        <v>124</v>
      </c>
      <c r="J69" s="187">
        <v>66</v>
      </c>
      <c r="K69" s="189">
        <f t="shared" si="6"/>
        <v>890</v>
      </c>
      <c r="L69" s="195">
        <f t="shared" si="7"/>
        <v>0.1561951561951562</v>
      </c>
      <c r="N69" s="14">
        <v>5698</v>
      </c>
    </row>
    <row r="70" spans="2:14" ht="20.100000000000001" customHeight="1">
      <c r="B70" s="203" t="s">
        <v>174</v>
      </c>
      <c r="C70" s="204"/>
      <c r="D70" s="187">
        <v>791</v>
      </c>
      <c r="E70" s="188">
        <v>511</v>
      </c>
      <c r="F70" s="188">
        <v>751</v>
      </c>
      <c r="G70" s="188">
        <v>460</v>
      </c>
      <c r="H70" s="188">
        <v>397</v>
      </c>
      <c r="I70" s="188">
        <v>446</v>
      </c>
      <c r="J70" s="187">
        <v>222</v>
      </c>
      <c r="K70" s="189">
        <f t="shared" si="6"/>
        <v>3578</v>
      </c>
      <c r="L70" s="195">
        <f t="shared" si="7"/>
        <v>0.22704486325274445</v>
      </c>
      <c r="N70" s="14">
        <v>15759</v>
      </c>
    </row>
    <row r="71" spans="2:14" ht="20.100000000000001" customHeight="1">
      <c r="B71" s="203" t="s">
        <v>175</v>
      </c>
      <c r="C71" s="204"/>
      <c r="D71" s="187">
        <v>129</v>
      </c>
      <c r="E71" s="188">
        <v>117</v>
      </c>
      <c r="F71" s="188">
        <v>206</v>
      </c>
      <c r="G71" s="188">
        <v>147</v>
      </c>
      <c r="H71" s="188">
        <v>135</v>
      </c>
      <c r="I71" s="188">
        <v>126</v>
      </c>
      <c r="J71" s="187">
        <v>86</v>
      </c>
      <c r="K71" s="189">
        <f t="shared" si="6"/>
        <v>946</v>
      </c>
      <c r="L71" s="195">
        <f t="shared" si="7"/>
        <v>0.20322234156820623</v>
      </c>
      <c r="N71" s="14">
        <v>4655</v>
      </c>
    </row>
    <row r="72" spans="2:14" ht="20.100000000000001" customHeight="1">
      <c r="B72" s="203" t="s">
        <v>176</v>
      </c>
      <c r="C72" s="204"/>
      <c r="D72" s="187">
        <v>208</v>
      </c>
      <c r="E72" s="188">
        <v>121</v>
      </c>
      <c r="F72" s="188">
        <v>219</v>
      </c>
      <c r="G72" s="188">
        <v>110</v>
      </c>
      <c r="H72" s="188">
        <v>100</v>
      </c>
      <c r="I72" s="188">
        <v>126</v>
      </c>
      <c r="J72" s="187">
        <v>64</v>
      </c>
      <c r="K72" s="189">
        <f t="shared" si="6"/>
        <v>948</v>
      </c>
      <c r="L72" s="195">
        <f t="shared" si="7"/>
        <v>0.21683440073193047</v>
      </c>
      <c r="N72" s="14">
        <v>4372</v>
      </c>
    </row>
    <row r="73" spans="2:14" ht="20.100000000000001" customHeight="1">
      <c r="B73" s="203" t="s">
        <v>177</v>
      </c>
      <c r="C73" s="204"/>
      <c r="D73" s="187">
        <v>178</v>
      </c>
      <c r="E73" s="188">
        <v>101</v>
      </c>
      <c r="F73" s="188">
        <v>165</v>
      </c>
      <c r="G73" s="188">
        <v>107</v>
      </c>
      <c r="H73" s="188">
        <v>96</v>
      </c>
      <c r="I73" s="188">
        <v>133</v>
      </c>
      <c r="J73" s="187">
        <v>67</v>
      </c>
      <c r="K73" s="189">
        <f t="shared" si="6"/>
        <v>847</v>
      </c>
      <c r="L73" s="195">
        <f t="shared" si="7"/>
        <v>0.21233391827525697</v>
      </c>
      <c r="N73" s="14">
        <v>3989</v>
      </c>
    </row>
    <row r="74" spans="2:14" ht="20.100000000000001" customHeight="1">
      <c r="B74" s="203" t="s">
        <v>178</v>
      </c>
      <c r="C74" s="204"/>
      <c r="D74" s="187">
        <v>147</v>
      </c>
      <c r="E74" s="188">
        <v>111</v>
      </c>
      <c r="F74" s="188">
        <v>172</v>
      </c>
      <c r="G74" s="188">
        <v>102</v>
      </c>
      <c r="H74" s="188">
        <v>75</v>
      </c>
      <c r="I74" s="188">
        <v>84</v>
      </c>
      <c r="J74" s="187">
        <v>46</v>
      </c>
      <c r="K74" s="189">
        <f t="shared" si="6"/>
        <v>737</v>
      </c>
      <c r="L74" s="196">
        <f t="shared" si="7"/>
        <v>0.22803217821782179</v>
      </c>
      <c r="N74" s="14">
        <v>3232</v>
      </c>
    </row>
    <row r="75" spans="2:14" ht="20.100000000000001" customHeight="1">
      <c r="B75" s="203" t="s">
        <v>179</v>
      </c>
      <c r="C75" s="204"/>
      <c r="D75" s="187">
        <v>321</v>
      </c>
      <c r="E75" s="188">
        <v>219</v>
      </c>
      <c r="F75" s="188">
        <v>282</v>
      </c>
      <c r="G75" s="188">
        <v>195</v>
      </c>
      <c r="H75" s="188">
        <v>198</v>
      </c>
      <c r="I75" s="188">
        <v>215</v>
      </c>
      <c r="J75" s="187">
        <v>93</v>
      </c>
      <c r="K75" s="189">
        <f t="shared" si="6"/>
        <v>1523</v>
      </c>
      <c r="L75" s="197">
        <f t="shared" si="7"/>
        <v>0.25227762133510023</v>
      </c>
      <c r="N75" s="14">
        <v>6037</v>
      </c>
    </row>
    <row r="76" spans="2:14" ht="20.100000000000001" customHeight="1">
      <c r="B76" s="203" t="s">
        <v>180</v>
      </c>
      <c r="C76" s="204"/>
      <c r="D76" s="187">
        <v>97</v>
      </c>
      <c r="E76" s="188">
        <v>69</v>
      </c>
      <c r="F76" s="188">
        <v>96</v>
      </c>
      <c r="G76" s="188">
        <v>62</v>
      </c>
      <c r="H76" s="188">
        <v>42</v>
      </c>
      <c r="I76" s="188">
        <v>69</v>
      </c>
      <c r="J76" s="187">
        <v>26</v>
      </c>
      <c r="K76" s="189">
        <f t="shared" si="6"/>
        <v>461</v>
      </c>
      <c r="L76" s="195">
        <f t="shared" si="7"/>
        <v>0.23448626653102747</v>
      </c>
      <c r="N76" s="14">
        <v>1966</v>
      </c>
    </row>
    <row r="77" spans="2:14" ht="20.100000000000001" customHeight="1">
      <c r="B77" s="203" t="s">
        <v>181</v>
      </c>
      <c r="C77" s="204"/>
      <c r="D77" s="187">
        <v>295</v>
      </c>
      <c r="E77" s="188">
        <v>190</v>
      </c>
      <c r="F77" s="188">
        <v>395</v>
      </c>
      <c r="G77" s="188">
        <v>244</v>
      </c>
      <c r="H77" s="188">
        <v>183</v>
      </c>
      <c r="I77" s="188">
        <v>220</v>
      </c>
      <c r="J77" s="187">
        <v>114</v>
      </c>
      <c r="K77" s="189">
        <f t="shared" si="6"/>
        <v>1641</v>
      </c>
      <c r="L77" s="195">
        <f t="shared" si="7"/>
        <v>0.20995394063459571</v>
      </c>
      <c r="N77" s="14">
        <v>7816</v>
      </c>
    </row>
    <row r="78" spans="2:14" ht="20.100000000000001" customHeight="1">
      <c r="B78" s="203" t="s">
        <v>182</v>
      </c>
      <c r="C78" s="204"/>
      <c r="D78" s="187">
        <v>51</v>
      </c>
      <c r="E78" s="188">
        <v>32</v>
      </c>
      <c r="F78" s="188">
        <v>61</v>
      </c>
      <c r="G78" s="188">
        <v>35</v>
      </c>
      <c r="H78" s="188">
        <v>24</v>
      </c>
      <c r="I78" s="188">
        <v>43</v>
      </c>
      <c r="J78" s="187">
        <v>17</v>
      </c>
      <c r="K78" s="189">
        <f t="shared" si="6"/>
        <v>263</v>
      </c>
      <c r="L78" s="195">
        <f t="shared" si="7"/>
        <v>0.2146938775510204</v>
      </c>
      <c r="N78" s="14">
        <v>1225</v>
      </c>
    </row>
    <row r="79" spans="2:14" ht="20.100000000000001" customHeight="1">
      <c r="B79" s="203" t="s">
        <v>183</v>
      </c>
      <c r="C79" s="204"/>
      <c r="D79" s="187">
        <v>195</v>
      </c>
      <c r="E79" s="188">
        <v>146</v>
      </c>
      <c r="F79" s="188">
        <v>407</v>
      </c>
      <c r="G79" s="188">
        <v>215</v>
      </c>
      <c r="H79" s="188">
        <v>184</v>
      </c>
      <c r="I79" s="188">
        <v>254</v>
      </c>
      <c r="J79" s="187">
        <v>148</v>
      </c>
      <c r="K79" s="189">
        <f t="shared" si="6"/>
        <v>1549</v>
      </c>
      <c r="L79" s="195">
        <f t="shared" si="7"/>
        <v>0.17172949002217294</v>
      </c>
      <c r="N79" s="14">
        <v>9020</v>
      </c>
    </row>
    <row r="80" spans="2:14" ht="20.100000000000001" customHeight="1">
      <c r="B80" s="203" t="s">
        <v>184</v>
      </c>
      <c r="C80" s="204"/>
      <c r="D80" s="45">
        <v>48</v>
      </c>
      <c r="E80" s="46">
        <v>40</v>
      </c>
      <c r="F80" s="46">
        <v>88</v>
      </c>
      <c r="G80" s="46">
        <v>49</v>
      </c>
      <c r="H80" s="46">
        <v>40</v>
      </c>
      <c r="I80" s="46">
        <v>67</v>
      </c>
      <c r="J80" s="45">
        <v>45</v>
      </c>
      <c r="K80" s="47">
        <f t="shared" si="6"/>
        <v>377</v>
      </c>
      <c r="L80" s="195">
        <f t="shared" si="7"/>
        <v>0.17926771279125059</v>
      </c>
      <c r="N80" s="14">
        <v>2103</v>
      </c>
    </row>
    <row r="81" spans="2:14" ht="20.100000000000001" customHeight="1">
      <c r="B81" s="203" t="s">
        <v>185</v>
      </c>
      <c r="C81" s="204"/>
      <c r="D81" s="45">
        <v>32</v>
      </c>
      <c r="E81" s="46">
        <v>49</v>
      </c>
      <c r="F81" s="46">
        <v>130</v>
      </c>
      <c r="G81" s="46">
        <v>68</v>
      </c>
      <c r="H81" s="46">
        <v>41</v>
      </c>
      <c r="I81" s="46">
        <v>81</v>
      </c>
      <c r="J81" s="45">
        <v>38</v>
      </c>
      <c r="K81" s="47">
        <f t="shared" si="6"/>
        <v>439</v>
      </c>
      <c r="L81" s="195">
        <f t="shared" si="7"/>
        <v>0.16247224278312361</v>
      </c>
      <c r="N81" s="14">
        <v>2702</v>
      </c>
    </row>
    <row r="82" spans="2:14" ht="20.100000000000001" customHeight="1">
      <c r="B82" s="203" t="s">
        <v>186</v>
      </c>
      <c r="C82" s="204"/>
      <c r="D82" s="40">
        <v>217</v>
      </c>
      <c r="E82" s="39">
        <v>163</v>
      </c>
      <c r="F82" s="39">
        <v>285</v>
      </c>
      <c r="G82" s="39">
        <v>156</v>
      </c>
      <c r="H82" s="39">
        <v>134</v>
      </c>
      <c r="I82" s="39">
        <v>167</v>
      </c>
      <c r="J82" s="40">
        <v>113</v>
      </c>
      <c r="K82" s="190">
        <f t="shared" si="6"/>
        <v>1235</v>
      </c>
      <c r="L82" s="197">
        <f t="shared" si="7"/>
        <v>0.18788985242659365</v>
      </c>
      <c r="N82" s="14">
        <v>6573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5986</v>
      </c>
      <c r="E5" s="149">
        <v>318609.81000000011</v>
      </c>
      <c r="F5" s="151">
        <v>1746</v>
      </c>
      <c r="G5" s="152">
        <v>32877.669999999991</v>
      </c>
      <c r="H5" s="150">
        <v>550</v>
      </c>
      <c r="I5" s="149">
        <v>113415.22000000002</v>
      </c>
      <c r="J5" s="151">
        <v>1106</v>
      </c>
      <c r="K5" s="152">
        <v>344792.74999999994</v>
      </c>
      <c r="M5" s="162">
        <f>Q5+Q7</f>
        <v>41675</v>
      </c>
      <c r="N5" s="121" t="s">
        <v>107</v>
      </c>
      <c r="O5" s="122"/>
      <c r="P5" s="134"/>
      <c r="Q5" s="123">
        <v>33359</v>
      </c>
      <c r="R5" s="124">
        <v>1970710.1599999997</v>
      </c>
      <c r="S5" s="124">
        <f>R5/Q5*100</f>
        <v>5907.5816421355548</v>
      </c>
    </row>
    <row r="6" spans="1:19" ht="20.100000000000001" customHeight="1">
      <c r="B6" s="217" t="s">
        <v>114</v>
      </c>
      <c r="C6" s="217"/>
      <c r="D6" s="153">
        <v>4815</v>
      </c>
      <c r="E6" s="154">
        <v>296966.94</v>
      </c>
      <c r="F6" s="155">
        <v>1526</v>
      </c>
      <c r="G6" s="156">
        <v>29156.250000000004</v>
      </c>
      <c r="H6" s="153">
        <v>427</v>
      </c>
      <c r="I6" s="154">
        <v>89494.109999999986</v>
      </c>
      <c r="J6" s="155">
        <v>868</v>
      </c>
      <c r="K6" s="156">
        <v>254379.59999999995</v>
      </c>
      <c r="M6" s="58"/>
      <c r="N6" s="125"/>
      <c r="O6" s="94" t="s">
        <v>104</v>
      </c>
      <c r="P6" s="107"/>
      <c r="Q6" s="98">
        <f>Q5/Q$13</f>
        <v>0.63517964926978809</v>
      </c>
      <c r="R6" s="99">
        <f>R5/R$13</f>
        <v>0.39602419958032897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2997</v>
      </c>
      <c r="E7" s="154">
        <v>179211.38</v>
      </c>
      <c r="F7" s="155">
        <v>931</v>
      </c>
      <c r="G7" s="156">
        <v>16895.72</v>
      </c>
      <c r="H7" s="153">
        <v>514</v>
      </c>
      <c r="I7" s="154">
        <v>111872.75</v>
      </c>
      <c r="J7" s="155">
        <v>616</v>
      </c>
      <c r="K7" s="156">
        <v>186235.07</v>
      </c>
      <c r="M7" s="58"/>
      <c r="N7" s="126" t="s">
        <v>108</v>
      </c>
      <c r="O7" s="127"/>
      <c r="P7" s="135"/>
      <c r="Q7" s="128">
        <v>8316</v>
      </c>
      <c r="R7" s="129">
        <v>153289.93999999992</v>
      </c>
      <c r="S7" s="129">
        <f>R7/Q7*100</f>
        <v>1843.3133718133706</v>
      </c>
    </row>
    <row r="8" spans="1:19" ht="20.100000000000001" customHeight="1">
      <c r="B8" s="217" t="s">
        <v>116</v>
      </c>
      <c r="C8" s="217"/>
      <c r="D8" s="153">
        <v>1269</v>
      </c>
      <c r="E8" s="154">
        <v>76078.439999999973</v>
      </c>
      <c r="F8" s="155">
        <v>252</v>
      </c>
      <c r="G8" s="156">
        <v>4294.91</v>
      </c>
      <c r="H8" s="153">
        <v>80</v>
      </c>
      <c r="I8" s="154">
        <v>14967.94</v>
      </c>
      <c r="J8" s="155">
        <v>322</v>
      </c>
      <c r="K8" s="156">
        <v>96023.93</v>
      </c>
      <c r="L8" s="89"/>
      <c r="M8" s="88"/>
      <c r="N8" s="130"/>
      <c r="O8" s="94" t="s">
        <v>104</v>
      </c>
      <c r="P8" s="107"/>
      <c r="Q8" s="98">
        <f>Q7/Q$13</f>
        <v>0.15834269502465775</v>
      </c>
      <c r="R8" s="99">
        <f>R7/R$13</f>
        <v>3.0804390734057326E-2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1815</v>
      </c>
      <c r="E9" s="154">
        <v>117185.75000000001</v>
      </c>
      <c r="F9" s="155">
        <v>426</v>
      </c>
      <c r="G9" s="156">
        <v>8723.08</v>
      </c>
      <c r="H9" s="153">
        <v>315</v>
      </c>
      <c r="I9" s="154">
        <v>65498.830000000009</v>
      </c>
      <c r="J9" s="155">
        <v>382</v>
      </c>
      <c r="K9" s="156">
        <v>113659.98999999999</v>
      </c>
      <c r="L9" s="89"/>
      <c r="M9" s="88"/>
      <c r="N9" s="126" t="s">
        <v>109</v>
      </c>
      <c r="O9" s="127"/>
      <c r="P9" s="135"/>
      <c r="Q9" s="128">
        <v>4124</v>
      </c>
      <c r="R9" s="129">
        <v>873029.33000000042</v>
      </c>
      <c r="S9" s="129">
        <f>R9/Q9*100</f>
        <v>21169.479388942786</v>
      </c>
    </row>
    <row r="10" spans="1:19" ht="20.100000000000001" customHeight="1">
      <c r="B10" s="217" t="s">
        <v>118</v>
      </c>
      <c r="C10" s="217"/>
      <c r="D10" s="153">
        <v>4310</v>
      </c>
      <c r="E10" s="154">
        <v>269853.37000000005</v>
      </c>
      <c r="F10" s="155">
        <v>746</v>
      </c>
      <c r="G10" s="156">
        <v>14983.530000000002</v>
      </c>
      <c r="H10" s="153">
        <v>555</v>
      </c>
      <c r="I10" s="154">
        <v>126810.40000000002</v>
      </c>
      <c r="J10" s="155">
        <v>968</v>
      </c>
      <c r="K10" s="156">
        <v>290757.95</v>
      </c>
      <c r="L10" s="89"/>
      <c r="M10" s="88"/>
      <c r="N10" s="95"/>
      <c r="O10" s="94" t="s">
        <v>104</v>
      </c>
      <c r="P10" s="107"/>
      <c r="Q10" s="98">
        <f>Q9/Q$13</f>
        <v>7.8523962756335802E-2</v>
      </c>
      <c r="R10" s="99">
        <f>R9/R$13</f>
        <v>0.17543967075472991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9259</v>
      </c>
      <c r="E11" s="154">
        <v>538933.88000000012</v>
      </c>
      <c r="F11" s="155">
        <v>2011</v>
      </c>
      <c r="G11" s="156">
        <v>32358.33</v>
      </c>
      <c r="H11" s="153">
        <v>1359</v>
      </c>
      <c r="I11" s="154">
        <v>288595.78000000003</v>
      </c>
      <c r="J11" s="155">
        <v>1671</v>
      </c>
      <c r="K11" s="156">
        <v>465208.34000000008</v>
      </c>
      <c r="L11" s="89"/>
      <c r="M11" s="88"/>
      <c r="N11" s="126" t="s">
        <v>110</v>
      </c>
      <c r="O11" s="127"/>
      <c r="P11" s="135"/>
      <c r="Q11" s="101">
        <v>6720</v>
      </c>
      <c r="R11" s="102">
        <v>1979207.2799999998</v>
      </c>
      <c r="S11" s="102">
        <f>R11/Q11*100</f>
        <v>29452.489285714284</v>
      </c>
    </row>
    <row r="12" spans="1:19" ht="20.100000000000001" customHeight="1" thickBot="1">
      <c r="B12" s="218" t="s">
        <v>120</v>
      </c>
      <c r="C12" s="218"/>
      <c r="D12" s="157">
        <v>2908</v>
      </c>
      <c r="E12" s="158">
        <v>173870.59000000005</v>
      </c>
      <c r="F12" s="159">
        <v>678</v>
      </c>
      <c r="G12" s="160">
        <v>14000.449999999999</v>
      </c>
      <c r="H12" s="157">
        <v>324</v>
      </c>
      <c r="I12" s="158">
        <v>62374.30000000001</v>
      </c>
      <c r="J12" s="159">
        <v>787</v>
      </c>
      <c r="K12" s="160">
        <v>228149.64999999997</v>
      </c>
      <c r="L12" s="89"/>
      <c r="M12" s="88"/>
      <c r="N12" s="125"/>
      <c r="O12" s="84" t="s">
        <v>104</v>
      </c>
      <c r="P12" s="108"/>
      <c r="Q12" s="103">
        <f>Q11/Q$13</f>
        <v>0.12795369294921838</v>
      </c>
      <c r="R12" s="104">
        <f>R11/R$13</f>
        <v>0.39773173893088376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33359</v>
      </c>
      <c r="E13" s="149">
        <v>1970710.1599999997</v>
      </c>
      <c r="F13" s="151">
        <v>8316</v>
      </c>
      <c r="G13" s="152">
        <v>153289.93999999992</v>
      </c>
      <c r="H13" s="150">
        <v>4124</v>
      </c>
      <c r="I13" s="149">
        <v>873029.33000000042</v>
      </c>
      <c r="J13" s="151">
        <v>6720</v>
      </c>
      <c r="K13" s="152">
        <v>1979207.2799999998</v>
      </c>
      <c r="M13" s="58"/>
      <c r="N13" s="131" t="s">
        <v>111</v>
      </c>
      <c r="O13" s="132"/>
      <c r="P13" s="133"/>
      <c r="Q13" s="96">
        <f>Q5+Q7+Q9+Q11</f>
        <v>52519</v>
      </c>
      <c r="R13" s="97">
        <f>R5+R7+R9+R11</f>
        <v>4976236.71</v>
      </c>
      <c r="S13" s="97">
        <f>R13/Q13*100</f>
        <v>9475.11702431501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0.63762249680443117</v>
      </c>
      <c r="O16" s="58">
        <f>F5/(D5+F5+H5+J5)</f>
        <v>0.18598210481465702</v>
      </c>
      <c r="P16" s="58">
        <f>H5/(D5+F5+H5+J5)</f>
        <v>5.8585428206220709E-2</v>
      </c>
      <c r="Q16" s="58">
        <f>J5/(D5+F5+H5+J5)</f>
        <v>0.11780997017469109</v>
      </c>
    </row>
    <row r="17" spans="13:17" ht="20.100000000000001" customHeight="1">
      <c r="M17" s="14" t="s">
        <v>133</v>
      </c>
      <c r="N17" s="58">
        <f t="shared" ref="N17:N23" si="0">D6/(D6+F6+H6+J6)</f>
        <v>0.63056574122577269</v>
      </c>
      <c r="O17" s="58">
        <f t="shared" ref="O17:O23" si="1">F6/(D6+F6+H6+J6)</f>
        <v>0.1998428496595076</v>
      </c>
      <c r="P17" s="58">
        <f t="shared" ref="P17:P23" si="2">H6/(D6+F6+H6+J6)</f>
        <v>5.5919329491880568E-2</v>
      </c>
      <c r="Q17" s="58">
        <f t="shared" ref="Q17:Q23" si="3">J6/(D6+F6+H6+J6)</f>
        <v>0.11367207962283918</v>
      </c>
    </row>
    <row r="18" spans="13:17" ht="20.100000000000001" customHeight="1">
      <c r="M18" s="14" t="s">
        <v>134</v>
      </c>
      <c r="N18" s="58">
        <f t="shared" si="0"/>
        <v>0.59252669039145911</v>
      </c>
      <c r="O18" s="58">
        <f t="shared" si="1"/>
        <v>0.18406484776591539</v>
      </c>
      <c r="P18" s="58">
        <f t="shared" si="2"/>
        <v>0.10162119414788454</v>
      </c>
      <c r="Q18" s="58">
        <f t="shared" si="3"/>
        <v>0.12178726769474101</v>
      </c>
    </row>
    <row r="19" spans="13:17" ht="20.100000000000001" customHeight="1">
      <c r="M19" s="14" t="s">
        <v>135</v>
      </c>
      <c r="N19" s="58">
        <f t="shared" si="0"/>
        <v>0.65990639625585024</v>
      </c>
      <c r="O19" s="58">
        <f t="shared" si="1"/>
        <v>0.13104524180967239</v>
      </c>
      <c r="P19" s="58">
        <f t="shared" si="2"/>
        <v>4.1601664066562662E-2</v>
      </c>
      <c r="Q19" s="58">
        <f t="shared" si="3"/>
        <v>0.16744669786791472</v>
      </c>
    </row>
    <row r="20" spans="13:17" ht="20.100000000000001" customHeight="1">
      <c r="M20" s="14" t="s">
        <v>136</v>
      </c>
      <c r="N20" s="58">
        <f t="shared" si="0"/>
        <v>0.61776718856364876</v>
      </c>
      <c r="O20" s="58">
        <f t="shared" si="1"/>
        <v>0.14499659632402995</v>
      </c>
      <c r="P20" s="58">
        <f t="shared" si="2"/>
        <v>0.10721579305650102</v>
      </c>
      <c r="Q20" s="58">
        <f t="shared" si="3"/>
        <v>0.13002042205582029</v>
      </c>
    </row>
    <row r="21" spans="13:17" ht="20.100000000000001" customHeight="1">
      <c r="M21" s="14" t="s">
        <v>137</v>
      </c>
      <c r="N21" s="58">
        <f t="shared" si="0"/>
        <v>0.65511475908192729</v>
      </c>
      <c r="O21" s="58">
        <f t="shared" si="1"/>
        <v>0.11339109287125702</v>
      </c>
      <c r="P21" s="58">
        <f t="shared" si="2"/>
        <v>8.4359325125398996E-2</v>
      </c>
      <c r="Q21" s="58">
        <f t="shared" si="3"/>
        <v>0.14713482292141664</v>
      </c>
    </row>
    <row r="22" spans="13:17" ht="20.100000000000001" customHeight="1">
      <c r="M22" s="14" t="s">
        <v>138</v>
      </c>
      <c r="N22" s="58">
        <f t="shared" si="0"/>
        <v>0.64748251748251751</v>
      </c>
      <c r="O22" s="58">
        <f t="shared" si="1"/>
        <v>0.14062937062937064</v>
      </c>
      <c r="P22" s="58">
        <f t="shared" si="2"/>
        <v>9.503496503496503E-2</v>
      </c>
      <c r="Q22" s="58">
        <f t="shared" si="3"/>
        <v>0.11685314685314685</v>
      </c>
    </row>
    <row r="23" spans="13:17" ht="20.100000000000001" customHeight="1">
      <c r="M23" s="14" t="s">
        <v>139</v>
      </c>
      <c r="N23" s="58">
        <f t="shared" si="0"/>
        <v>0.61911858633170114</v>
      </c>
      <c r="O23" s="58">
        <f t="shared" si="1"/>
        <v>0.14434745582286565</v>
      </c>
      <c r="P23" s="58">
        <f t="shared" si="2"/>
        <v>6.8980200127741115E-2</v>
      </c>
      <c r="Q23" s="58">
        <f t="shared" si="3"/>
        <v>0.16755375771769215</v>
      </c>
    </row>
    <row r="24" spans="13:17" ht="20.100000000000001" customHeight="1">
      <c r="M24" s="14" t="s">
        <v>140</v>
      </c>
      <c r="N24" s="58">
        <f t="shared" ref="N24" si="4">D13/(D13+F13+H13+J13)</f>
        <v>0.63517964926978809</v>
      </c>
      <c r="O24" s="58">
        <f t="shared" ref="O24" si="5">F13/(D13+F13+H13+J13)</f>
        <v>0.15834269502465775</v>
      </c>
      <c r="P24" s="58">
        <f t="shared" ref="P24" si="6">H13/(D13+F13+H13+J13)</f>
        <v>7.8523962756335802E-2</v>
      </c>
      <c r="Q24" s="58">
        <f t="shared" ref="Q24" si="7">J13/(D13+F13+H13+J13)</f>
        <v>0.12795369294921838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0.39349339310230791</v>
      </c>
      <c r="O29" s="58">
        <f>G5/(E5+G5+I5+K5)</f>
        <v>4.0604983021702776E-2</v>
      </c>
      <c r="P29" s="58">
        <f>I5/(E5+G5+I5+K5)</f>
        <v>0.14007145526135784</v>
      </c>
      <c r="Q29" s="58">
        <f>K5/(E5+G5+I5+K5)</f>
        <v>0.42583016861463147</v>
      </c>
    </row>
    <row r="30" spans="13:17" ht="20.100000000000001" customHeight="1">
      <c r="M30" s="14" t="s">
        <v>133</v>
      </c>
      <c r="N30" s="58">
        <f t="shared" ref="N30:N37" si="8">E6/(E6+G6+I6+K6)</f>
        <v>0.44323628960074302</v>
      </c>
      <c r="O30" s="58">
        <f t="shared" ref="O30:O37" si="9">G6/(E6+G6+I6+K6)</f>
        <v>4.3516992392054366E-2</v>
      </c>
      <c r="P30" s="58">
        <f t="shared" ref="P30:P37" si="10">I6/(E6+G6+I6+K6)</f>
        <v>0.13357391653603173</v>
      </c>
      <c r="Q30" s="58">
        <f t="shared" ref="Q30:Q37" si="11">K6/(E6+G6+I6+K6)</f>
        <v>0.37967280147117094</v>
      </c>
    </row>
    <row r="31" spans="13:17" ht="20.100000000000001" customHeight="1">
      <c r="M31" s="14" t="s">
        <v>134</v>
      </c>
      <c r="N31" s="58">
        <f t="shared" si="8"/>
        <v>0.3626183118874679</v>
      </c>
      <c r="O31" s="58">
        <f t="shared" si="9"/>
        <v>3.4186988931859848E-2</v>
      </c>
      <c r="P31" s="58">
        <f t="shared" si="10"/>
        <v>0.22636457434348603</v>
      </c>
      <c r="Q31" s="58">
        <f t="shared" si="11"/>
        <v>0.37683012483718625</v>
      </c>
    </row>
    <row r="32" spans="13:17" ht="20.100000000000001" customHeight="1">
      <c r="M32" s="14" t="s">
        <v>135</v>
      </c>
      <c r="N32" s="58">
        <f t="shared" si="8"/>
        <v>0.39755625395252064</v>
      </c>
      <c r="O32" s="58">
        <f t="shared" si="9"/>
        <v>2.2443524481616881E-2</v>
      </c>
      <c r="P32" s="58">
        <f t="shared" si="10"/>
        <v>7.8216616373654541E-2</v>
      </c>
      <c r="Q32" s="58">
        <f t="shared" si="11"/>
        <v>0.50178360519220788</v>
      </c>
    </row>
    <row r="33" spans="13:17" ht="20.100000000000001" customHeight="1">
      <c r="M33" s="14" t="s">
        <v>136</v>
      </c>
      <c r="N33" s="58">
        <f t="shared" si="8"/>
        <v>0.38413037239445091</v>
      </c>
      <c r="O33" s="58">
        <f t="shared" si="9"/>
        <v>2.8593920069859911E-2</v>
      </c>
      <c r="P33" s="58">
        <f t="shared" si="10"/>
        <v>0.21470264054546592</v>
      </c>
      <c r="Q33" s="58">
        <f t="shared" si="11"/>
        <v>0.37257306699022325</v>
      </c>
    </row>
    <row r="34" spans="13:17" ht="20.100000000000001" customHeight="1">
      <c r="M34" s="14" t="s">
        <v>137</v>
      </c>
      <c r="N34" s="58">
        <f t="shared" si="8"/>
        <v>0.38418472811813409</v>
      </c>
      <c r="O34" s="58">
        <f t="shared" si="9"/>
        <v>2.1331745456059731E-2</v>
      </c>
      <c r="P34" s="58">
        <f t="shared" si="10"/>
        <v>0.1805373749697913</v>
      </c>
      <c r="Q34" s="58">
        <f t="shared" si="11"/>
        <v>0.41394615145601482</v>
      </c>
    </row>
    <row r="35" spans="13:17" ht="20.100000000000001" customHeight="1">
      <c r="M35" s="14" t="s">
        <v>138</v>
      </c>
      <c r="N35" s="58">
        <f t="shared" si="8"/>
        <v>0.40671298214221158</v>
      </c>
      <c r="O35" s="58">
        <f t="shared" si="9"/>
        <v>2.4419605780660488E-2</v>
      </c>
      <c r="P35" s="58">
        <f t="shared" si="10"/>
        <v>0.21779230193777688</v>
      </c>
      <c r="Q35" s="58">
        <f t="shared" si="11"/>
        <v>0.35107511013935122</v>
      </c>
    </row>
    <row r="36" spans="13:17" ht="20.100000000000001" customHeight="1">
      <c r="M36" s="14" t="s">
        <v>139</v>
      </c>
      <c r="N36" s="58">
        <f t="shared" si="8"/>
        <v>0.3634456748805</v>
      </c>
      <c r="O36" s="58">
        <f t="shared" si="9"/>
        <v>2.9265461162124622E-2</v>
      </c>
      <c r="P36" s="58">
        <f t="shared" si="10"/>
        <v>0.13038242729088781</v>
      </c>
      <c r="Q36" s="58">
        <f t="shared" si="11"/>
        <v>0.47690643666648752</v>
      </c>
    </row>
    <row r="37" spans="13:17" ht="20.100000000000001" customHeight="1">
      <c r="M37" s="14" t="s">
        <v>140</v>
      </c>
      <c r="N37" s="58">
        <f t="shared" si="8"/>
        <v>0.39602419958032897</v>
      </c>
      <c r="O37" s="58">
        <f t="shared" si="9"/>
        <v>3.0804390734057326E-2</v>
      </c>
      <c r="P37" s="58">
        <f t="shared" si="10"/>
        <v>0.17543967075472991</v>
      </c>
      <c r="Q37" s="58">
        <f t="shared" si="11"/>
        <v>0.39773173893088376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5024</v>
      </c>
      <c r="F5" s="164">
        <f t="shared" ref="F5:F16" si="0">E5/SUM(E$5:E$16)</f>
        <v>0.15060403489313229</v>
      </c>
      <c r="G5" s="165">
        <v>289113.09999999992</v>
      </c>
      <c r="H5" s="166">
        <f t="shared" ref="H5:H16" si="1">G5/SUM(G$5:G$16)</f>
        <v>0.14670503347889566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229</v>
      </c>
      <c r="F6" s="168">
        <f t="shared" si="0"/>
        <v>6.8647141700890315E-3</v>
      </c>
      <c r="G6" s="169">
        <v>16024.68</v>
      </c>
      <c r="H6" s="170">
        <f t="shared" si="1"/>
        <v>8.1314240547681535E-3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2090</v>
      </c>
      <c r="F7" s="168">
        <f t="shared" si="0"/>
        <v>6.2651758146227407E-2</v>
      </c>
      <c r="G7" s="169">
        <v>99130.369999999952</v>
      </c>
      <c r="H7" s="170">
        <f t="shared" si="1"/>
        <v>5.0301851592422869E-2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422</v>
      </c>
      <c r="F8" s="168">
        <f t="shared" si="0"/>
        <v>1.2650259300338739E-2</v>
      </c>
      <c r="G8" s="169">
        <v>18703.030000000002</v>
      </c>
      <c r="H8" s="170">
        <f t="shared" si="1"/>
        <v>9.490502652099787E-3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4059</v>
      </c>
      <c r="F9" s="168">
        <f t="shared" si="0"/>
        <v>0.12167630924188375</v>
      </c>
      <c r="G9" s="169">
        <v>51533.56</v>
      </c>
      <c r="H9" s="170">
        <f t="shared" si="1"/>
        <v>2.6149740862958754E-2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6665</v>
      </c>
      <c r="F10" s="168">
        <f t="shared" si="0"/>
        <v>0.19979615695914146</v>
      </c>
      <c r="G10" s="169">
        <v>722104.02000000025</v>
      </c>
      <c r="H10" s="170">
        <f t="shared" si="1"/>
        <v>0.36641817485733164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3295</v>
      </c>
      <c r="F11" s="168">
        <f t="shared" si="0"/>
        <v>9.8773944063071439E-2</v>
      </c>
      <c r="G11" s="169">
        <v>275046.70000000007</v>
      </c>
      <c r="H11" s="170">
        <f t="shared" si="1"/>
        <v>0.13956730197199571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1116</v>
      </c>
      <c r="F12" s="168">
        <f t="shared" si="0"/>
        <v>3.3454240235019035E-2</v>
      </c>
      <c r="G12" s="169">
        <v>141408.26</v>
      </c>
      <c r="H12" s="170">
        <f t="shared" si="1"/>
        <v>7.1754975881384797E-2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204</v>
      </c>
      <c r="F13" s="168">
        <f t="shared" si="0"/>
        <v>6.1152912257561674E-3</v>
      </c>
      <c r="G13" s="169">
        <v>15407.090000000002</v>
      </c>
      <c r="H13" s="170">
        <f t="shared" si="1"/>
        <v>7.8180395639711915E-3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1</v>
      </c>
      <c r="F14" s="168">
        <f t="shared" si="0"/>
        <v>2.9976917773314549E-5</v>
      </c>
      <c r="G14" s="169">
        <v>82.25</v>
      </c>
      <c r="H14" s="170">
        <f t="shared" si="1"/>
        <v>4.1736223656552305E-5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9186</v>
      </c>
      <c r="F15" s="168">
        <f t="shared" si="0"/>
        <v>0.27536796666566743</v>
      </c>
      <c r="G15" s="169">
        <v>120485.48000000001</v>
      </c>
      <c r="H15" s="170">
        <f t="shared" si="1"/>
        <v>6.1138102621848753E-2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1068</v>
      </c>
      <c r="F16" s="172">
        <f t="shared" si="0"/>
        <v>3.2015348181899939E-2</v>
      </c>
      <c r="G16" s="173">
        <v>221671.62</v>
      </c>
      <c r="H16" s="174">
        <f t="shared" si="1"/>
        <v>0.11248311623866593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1</v>
      </c>
      <c r="F18" s="168">
        <f t="shared" si="2"/>
        <v>1.2025012025012025E-4</v>
      </c>
      <c r="G18" s="169">
        <v>27.42</v>
      </c>
      <c r="H18" s="170">
        <f t="shared" si="3"/>
        <v>1.7887670906518719E-4</v>
      </c>
    </row>
    <row r="19" spans="2:8" s="14" customFormat="1" ht="20.100000000000001" customHeight="1">
      <c r="B19" s="238"/>
      <c r="C19" s="223" t="s">
        <v>85</v>
      </c>
      <c r="D19" s="224"/>
      <c r="E19" s="167">
        <v>620</v>
      </c>
      <c r="F19" s="168">
        <f t="shared" si="2"/>
        <v>7.4555074555074555E-2</v>
      </c>
      <c r="G19" s="169">
        <v>18733.810000000001</v>
      </c>
      <c r="H19" s="170">
        <f t="shared" si="3"/>
        <v>0.12221160762408806</v>
      </c>
    </row>
    <row r="20" spans="2:8" s="14" customFormat="1" ht="20.100000000000001" customHeight="1">
      <c r="B20" s="238"/>
      <c r="C20" s="223" t="s">
        <v>86</v>
      </c>
      <c r="D20" s="224"/>
      <c r="E20" s="167">
        <v>148</v>
      </c>
      <c r="F20" s="168">
        <f t="shared" si="2"/>
        <v>1.7797017797017797E-2</v>
      </c>
      <c r="G20" s="169">
        <v>5653.32</v>
      </c>
      <c r="H20" s="170">
        <f t="shared" si="3"/>
        <v>3.6879915276892924E-2</v>
      </c>
    </row>
    <row r="21" spans="2:8" s="14" customFormat="1" ht="20.100000000000001" customHeight="1">
      <c r="B21" s="238"/>
      <c r="C21" s="223" t="s">
        <v>87</v>
      </c>
      <c r="D21" s="224"/>
      <c r="E21" s="167">
        <v>404</v>
      </c>
      <c r="F21" s="168">
        <f t="shared" si="2"/>
        <v>4.8581048581048579E-2</v>
      </c>
      <c r="G21" s="169">
        <v>4603.43</v>
      </c>
      <c r="H21" s="170">
        <f t="shared" si="3"/>
        <v>3.0030868300946562E-2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2222</v>
      </c>
      <c r="F23" s="168">
        <f t="shared" si="2"/>
        <v>0.26719576719576721</v>
      </c>
      <c r="G23" s="169">
        <v>76327.75</v>
      </c>
      <c r="H23" s="170">
        <f t="shared" si="3"/>
        <v>0.49793058826952374</v>
      </c>
    </row>
    <row r="24" spans="2:8" s="14" customFormat="1" ht="20.100000000000001" customHeight="1">
      <c r="B24" s="238"/>
      <c r="C24" s="223" t="s">
        <v>90</v>
      </c>
      <c r="D24" s="224"/>
      <c r="E24" s="167">
        <v>57</v>
      </c>
      <c r="F24" s="168">
        <f t="shared" si="2"/>
        <v>6.854256854256854E-3</v>
      </c>
      <c r="G24" s="169">
        <v>2076.1</v>
      </c>
      <c r="H24" s="170">
        <f t="shared" si="3"/>
        <v>1.3543615451868531E-2</v>
      </c>
    </row>
    <row r="25" spans="2:8" s="14" customFormat="1" ht="20.100000000000001" customHeight="1">
      <c r="B25" s="238"/>
      <c r="C25" s="223" t="s">
        <v>145</v>
      </c>
      <c r="D25" s="224"/>
      <c r="E25" s="167">
        <v>17</v>
      </c>
      <c r="F25" s="168">
        <f t="shared" si="2"/>
        <v>2.0442520442520442E-3</v>
      </c>
      <c r="G25" s="169">
        <v>527.68999999999994</v>
      </c>
      <c r="H25" s="170">
        <f t="shared" si="3"/>
        <v>3.4424307296356169E-3</v>
      </c>
    </row>
    <row r="26" spans="2:8" s="14" customFormat="1" ht="20.100000000000001" customHeight="1">
      <c r="B26" s="238"/>
      <c r="C26" s="223" t="s">
        <v>146</v>
      </c>
      <c r="D26" s="224"/>
      <c r="E26" s="167">
        <v>1</v>
      </c>
      <c r="F26" s="168">
        <f t="shared" si="2"/>
        <v>1.2025012025012025E-4</v>
      </c>
      <c r="G26" s="169">
        <v>26.08</v>
      </c>
      <c r="H26" s="170">
        <f t="shared" si="3"/>
        <v>1.7013510475638518E-4</v>
      </c>
    </row>
    <row r="27" spans="2:8" s="14" customFormat="1" ht="20.100000000000001" customHeight="1">
      <c r="B27" s="238"/>
      <c r="C27" s="223" t="s">
        <v>92</v>
      </c>
      <c r="D27" s="224"/>
      <c r="E27" s="167">
        <v>4618</v>
      </c>
      <c r="F27" s="168">
        <f t="shared" si="2"/>
        <v>0.55531505531505532</v>
      </c>
      <c r="G27" s="169">
        <v>26722.220000000005</v>
      </c>
      <c r="H27" s="170">
        <f t="shared" si="3"/>
        <v>0.1743246817110112</v>
      </c>
    </row>
    <row r="28" spans="2:8" s="14" customFormat="1" ht="20.100000000000001" customHeight="1">
      <c r="B28" s="239"/>
      <c r="C28" s="223" t="s">
        <v>91</v>
      </c>
      <c r="D28" s="224"/>
      <c r="E28" s="171">
        <v>228</v>
      </c>
      <c r="F28" s="172">
        <f t="shared" si="2"/>
        <v>2.7417027417027416E-2</v>
      </c>
      <c r="G28" s="173">
        <v>18592.120000000003</v>
      </c>
      <c r="H28" s="174">
        <f t="shared" si="3"/>
        <v>0.12128728082221184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155</v>
      </c>
      <c r="F29" s="176">
        <f t="shared" ref="F29:F40" si="4">E29/SUM(E$29:E$40)</f>
        <v>3.758486905916586E-2</v>
      </c>
      <c r="G29" s="177">
        <v>24808.880000000005</v>
      </c>
      <c r="H29" s="178">
        <f t="shared" ref="H29:H40" si="5">G29/SUM(G$29:G$40)</f>
        <v>2.8417006333567283E-2</v>
      </c>
    </row>
    <row r="30" spans="2:8" s="14" customFormat="1" ht="20.100000000000001" customHeight="1">
      <c r="B30" s="236"/>
      <c r="C30" s="223" t="s">
        <v>74</v>
      </c>
      <c r="D30" s="224"/>
      <c r="E30" s="167">
        <v>5</v>
      </c>
      <c r="F30" s="168">
        <f t="shared" si="4"/>
        <v>1.2124151309408342E-3</v>
      </c>
      <c r="G30" s="169">
        <v>1007.88</v>
      </c>
      <c r="H30" s="170">
        <f t="shared" si="5"/>
        <v>1.1544629319612892E-3</v>
      </c>
    </row>
    <row r="31" spans="2:8" s="14" customFormat="1" ht="20.100000000000001" customHeight="1">
      <c r="B31" s="236"/>
      <c r="C31" s="223" t="s">
        <v>75</v>
      </c>
      <c r="D31" s="224"/>
      <c r="E31" s="167">
        <v>130</v>
      </c>
      <c r="F31" s="168">
        <f t="shared" si="4"/>
        <v>3.1522793404461687E-2</v>
      </c>
      <c r="G31" s="169">
        <v>19022.300000000003</v>
      </c>
      <c r="H31" s="170">
        <f t="shared" si="5"/>
        <v>2.1788844138833228E-2</v>
      </c>
    </row>
    <row r="32" spans="2:8" s="14" customFormat="1" ht="20.100000000000001" customHeight="1">
      <c r="B32" s="236"/>
      <c r="C32" s="223" t="s">
        <v>76</v>
      </c>
      <c r="D32" s="224"/>
      <c r="E32" s="167">
        <v>9</v>
      </c>
      <c r="F32" s="168">
        <f t="shared" si="4"/>
        <v>2.1823472356935015E-3</v>
      </c>
      <c r="G32" s="169">
        <v>345.96000000000004</v>
      </c>
      <c r="H32" s="170">
        <f t="shared" si="5"/>
        <v>3.9627534621316791E-4</v>
      </c>
    </row>
    <row r="33" spans="2:8" s="14" customFormat="1" ht="20.100000000000001" customHeight="1">
      <c r="B33" s="236"/>
      <c r="C33" s="223" t="s">
        <v>77</v>
      </c>
      <c r="D33" s="224"/>
      <c r="E33" s="167">
        <v>633</v>
      </c>
      <c r="F33" s="168">
        <f t="shared" si="4"/>
        <v>0.15349175557710959</v>
      </c>
      <c r="G33" s="169">
        <v>137254.92000000001</v>
      </c>
      <c r="H33" s="170">
        <f t="shared" si="5"/>
        <v>0.15721684860232588</v>
      </c>
    </row>
    <row r="34" spans="2:8" s="14" customFormat="1" ht="20.100000000000001" customHeight="1">
      <c r="B34" s="236"/>
      <c r="C34" s="223" t="s">
        <v>78</v>
      </c>
      <c r="D34" s="224"/>
      <c r="E34" s="167">
        <v>95</v>
      </c>
      <c r="F34" s="168">
        <f t="shared" si="4"/>
        <v>2.3035887487875849E-2</v>
      </c>
      <c r="G34" s="169">
        <v>6795.9600000000009</v>
      </c>
      <c r="H34" s="170">
        <f t="shared" si="5"/>
        <v>7.7843432820292532E-3</v>
      </c>
    </row>
    <row r="35" spans="2:8" s="14" customFormat="1" ht="20.100000000000001" customHeight="1">
      <c r="B35" s="236"/>
      <c r="C35" s="223" t="s">
        <v>79</v>
      </c>
      <c r="D35" s="224"/>
      <c r="E35" s="167">
        <v>1881</v>
      </c>
      <c r="F35" s="168">
        <f t="shared" si="4"/>
        <v>0.45611057225994178</v>
      </c>
      <c r="G35" s="169">
        <v>515873.64</v>
      </c>
      <c r="H35" s="170">
        <f t="shared" si="5"/>
        <v>0.5909006974599581</v>
      </c>
    </row>
    <row r="36" spans="2:8" s="14" customFormat="1" ht="20.100000000000001" customHeight="1">
      <c r="B36" s="236"/>
      <c r="C36" s="223" t="s">
        <v>80</v>
      </c>
      <c r="D36" s="224"/>
      <c r="E36" s="167">
        <v>27</v>
      </c>
      <c r="F36" s="168">
        <f t="shared" si="4"/>
        <v>6.5470417070805044E-3</v>
      </c>
      <c r="G36" s="169">
        <v>6526.8000000000011</v>
      </c>
      <c r="H36" s="170">
        <f t="shared" si="5"/>
        <v>7.4760374889123148E-3</v>
      </c>
    </row>
    <row r="37" spans="2:8" s="14" customFormat="1" ht="20.100000000000001" customHeight="1">
      <c r="B37" s="236"/>
      <c r="C37" s="223" t="s">
        <v>81</v>
      </c>
      <c r="D37" s="224"/>
      <c r="E37" s="167">
        <v>26</v>
      </c>
      <c r="F37" s="168">
        <f t="shared" si="4"/>
        <v>6.3045586808923373E-3</v>
      </c>
      <c r="G37" s="169">
        <v>5800.53</v>
      </c>
      <c r="H37" s="170">
        <f t="shared" si="5"/>
        <v>6.6441410393394225E-3</v>
      </c>
    </row>
    <row r="38" spans="2:8" s="14" customFormat="1" ht="20.100000000000001" customHeight="1">
      <c r="B38" s="236"/>
      <c r="C38" s="223" t="s">
        <v>147</v>
      </c>
      <c r="D38" s="224"/>
      <c r="E38" s="167">
        <v>88</v>
      </c>
      <c r="F38" s="168">
        <f t="shared" si="4"/>
        <v>2.133850630455868E-2</v>
      </c>
      <c r="G38" s="169">
        <v>25136.86</v>
      </c>
      <c r="H38" s="170">
        <f t="shared" si="5"/>
        <v>2.8792686724511303E-2</v>
      </c>
    </row>
    <row r="39" spans="2:8" s="14" customFormat="1" ht="20.100000000000001" customHeight="1">
      <c r="B39" s="236"/>
      <c r="C39" s="225" t="s">
        <v>93</v>
      </c>
      <c r="D39" s="226"/>
      <c r="E39" s="167">
        <v>54</v>
      </c>
      <c r="F39" s="168">
        <f t="shared" si="4"/>
        <v>1.3094083414161009E-2</v>
      </c>
      <c r="G39" s="169">
        <v>14771.09</v>
      </c>
      <c r="H39" s="184">
        <f t="shared" si="5"/>
        <v>1.6919351380783505E-2</v>
      </c>
    </row>
    <row r="40" spans="2:8" s="14" customFormat="1" ht="20.100000000000001" customHeight="1">
      <c r="B40" s="182"/>
      <c r="C40" s="233" t="s">
        <v>148</v>
      </c>
      <c r="D40" s="234"/>
      <c r="E40" s="167">
        <v>1021</v>
      </c>
      <c r="F40" s="185">
        <f t="shared" si="4"/>
        <v>0.24757516973811833</v>
      </c>
      <c r="G40" s="169">
        <v>115684.50999999997</v>
      </c>
      <c r="H40" s="172">
        <f t="shared" si="5"/>
        <v>0.1325093052715651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3613</v>
      </c>
      <c r="F41" s="176">
        <f>E41/SUM(E$41:E$44)</f>
        <v>0.53764880952380956</v>
      </c>
      <c r="G41" s="177">
        <v>999855.28000000026</v>
      </c>
      <c r="H41" s="178">
        <f>G41/SUM(G$41:G$44)</f>
        <v>0.5051796697109967</v>
      </c>
    </row>
    <row r="42" spans="2:8" s="14" customFormat="1" ht="20.100000000000001" customHeight="1">
      <c r="B42" s="228"/>
      <c r="C42" s="223" t="s">
        <v>96</v>
      </c>
      <c r="D42" s="224"/>
      <c r="E42" s="167">
        <v>2650</v>
      </c>
      <c r="F42" s="168">
        <f t="shared" ref="F42:F44" si="6">E42/SUM(E$41:E$44)</f>
        <v>0.39434523809523808</v>
      </c>
      <c r="G42" s="169">
        <v>813897.47999999986</v>
      </c>
      <c r="H42" s="170">
        <f t="shared" ref="H42:H44" si="7">G42/SUM(G$41:G$44)</f>
        <v>0.4112239724583065</v>
      </c>
    </row>
    <row r="43" spans="2:8" s="14" customFormat="1" ht="20.100000000000001" customHeight="1">
      <c r="B43" s="229"/>
      <c r="C43" s="223" t="s">
        <v>149</v>
      </c>
      <c r="D43" s="224"/>
      <c r="E43" s="183">
        <v>360</v>
      </c>
      <c r="F43" s="168">
        <f t="shared" si="6"/>
        <v>5.3571428571428568E-2</v>
      </c>
      <c r="G43" s="169">
        <v>136281.32999999996</v>
      </c>
      <c r="H43" s="170">
        <f t="shared" si="7"/>
        <v>6.885652219306708E-2</v>
      </c>
    </row>
    <row r="44" spans="2:8" s="14" customFormat="1" ht="20.100000000000001" customHeight="1">
      <c r="B44" s="230"/>
      <c r="C44" s="233" t="s">
        <v>97</v>
      </c>
      <c r="D44" s="234"/>
      <c r="E44" s="171">
        <v>97</v>
      </c>
      <c r="F44" s="172">
        <f t="shared" si="6"/>
        <v>1.443452380952381E-2</v>
      </c>
      <c r="G44" s="173">
        <v>29173.190000000006</v>
      </c>
      <c r="H44" s="174">
        <f t="shared" si="7"/>
        <v>1.4739835637629628E-2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52519</v>
      </c>
      <c r="F45" s="179">
        <f>E45/E$45</f>
        <v>1</v>
      </c>
      <c r="G45" s="180">
        <f>SUM(G5:G44)</f>
        <v>4976236.71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3202</v>
      </c>
      <c r="E4" s="67">
        <v>57393.729999999996</v>
      </c>
      <c r="F4" s="67">
        <f>E4*1000/D4</f>
        <v>17924.337913803869</v>
      </c>
      <c r="G4" s="67">
        <v>50320</v>
      </c>
      <c r="H4" s="63">
        <f>F4/G4</f>
        <v>0.35620703326319292</v>
      </c>
      <c r="K4" s="14">
        <f>D4*G4</f>
        <v>161124640</v>
      </c>
      <c r="L4" s="14" t="s">
        <v>26</v>
      </c>
      <c r="M4" s="24">
        <f>G4-F4</f>
        <v>32395.662086196131</v>
      </c>
    </row>
    <row r="5" spans="1:13" s="14" customFormat="1" ht="20.100000000000001" customHeight="1">
      <c r="B5" s="253" t="s">
        <v>27</v>
      </c>
      <c r="C5" s="254"/>
      <c r="D5" s="64">
        <v>3371</v>
      </c>
      <c r="E5" s="68">
        <v>95896.21</v>
      </c>
      <c r="F5" s="68">
        <f t="shared" ref="F5:F13" si="0">E5*1000/D5</f>
        <v>28447.407297537822</v>
      </c>
      <c r="G5" s="68">
        <v>105310</v>
      </c>
      <c r="H5" s="65">
        <f t="shared" ref="H5:H10" si="1">F5/G5</f>
        <v>0.27013016140478419</v>
      </c>
      <c r="K5" s="14">
        <f t="shared" ref="K5:K10" si="2">D5*G5</f>
        <v>355000010</v>
      </c>
      <c r="L5" s="14" t="s">
        <v>27</v>
      </c>
      <c r="M5" s="24">
        <f t="shared" ref="M5:M10" si="3">G5-F5</f>
        <v>76862.592702462178</v>
      </c>
    </row>
    <row r="6" spans="1:13" s="14" customFormat="1" ht="20.100000000000001" customHeight="1">
      <c r="B6" s="253" t="s">
        <v>28</v>
      </c>
      <c r="C6" s="254"/>
      <c r="D6" s="64">
        <v>6414</v>
      </c>
      <c r="E6" s="68">
        <v>557551.66000000015</v>
      </c>
      <c r="F6" s="68">
        <f t="shared" si="0"/>
        <v>86927.293420642367</v>
      </c>
      <c r="G6" s="68">
        <v>167650</v>
      </c>
      <c r="H6" s="65">
        <f t="shared" si="1"/>
        <v>0.51850458348131445</v>
      </c>
      <c r="K6" s="14">
        <f t="shared" si="2"/>
        <v>1075307100</v>
      </c>
      <c r="L6" s="14" t="s">
        <v>28</v>
      </c>
      <c r="M6" s="24">
        <f t="shared" si="3"/>
        <v>80722.706579357633</v>
      </c>
    </row>
    <row r="7" spans="1:13" s="14" customFormat="1" ht="20.100000000000001" customHeight="1">
      <c r="B7" s="253" t="s">
        <v>29</v>
      </c>
      <c r="C7" s="254"/>
      <c r="D7" s="64">
        <v>3899</v>
      </c>
      <c r="E7" s="68">
        <v>434267.64999999979</v>
      </c>
      <c r="F7" s="68">
        <f t="shared" si="0"/>
        <v>111379.23826622205</v>
      </c>
      <c r="G7" s="68">
        <v>197050</v>
      </c>
      <c r="H7" s="65">
        <f t="shared" si="1"/>
        <v>0.56523338374129428</v>
      </c>
      <c r="K7" s="14">
        <f t="shared" si="2"/>
        <v>768297950</v>
      </c>
      <c r="L7" s="14" t="s">
        <v>29</v>
      </c>
      <c r="M7" s="24">
        <f t="shared" si="3"/>
        <v>85670.761733777952</v>
      </c>
    </row>
    <row r="8" spans="1:13" s="14" customFormat="1" ht="20.100000000000001" customHeight="1">
      <c r="B8" s="253" t="s">
        <v>30</v>
      </c>
      <c r="C8" s="254"/>
      <c r="D8" s="64">
        <v>2492</v>
      </c>
      <c r="E8" s="68">
        <v>370820.46999999991</v>
      </c>
      <c r="F8" s="68">
        <f t="shared" si="0"/>
        <v>148804.36195826644</v>
      </c>
      <c r="G8" s="68">
        <v>270480</v>
      </c>
      <c r="H8" s="65">
        <f t="shared" si="1"/>
        <v>0.55014922344819006</v>
      </c>
      <c r="K8" s="14">
        <f t="shared" si="2"/>
        <v>674036160</v>
      </c>
      <c r="L8" s="14" t="s">
        <v>30</v>
      </c>
      <c r="M8" s="24">
        <f t="shared" si="3"/>
        <v>121675.63804173356</v>
      </c>
    </row>
    <row r="9" spans="1:13" s="14" customFormat="1" ht="20.100000000000001" customHeight="1">
      <c r="B9" s="253" t="s">
        <v>31</v>
      </c>
      <c r="C9" s="254"/>
      <c r="D9" s="64">
        <v>2256</v>
      </c>
      <c r="E9" s="68">
        <v>406205.20999999985</v>
      </c>
      <c r="F9" s="68">
        <f t="shared" si="0"/>
        <v>180055.50088652474</v>
      </c>
      <c r="G9" s="68">
        <v>309380</v>
      </c>
      <c r="H9" s="65">
        <f t="shared" si="1"/>
        <v>0.58198817275365167</v>
      </c>
      <c r="K9" s="14">
        <f t="shared" si="2"/>
        <v>697961280</v>
      </c>
      <c r="L9" s="14" t="s">
        <v>31</v>
      </c>
      <c r="M9" s="24">
        <f t="shared" si="3"/>
        <v>129324.49911347526</v>
      </c>
    </row>
    <row r="10" spans="1:13" s="14" customFormat="1" ht="20.100000000000001" customHeight="1">
      <c r="B10" s="255" t="s">
        <v>32</v>
      </c>
      <c r="C10" s="256"/>
      <c r="D10" s="72">
        <v>990</v>
      </c>
      <c r="E10" s="73">
        <v>201865.16999999998</v>
      </c>
      <c r="F10" s="73">
        <f t="shared" si="0"/>
        <v>203904.2121212121</v>
      </c>
      <c r="G10" s="73">
        <v>362170</v>
      </c>
      <c r="H10" s="75">
        <f t="shared" si="1"/>
        <v>0.56300690869263637</v>
      </c>
      <c r="K10" s="14">
        <f t="shared" si="2"/>
        <v>358548300</v>
      </c>
      <c r="L10" s="14" t="s">
        <v>32</v>
      </c>
      <c r="M10" s="24">
        <f t="shared" si="3"/>
        <v>158265.7878787879</v>
      </c>
    </row>
    <row r="11" spans="1:13" s="14" customFormat="1" ht="20.100000000000001" customHeight="1">
      <c r="B11" s="257" t="s">
        <v>64</v>
      </c>
      <c r="C11" s="258"/>
      <c r="D11" s="62">
        <f>SUM(D4:D5)</f>
        <v>6573</v>
      </c>
      <c r="E11" s="67">
        <f>SUM(E4:E5)</f>
        <v>153289.94</v>
      </c>
      <c r="F11" s="67">
        <f t="shared" si="0"/>
        <v>23321.153202495054</v>
      </c>
      <c r="G11" s="82"/>
      <c r="H11" s="63">
        <f>SUM(E4:E5)*1000/SUM(K4:K5)</f>
        <v>0.29700178048074238</v>
      </c>
    </row>
    <row r="12" spans="1:13" s="14" customFormat="1" ht="20.100000000000001" customHeight="1">
      <c r="B12" s="255" t="s">
        <v>58</v>
      </c>
      <c r="C12" s="256"/>
      <c r="D12" s="66">
        <f>SUM(D6:D10)</f>
        <v>16051</v>
      </c>
      <c r="E12" s="78">
        <f>SUM(E6:E10)</f>
        <v>1970710.1599999997</v>
      </c>
      <c r="F12" s="69">
        <f t="shared" si="0"/>
        <v>122778.03002928165</v>
      </c>
      <c r="G12" s="83"/>
      <c r="H12" s="70">
        <f>SUM(E6:E10)*1000/SUM(K6:K10)</f>
        <v>0.55137857236291921</v>
      </c>
    </row>
    <row r="13" spans="1:13" s="14" customFormat="1" ht="20.100000000000001" customHeight="1">
      <c r="B13" s="259" t="s">
        <v>65</v>
      </c>
      <c r="C13" s="260"/>
      <c r="D13" s="71">
        <f>SUM(D11:D12)</f>
        <v>22624</v>
      </c>
      <c r="E13" s="79">
        <f>SUM(E11:E12)</f>
        <v>2124000.0999999996</v>
      </c>
      <c r="F13" s="74">
        <f t="shared" si="0"/>
        <v>93882.606966053732</v>
      </c>
      <c r="G13" s="77"/>
      <c r="H13" s="76">
        <f>SUM(E4:E10)*1000/SUM(K4:K10)</f>
        <v>0.51928045706379111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09月状況（表紙）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'09月状況（表紙）'!Print_Area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2022-11-02T04:33:22Z</dcterms:modified>
</cp:coreProperties>
</file>