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10\"/>
    </mc:Choice>
  </mc:AlternateContent>
  <xr:revisionPtr revIDLastSave="0" documentId="13_ncr:1_{64146238-06C5-479E-AED8-E7EB1FC28E9C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0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<sst xmlns="http://schemas.openxmlformats.org/spreadsheetml/2006/main" count="263" uniqueCount="190">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</sst>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23678</c:v>
                </c:pt>
                <c:pt idx="1">
                  <c:v>14407</c:v>
                </c:pt>
                <c:pt idx="2">
                  <c:v>9044</c:v>
                </c:pt>
                <c:pt idx="3">
                  <c:v>5085</c:v>
                </c:pt>
                <c:pt idx="4">
                  <c:v>6982</c:v>
                </c:pt>
                <c:pt idx="5">
                  <c:v>14929</c:v>
                </c:pt>
                <c:pt idx="6">
                  <c:v>23713</c:v>
                </c:pt>
                <c:pt idx="7">
                  <c:v>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15582</c:v>
                </c:pt>
                <c:pt idx="1">
                  <c:v>10837</c:v>
                </c:pt>
                <c:pt idx="2">
                  <c:v>5950</c:v>
                </c:pt>
                <c:pt idx="3">
                  <c:v>3195</c:v>
                </c:pt>
                <c:pt idx="4">
                  <c:v>4664</c:v>
                </c:pt>
                <c:pt idx="5">
                  <c:v>10704</c:v>
                </c:pt>
                <c:pt idx="6">
                  <c:v>15955</c:v>
                </c:pt>
                <c:pt idx="7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6929</c:v>
                </c:pt>
                <c:pt idx="1">
                  <c:v>5479</c:v>
                </c:pt>
                <c:pt idx="2">
                  <c:v>3537</c:v>
                </c:pt>
                <c:pt idx="3">
                  <c:v>1777</c:v>
                </c:pt>
                <c:pt idx="4">
                  <c:v>2842</c:v>
                </c:pt>
                <c:pt idx="5">
                  <c:v>5868</c:v>
                </c:pt>
                <c:pt idx="6">
                  <c:v>9323</c:v>
                </c:pt>
                <c:pt idx="7">
                  <c:v>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0.24637549740230646</c:v>
                </c:pt>
                <c:pt idx="1">
                  <c:v>0.3334056799314154</c:v>
                </c:pt>
                <c:pt idx="2">
                  <c:v>0.37598912470072637</c:v>
                </c:pt>
                <c:pt idx="3">
                  <c:v>0.31205783790492742</c:v>
                </c:pt>
                <c:pt idx="4">
                  <c:v>0.32654901165280503</c:v>
                </c:pt>
                <c:pt idx="5">
                  <c:v>0.32509778424512625</c:v>
                </c:pt>
                <c:pt idx="6">
                  <c:v>0.36972665388737114</c:v>
                </c:pt>
                <c:pt idx="7">
                  <c:v>0.36288542334259061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7210</c:v>
                </c:pt>
                <c:pt idx="1">
                  <c:v>5455</c:v>
                </c:pt>
                <c:pt idx="2">
                  <c:v>8980</c:v>
                </c:pt>
                <c:pt idx="3">
                  <c:v>5370</c:v>
                </c:pt>
                <c:pt idx="4">
                  <c:v>4595</c:v>
                </c:pt>
                <c:pt idx="5">
                  <c:v>5492</c:v>
                </c:pt>
                <c:pt idx="6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892</c:v>
                </c:pt>
                <c:pt idx="1">
                  <c:v>776</c:v>
                </c:pt>
                <c:pt idx="2">
                  <c:v>850</c:v>
                </c:pt>
                <c:pt idx="3">
                  <c:v>615</c:v>
                </c:pt>
                <c:pt idx="4">
                  <c:v>511</c:v>
                </c:pt>
                <c:pt idx="5">
                  <c:v>537</c:v>
                </c:pt>
                <c:pt idx="6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6318</c:v>
                </c:pt>
                <c:pt idx="1">
                  <c:v>4679</c:v>
                </c:pt>
                <c:pt idx="2">
                  <c:v>8130</c:v>
                </c:pt>
                <c:pt idx="3">
                  <c:v>4755</c:v>
                </c:pt>
                <c:pt idx="4">
                  <c:v>4084</c:v>
                </c:pt>
                <c:pt idx="5">
                  <c:v>4955</c:v>
                </c:pt>
                <c:pt idx="6">
                  <c:v>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1213</c:v>
                </c:pt>
                <c:pt idx="1">
                  <c:v>1188</c:v>
                </c:pt>
                <c:pt idx="2">
                  <c:v>764</c:v>
                </c:pt>
                <c:pt idx="3">
                  <c:v>203</c:v>
                </c:pt>
                <c:pt idx="4">
                  <c:v>334</c:v>
                </c:pt>
                <c:pt idx="5">
                  <c:v>778</c:v>
                </c:pt>
                <c:pt idx="6">
                  <c:v>2227</c:v>
                </c:pt>
                <c:pt idx="7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1081</c:v>
                </c:pt>
                <c:pt idx="1">
                  <c:v>1028</c:v>
                </c:pt>
                <c:pt idx="2">
                  <c:v>394</c:v>
                </c:pt>
                <c:pt idx="3">
                  <c:v>157</c:v>
                </c:pt>
                <c:pt idx="4">
                  <c:v>255</c:v>
                </c:pt>
                <c:pt idx="5">
                  <c:v>705</c:v>
                </c:pt>
                <c:pt idx="6">
                  <c:v>1447</c:v>
                </c:pt>
                <c:pt idx="7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1423</c:v>
                </c:pt>
                <c:pt idx="1">
                  <c:v>1119</c:v>
                </c:pt>
                <c:pt idx="2">
                  <c:v>881</c:v>
                </c:pt>
                <c:pt idx="3">
                  <c:v>364</c:v>
                </c:pt>
                <c:pt idx="4">
                  <c:v>493</c:v>
                </c:pt>
                <c:pt idx="5">
                  <c:v>1465</c:v>
                </c:pt>
                <c:pt idx="6">
                  <c:v>2340</c:v>
                </c:pt>
                <c:pt idx="7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879</c:v>
                </c:pt>
                <c:pt idx="1">
                  <c:v>753</c:v>
                </c:pt>
                <c:pt idx="2">
                  <c:v>484</c:v>
                </c:pt>
                <c:pt idx="3">
                  <c:v>247</c:v>
                </c:pt>
                <c:pt idx="4">
                  <c:v>315</c:v>
                </c:pt>
                <c:pt idx="5">
                  <c:v>774</c:v>
                </c:pt>
                <c:pt idx="6">
                  <c:v>1441</c:v>
                </c:pt>
                <c:pt idx="7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743</c:v>
                </c:pt>
                <c:pt idx="1">
                  <c:v>620</c:v>
                </c:pt>
                <c:pt idx="2">
                  <c:v>440</c:v>
                </c:pt>
                <c:pt idx="3">
                  <c:v>197</c:v>
                </c:pt>
                <c:pt idx="4">
                  <c:v>297</c:v>
                </c:pt>
                <c:pt idx="5">
                  <c:v>674</c:v>
                </c:pt>
                <c:pt idx="6">
                  <c:v>1236</c:v>
                </c:pt>
                <c:pt idx="7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928</c:v>
                </c:pt>
                <c:pt idx="1">
                  <c:v>680</c:v>
                </c:pt>
                <c:pt idx="2">
                  <c:v>477</c:v>
                </c:pt>
                <c:pt idx="3">
                  <c:v>213</c:v>
                </c:pt>
                <c:pt idx="4">
                  <c:v>391</c:v>
                </c:pt>
                <c:pt idx="5">
                  <c:v>796</c:v>
                </c:pt>
                <c:pt idx="6">
                  <c:v>1448</c:v>
                </c:pt>
                <c:pt idx="7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557</c:v>
                </c:pt>
                <c:pt idx="1">
                  <c:v>399</c:v>
                </c:pt>
                <c:pt idx="2">
                  <c:v>293</c:v>
                </c:pt>
                <c:pt idx="3">
                  <c:v>113</c:v>
                </c:pt>
                <c:pt idx="4">
                  <c:v>194</c:v>
                </c:pt>
                <c:pt idx="5">
                  <c:v>406</c:v>
                </c:pt>
                <c:pt idx="6">
                  <c:v>714</c:v>
                </c:pt>
                <c:pt idx="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0.1477408040875533</c:v>
                </c:pt>
                <c:pt idx="1">
                  <c:v>0.18836051166878234</c:v>
                </c:pt>
                <c:pt idx="2">
                  <c:v>0.20144622524418543</c:v>
                </c:pt>
                <c:pt idx="3">
                  <c:v>0.14855324649497861</c:v>
                </c:pt>
                <c:pt idx="4">
                  <c:v>0.15730259525124241</c:v>
                </c:pt>
                <c:pt idx="5">
                  <c:v>0.17770864417002635</c:v>
                </c:pt>
                <c:pt idx="6">
                  <c:v>0.22153048519115756</c:v>
                </c:pt>
                <c:pt idx="7">
                  <c:v>0.17464678178963894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0.63932878867330889</c:v>
                </c:pt>
                <c:pt idx="1">
                  <c:v>0.63402930877966546</c:v>
                </c:pt>
                <c:pt idx="2">
                  <c:v>0.59465828750981931</c:v>
                </c:pt>
                <c:pt idx="3">
                  <c:v>0.66131538063179696</c:v>
                </c:pt>
                <c:pt idx="4">
                  <c:v>0.62200472494093828</c:v>
                </c:pt>
                <c:pt idx="5">
                  <c:v>0.65369532428355959</c:v>
                </c:pt>
                <c:pt idx="6">
                  <c:v>0.64664384996856883</c:v>
                </c:pt>
                <c:pt idx="7">
                  <c:v>0.625</c:v>
                </c:pt>
                <c:pt idx="8">
                  <c:v>0.63659048375205585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0.18437336130047194</c:v>
                </c:pt>
                <c:pt idx="1">
                  <c:v>0.20023343275839708</c:v>
                </c:pt>
                <c:pt idx="2">
                  <c:v>0.18460329929300864</c:v>
                </c:pt>
                <c:pt idx="3">
                  <c:v>0.13153806317969963</c:v>
                </c:pt>
                <c:pt idx="4">
                  <c:v>0.14309821127235908</c:v>
                </c:pt>
                <c:pt idx="5">
                  <c:v>0.11327300150829563</c:v>
                </c:pt>
                <c:pt idx="6">
                  <c:v>0.13976391702172242</c:v>
                </c:pt>
                <c:pt idx="7">
                  <c:v>0.14470338983050848</c:v>
                </c:pt>
                <c:pt idx="8">
                  <c:v>0.15794249418703568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5.9989512323020452E-2</c:v>
                </c:pt>
                <c:pt idx="1">
                  <c:v>5.4208273894436519E-2</c:v>
                </c:pt>
                <c:pt idx="2">
                  <c:v>9.9764336213668495E-2</c:v>
                </c:pt>
                <c:pt idx="3">
                  <c:v>3.8839979285344384E-2</c:v>
                </c:pt>
                <c:pt idx="4">
                  <c:v>0.10664866689166386</c:v>
                </c:pt>
                <c:pt idx="5">
                  <c:v>8.4766214177978888E-2</c:v>
                </c:pt>
                <c:pt idx="6">
                  <c:v>9.4642732416008943E-2</c:v>
                </c:pt>
                <c:pt idx="7">
                  <c:v>6.5889830508474578E-2</c:v>
                </c:pt>
                <c:pt idx="8">
                  <c:v>7.782755817690315E-2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0.11630833770319875</c:v>
                </c:pt>
                <c:pt idx="1">
                  <c:v>0.11152898456750097</c:v>
                </c:pt>
                <c:pt idx="2">
                  <c:v>0.12097407698350353</c:v>
                </c:pt>
                <c:pt idx="3">
                  <c:v>0.16830657690315898</c:v>
                </c:pt>
                <c:pt idx="4">
                  <c:v>0.12824839689503881</c:v>
                </c:pt>
                <c:pt idx="5">
                  <c:v>0.14826546003016591</c:v>
                </c:pt>
                <c:pt idx="6">
                  <c:v>0.1189495005936998</c:v>
                </c:pt>
                <c:pt idx="7">
                  <c:v>0.16440677966101694</c:v>
                </c:pt>
                <c:pt idx="8">
                  <c:v>0.12763946388400538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0.39953676033530705</c:v>
                </c:pt>
                <c:pt idx="1">
                  <c:v>0.44644585799001429</c:v>
                </c:pt>
                <c:pt idx="2">
                  <c:v>0.366180516926568</c:v>
                </c:pt>
                <c:pt idx="3">
                  <c:v>0.40117305410103904</c:v>
                </c:pt>
                <c:pt idx="4">
                  <c:v>0.39103090897579723</c:v>
                </c:pt>
                <c:pt idx="5">
                  <c:v>0.38431581151995176</c:v>
                </c:pt>
                <c:pt idx="6">
                  <c:v>0.40669209622695757</c:v>
                </c:pt>
                <c:pt idx="7">
                  <c:v>0.37163388680361259</c:v>
                </c:pt>
                <c:pt idx="8">
                  <c:v>0.39908792812807287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3.950958516902657E-2</c:v>
                </c:pt>
                <c:pt idx="1">
                  <c:v>4.2615698924003839E-2</c:v>
                </c:pt>
                <c:pt idx="2">
                  <c:v>3.3516295577663481E-2</c:v>
                </c:pt>
                <c:pt idx="3">
                  <c:v>2.2049642530062127E-2</c:v>
                </c:pt>
                <c:pt idx="4">
                  <c:v>2.6488573076939657E-2</c:v>
                </c:pt>
                <c:pt idx="5">
                  <c:v>2.0596125080482187E-2</c:v>
                </c:pt>
                <c:pt idx="6">
                  <c:v>2.3820687914382875E-2</c:v>
                </c:pt>
                <c:pt idx="7">
                  <c:v>2.8541437911298945E-2</c:v>
                </c:pt>
                <c:pt idx="8">
                  <c:v>2.9946742860652461E-2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0.140231571840366</c:v>
                </c:pt>
                <c:pt idx="1">
                  <c:v>0.13109776877877036</c:v>
                </c:pt>
                <c:pt idx="2">
                  <c:v>0.22220786935712419</c:v>
                </c:pt>
                <c:pt idx="3">
                  <c:v>7.6532212887126638E-2</c:v>
                </c:pt>
                <c:pt idx="4">
                  <c:v>0.21148149724513482</c:v>
                </c:pt>
                <c:pt idx="5">
                  <c:v>0.17762470376561851</c:v>
                </c:pt>
                <c:pt idx="6">
                  <c:v>0.21505627354567158</c:v>
                </c:pt>
                <c:pt idx="7">
                  <c:v>0.12546818106057167</c:v>
                </c:pt>
                <c:pt idx="8">
                  <c:v>0.17284797552654754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0.42072208265530026</c:v>
                </c:pt>
                <c:pt idx="1">
                  <c:v>0.37984067430721158</c:v>
                </c:pt>
                <c:pt idx="2">
                  <c:v>0.37809531813864428</c:v>
                </c:pt>
                <c:pt idx="3">
                  <c:v>0.50024509048177213</c:v>
                </c:pt>
                <c:pt idx="4">
                  <c:v>0.37099902070212826</c:v>
                </c:pt>
                <c:pt idx="5">
                  <c:v>0.41746335963394748</c:v>
                </c:pt>
                <c:pt idx="6">
                  <c:v>0.354430942312988</c:v>
                </c:pt>
                <c:pt idx="7">
                  <c:v>0.4743564942245167</c:v>
                </c:pt>
                <c:pt idx="8">
                  <c:v>0.39811735348472715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303972.28999999998</c:v>
                </c:pt>
                <c:pt idx="1">
                  <c:v>17413.210000000003</c:v>
                </c:pt>
                <c:pt idx="2">
                  <c:v>101002.29999999997</c:v>
                </c:pt>
                <c:pt idx="3">
                  <c:v>18794.900000000005</c:v>
                </c:pt>
                <c:pt idx="4">
                  <c:v>53632.399999999987</c:v>
                </c:pt>
                <c:pt idx="5">
                  <c:v>772898.01</c:v>
                </c:pt>
                <c:pt idx="6">
                  <c:v>300488.51</c:v>
                </c:pt>
                <c:pt idx="7">
                  <c:v>143035.73000000004</c:v>
                </c:pt>
                <c:pt idx="8">
                  <c:v>17302.890000000003</c:v>
                </c:pt>
                <c:pt idx="9">
                  <c:v>35.08</c:v>
                </c:pt>
                <c:pt idx="10">
                  <c:v>122086.55000000003</c:v>
                </c:pt>
                <c:pt idx="11">
                  <c:v>233337.95999999996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5086</c:v>
                </c:pt>
                <c:pt idx="1">
                  <c:v>242</c:v>
                </c:pt>
                <c:pt idx="2">
                  <c:v>2119</c:v>
                </c:pt>
                <c:pt idx="3">
                  <c:v>444</c:v>
                </c:pt>
                <c:pt idx="4">
                  <c:v>4135</c:v>
                </c:pt>
                <c:pt idx="5">
                  <c:v>6715</c:v>
                </c:pt>
                <c:pt idx="6">
                  <c:v>3323</c:v>
                </c:pt>
                <c:pt idx="7">
                  <c:v>1111</c:v>
                </c:pt>
                <c:pt idx="8">
                  <c:v>208</c:v>
                </c:pt>
                <c:pt idx="9">
                  <c:v>2</c:v>
                </c:pt>
                <c:pt idx="10">
                  <c:v>9218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18765.859999999997</c:v>
                </c:pt>
                <c:pt idx="2">
                  <c:v>5515.74</c:v>
                </c:pt>
                <c:pt idx="3">
                  <c:v>4690.5800000000017</c:v>
                </c:pt>
                <c:pt idx="4">
                  <c:v>78499.459999999977</c:v>
                </c:pt>
                <c:pt idx="5">
                  <c:v>1878.83</c:v>
                </c:pt>
                <c:pt idx="6">
                  <c:v>473.76</c:v>
                </c:pt>
                <c:pt idx="7">
                  <c:v>0</c:v>
                </c:pt>
                <c:pt idx="8">
                  <c:v>26957.369999999995</c:v>
                </c:pt>
                <c:pt idx="9">
                  <c:v>19597.490000000005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624</c:v>
                </c:pt>
                <c:pt idx="2">
                  <c:v>138</c:v>
                </c:pt>
                <c:pt idx="3">
                  <c:v>409</c:v>
                </c:pt>
                <c:pt idx="4">
                  <c:v>2257</c:v>
                </c:pt>
                <c:pt idx="5">
                  <c:v>56</c:v>
                </c:pt>
                <c:pt idx="6">
                  <c:v>11</c:v>
                </c:pt>
                <c:pt idx="7">
                  <c:v>0</c:v>
                </c:pt>
                <c:pt idx="8">
                  <c:v>4627</c:v>
                </c:pt>
                <c:pt idx="9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3615</c:v>
                </c:pt>
                <c:pt idx="1">
                  <c:v>2669</c:v>
                </c:pt>
                <c:pt idx="2">
                  <c:v>370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1053019.7500000002</c:v>
                </c:pt>
                <c:pt idx="1">
                  <c:v>849648.25000000023</c:v>
                </c:pt>
                <c:pt idx="2">
                  <c:v>146559.30000000002</c:v>
                </c:pt>
                <c:pt idx="3">
                  <c:v>29704.28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24500.26</c:v>
                </c:pt>
                <c:pt idx="1">
                  <c:v>1030.18</c:v>
                </c:pt>
                <c:pt idx="2">
                  <c:v>19189.04</c:v>
                </c:pt>
                <c:pt idx="3">
                  <c:v>387.08</c:v>
                </c:pt>
                <c:pt idx="4">
                  <c:v>135117.63000000006</c:v>
                </c:pt>
                <c:pt idx="5">
                  <c:v>6809.33</c:v>
                </c:pt>
                <c:pt idx="6">
                  <c:v>537916.35000000009</c:v>
                </c:pt>
                <c:pt idx="7">
                  <c:v>7057.29</c:v>
                </c:pt>
                <c:pt idx="8">
                  <c:v>6135.67</c:v>
                </c:pt>
                <c:pt idx="9">
                  <c:v>26252.960000000003</c:v>
                </c:pt>
                <c:pt idx="10">
                  <c:v>16189.270000000002</c:v>
                </c:pt>
                <c:pt idx="11">
                  <c:v>122010.9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151</c:v>
                </c:pt>
                <c:pt idx="1">
                  <c:v>5</c:v>
                </c:pt>
                <c:pt idx="2">
                  <c:v>128</c:v>
                </c:pt>
                <c:pt idx="3">
                  <c:v>10</c:v>
                </c:pt>
                <c:pt idx="4">
                  <c:v>624</c:v>
                </c:pt>
                <c:pt idx="5">
                  <c:v>95</c:v>
                </c:pt>
                <c:pt idx="6">
                  <c:v>1878</c:v>
                </c:pt>
                <c:pt idx="7">
                  <c:v>28</c:v>
                </c:pt>
                <c:pt idx="8">
                  <c:v>28</c:v>
                </c:pt>
                <c:pt idx="9">
                  <c:v>88</c:v>
                </c:pt>
                <c:pt idx="10">
                  <c:v>58</c:v>
                </c:pt>
                <c:pt idx="11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18287.294080801759</c:v>
                </c:pt>
                <c:pt idx="1">
                  <c:v>29073.667655786357</c:v>
                </c:pt>
                <c:pt idx="2">
                  <c:v>91837.961360123663</c:v>
                </c:pt>
                <c:pt idx="3">
                  <c:v>117292.55324608675</c:v>
                </c:pt>
                <c:pt idx="4">
                  <c:v>157255.50701402809</c:v>
                </c:pt>
                <c:pt idx="5">
                  <c:v>189822.32000000007</c:v>
                </c:pt>
                <c:pt idx="6">
                  <c:v>212214.85572139308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3193</c:v>
                </c:pt>
                <c:pt idx="1">
                  <c:v>3370</c:v>
                </c:pt>
                <c:pt idx="2">
                  <c:v>6470</c:v>
                </c:pt>
                <c:pt idx="3">
                  <c:v>3897</c:v>
                </c:pt>
                <c:pt idx="4">
                  <c:v>2495</c:v>
                </c:pt>
                <c:pt idx="5">
                  <c:v>2250</c:v>
                </c:pt>
                <c:pt idx="6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18287.294080801759</c:v>
                </c:pt>
                <c:pt idx="1">
                  <c:v>29073.667655786357</c:v>
                </c:pt>
                <c:pt idx="2">
                  <c:v>91837.961360123663</c:v>
                </c:pt>
                <c:pt idx="3">
                  <c:v>117292.55324608675</c:v>
                </c:pt>
                <c:pt idx="4">
                  <c:v>157255.50701402809</c:v>
                </c:pt>
                <c:pt idx="5">
                  <c:v>189822.32000000007</c:v>
                </c:pt>
                <c:pt idx="6">
                  <c:v>212214.85572139308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691079</v>
      </c>
      <c r="D5" s="30">
        <f>SUM(E5:G5)</f>
        <v>220864</v>
      </c>
      <c r="E5" s="31">
        <f>SUM(E6:E13)</f>
        <v>107139</v>
      </c>
      <c r="F5" s="31">
        <f>SUM(F6:F13)</f>
        <v>74006</v>
      </c>
      <c r="G5" s="32">
        <f t="shared" ref="G5:H5" si="0">SUM(G6:G13)</f>
        <v>39719</v>
      </c>
      <c r="H5" s="29">
        <f t="shared" si="0"/>
        <v>217165</v>
      </c>
      <c r="I5" s="33">
        <f>D5/C5</f>
        <v>0.31959298430425465</v>
      </c>
      <c r="J5" s="26"/>
      <c r="K5" s="24">
        <f t="shared" ref="K5:K13" si="1">C5-D5-H5</f>
        <v>253050</v>
      </c>
      <c r="L5" s="58">
        <f>E5/C5</f>
        <v>0.15503147975846465</v>
      </c>
      <c r="M5" s="58">
        <f>G5/C5</f>
        <v>5.7473892275702196E-2</v>
      </c>
    </row>
    <row r="6" spans="1:13" ht="20.100000000000001" customHeight="1" thickTop="1">
      <c r="B6" s="18" t="s">
        <v>17</v>
      </c>
      <c r="C6" s="34">
        <v>187474</v>
      </c>
      <c r="D6" s="35">
        <f t="shared" ref="D6:D13" si="2">SUM(E6:G6)</f>
        <v>46189</v>
      </c>
      <c r="E6" s="36">
        <v>23678</v>
      </c>
      <c r="F6" s="36">
        <v>15582</v>
      </c>
      <c r="G6" s="37">
        <v>6929</v>
      </c>
      <c r="H6" s="34">
        <v>62610</v>
      </c>
      <c r="I6" s="38">
        <f t="shared" ref="I6:I13" si="3">D6/C6</f>
        <v>0.24637549740230646</v>
      </c>
      <c r="J6" s="26"/>
      <c r="K6" s="24">
        <f t="shared" si="1"/>
        <v>78675</v>
      </c>
      <c r="L6" s="58">
        <f t="shared" ref="L6:L13" si="4">E6/C6</f>
        <v>0.12630018029166712</v>
      </c>
      <c r="M6" s="58">
        <f t="shared" ref="M6:M13" si="5">G6/C6</f>
        <v>3.6959791757790413E-2</v>
      </c>
    </row>
    <row r="7" spans="1:13" ht="20.100000000000001" customHeight="1">
      <c r="B7" s="19" t="s">
        <v>18</v>
      </c>
      <c r="C7" s="39">
        <v>92149</v>
      </c>
      <c r="D7" s="40">
        <f t="shared" si="2"/>
        <v>30723</v>
      </c>
      <c r="E7" s="41">
        <v>14407</v>
      </c>
      <c r="F7" s="41">
        <v>10837</v>
      </c>
      <c r="G7" s="42">
        <v>5479</v>
      </c>
      <c r="H7" s="39">
        <v>28705</v>
      </c>
      <c r="I7" s="43">
        <f t="shared" si="3"/>
        <v>0.3334056799314154</v>
      </c>
      <c r="J7" s="26"/>
      <c r="K7" s="24">
        <f t="shared" si="1"/>
        <v>32721</v>
      </c>
      <c r="L7" s="58">
        <f t="shared" si="4"/>
        <v>0.15634461578530423</v>
      </c>
      <c r="M7" s="58">
        <f t="shared" si="5"/>
        <v>5.9458051633767051E-2</v>
      </c>
    </row>
    <row r="8" spans="1:13" ht="20.100000000000001" customHeight="1">
      <c r="B8" s="19" t="s">
        <v>19</v>
      </c>
      <c r="C8" s="39">
        <v>49286</v>
      </c>
      <c r="D8" s="40">
        <f t="shared" si="2"/>
        <v>18531</v>
      </c>
      <c r="E8" s="41">
        <v>9044</v>
      </c>
      <c r="F8" s="41">
        <v>5950</v>
      </c>
      <c r="G8" s="42">
        <v>3537</v>
      </c>
      <c r="H8" s="39">
        <v>14691</v>
      </c>
      <c r="I8" s="43">
        <f t="shared" si="3"/>
        <v>0.37598912470072637</v>
      </c>
      <c r="J8" s="26"/>
      <c r="K8" s="24">
        <f t="shared" si="1"/>
        <v>16064</v>
      </c>
      <c r="L8" s="58">
        <f t="shared" si="4"/>
        <v>0.18350038550501158</v>
      </c>
      <c r="M8" s="58">
        <f t="shared" si="5"/>
        <v>7.1764801363470354E-2</v>
      </c>
    </row>
    <row r="9" spans="1:13" ht="20.100000000000001" customHeight="1">
      <c r="B9" s="19" t="s">
        <v>20</v>
      </c>
      <c r="C9" s="39">
        <v>32228</v>
      </c>
      <c r="D9" s="40">
        <f t="shared" si="2"/>
        <v>10057</v>
      </c>
      <c r="E9" s="41">
        <v>5085</v>
      </c>
      <c r="F9" s="41">
        <v>3195</v>
      </c>
      <c r="G9" s="42">
        <v>1777</v>
      </c>
      <c r="H9" s="39">
        <v>10125</v>
      </c>
      <c r="I9" s="43">
        <f t="shared" si="3"/>
        <v>0.31205783790492742</v>
      </c>
      <c r="J9" s="26"/>
      <c r="K9" s="24">
        <f t="shared" si="1"/>
        <v>12046</v>
      </c>
      <c r="L9" s="58">
        <f t="shared" si="4"/>
        <v>0.1577820528732779</v>
      </c>
      <c r="M9" s="58">
        <f t="shared" si="5"/>
        <v>5.5138388978527991E-2</v>
      </c>
    </row>
    <row r="10" spans="1:13" ht="20.100000000000001" customHeight="1">
      <c r="B10" s="19" t="s">
        <v>21</v>
      </c>
      <c r="C10" s="39">
        <v>44367</v>
      </c>
      <c r="D10" s="40">
        <f t="shared" si="2"/>
        <v>14488</v>
      </c>
      <c r="E10" s="41">
        <v>6982</v>
      </c>
      <c r="F10" s="41">
        <v>4664</v>
      </c>
      <c r="G10" s="42">
        <v>2842</v>
      </c>
      <c r="H10" s="39">
        <v>13682</v>
      </c>
      <c r="I10" s="43">
        <f t="shared" si="3"/>
        <v>0.32654901165280503</v>
      </c>
      <c r="J10" s="26"/>
      <c r="K10" s="24">
        <f t="shared" si="1"/>
        <v>16197</v>
      </c>
      <c r="L10" s="58">
        <f t="shared" si="4"/>
        <v>0.15736921585863367</v>
      </c>
      <c r="M10" s="58">
        <f t="shared" si="5"/>
        <v>6.4056618658011585E-2</v>
      </c>
    </row>
    <row r="11" spans="1:13" ht="20.100000000000001" customHeight="1">
      <c r="B11" s="19" t="s">
        <v>22</v>
      </c>
      <c r="C11" s="39">
        <v>96897</v>
      </c>
      <c r="D11" s="40">
        <f t="shared" si="2"/>
        <v>31501</v>
      </c>
      <c r="E11" s="41">
        <v>14929</v>
      </c>
      <c r="F11" s="41">
        <v>10704</v>
      </c>
      <c r="G11" s="42">
        <v>5868</v>
      </c>
      <c r="H11" s="39">
        <v>31151</v>
      </c>
      <c r="I11" s="43">
        <f t="shared" si="3"/>
        <v>0.32509778424512625</v>
      </c>
      <c r="J11" s="26"/>
      <c r="K11" s="24">
        <f t="shared" si="1"/>
        <v>34245</v>
      </c>
      <c r="L11" s="58">
        <f t="shared" si="4"/>
        <v>0.15407081746596901</v>
      </c>
      <c r="M11" s="58">
        <f t="shared" si="5"/>
        <v>6.055915043809406E-2</v>
      </c>
    </row>
    <row r="12" spans="1:13" ht="20.100000000000001" customHeight="1">
      <c r="B12" s="19" t="s">
        <v>23</v>
      </c>
      <c r="C12" s="39">
        <v>132506</v>
      </c>
      <c r="D12" s="40">
        <f t="shared" si="2"/>
        <v>48991</v>
      </c>
      <c r="E12" s="41">
        <v>23713</v>
      </c>
      <c r="F12" s="41">
        <v>15955</v>
      </c>
      <c r="G12" s="42">
        <v>9323</v>
      </c>
      <c r="H12" s="39">
        <v>39283</v>
      </c>
      <c r="I12" s="43">
        <f t="shared" si="3"/>
        <v>0.36972665388737114</v>
      </c>
      <c r="J12" s="26"/>
      <c r="K12" s="24">
        <f t="shared" si="1"/>
        <v>44232</v>
      </c>
      <c r="L12" s="58">
        <f t="shared" si="4"/>
        <v>0.17895793398034807</v>
      </c>
      <c r="M12" s="58">
        <f t="shared" si="5"/>
        <v>7.0359078079483189E-2</v>
      </c>
    </row>
    <row r="13" spans="1:13" ht="20.100000000000001" customHeight="1">
      <c r="B13" s="19" t="s">
        <v>24</v>
      </c>
      <c r="C13" s="39">
        <v>56172</v>
      </c>
      <c r="D13" s="40">
        <f t="shared" si="2"/>
        <v>20384</v>
      </c>
      <c r="E13" s="41">
        <v>9301</v>
      </c>
      <c r="F13" s="41">
        <v>7119</v>
      </c>
      <c r="G13" s="42">
        <v>3964</v>
      </c>
      <c r="H13" s="39">
        <v>16918</v>
      </c>
      <c r="I13" s="43">
        <f t="shared" si="3"/>
        <v>0.36288542334259061</v>
      </c>
      <c r="J13" s="26"/>
      <c r="K13" s="24">
        <f t="shared" si="1"/>
        <v>18870</v>
      </c>
      <c r="L13" s="58">
        <f t="shared" si="4"/>
        <v>0.16558071637114577</v>
      </c>
      <c r="M13" s="58">
        <f t="shared" si="5"/>
        <v>7.0568966744997505E-2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7210</v>
      </c>
      <c r="E4" s="46">
        <f t="shared" ref="E4:K4" si="0">SUM(E5:E7)</f>
        <v>5455</v>
      </c>
      <c r="F4" s="46">
        <f t="shared" si="0"/>
        <v>8980</v>
      </c>
      <c r="G4" s="46">
        <f t="shared" si="0"/>
        <v>5370</v>
      </c>
      <c r="H4" s="46">
        <f t="shared" si="0"/>
        <v>4595</v>
      </c>
      <c r="I4" s="46">
        <f t="shared" si="0"/>
        <v>5492</v>
      </c>
      <c r="J4" s="45">
        <f t="shared" si="0"/>
        <v>3026</v>
      </c>
      <c r="K4" s="47">
        <f t="shared" si="0"/>
        <v>40128</v>
      </c>
      <c r="L4" s="55">
        <f>K4/人口統計!D5</f>
        <v>0.18168646769052449</v>
      </c>
      <c r="O4" s="14" t="s">
        <v>188</v>
      </c>
    </row>
    <row r="5" spans="1:21" ht="20.100000000000001" customHeight="1">
      <c r="B5" s="117"/>
      <c r="C5" s="118" t="s">
        <v>15</v>
      </c>
      <c r="D5" s="48">
        <v>892</v>
      </c>
      <c r="E5" s="49">
        <v>776</v>
      </c>
      <c r="F5" s="49">
        <v>850</v>
      </c>
      <c r="G5" s="49">
        <v>615</v>
      </c>
      <c r="H5" s="49">
        <v>511</v>
      </c>
      <c r="I5" s="49">
        <v>537</v>
      </c>
      <c r="J5" s="48">
        <v>327</v>
      </c>
      <c r="K5" s="50">
        <f>SUM(D5:J5)</f>
        <v>4508</v>
      </c>
      <c r="L5" s="56">
        <f>K5/人口統計!D5</f>
        <v>2.0410750507099392E-2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2932</v>
      </c>
      <c r="E6" s="49">
        <v>2002</v>
      </c>
      <c r="F6" s="49">
        <v>2958</v>
      </c>
      <c r="G6" s="49">
        <v>1596</v>
      </c>
      <c r="H6" s="49">
        <v>1300</v>
      </c>
      <c r="I6" s="49">
        <v>1384</v>
      </c>
      <c r="J6" s="48">
        <v>801</v>
      </c>
      <c r="K6" s="50">
        <f>SUM(D6:J6)</f>
        <v>12973</v>
      </c>
      <c r="L6" s="56">
        <f>K6/人口統計!D5</f>
        <v>5.8737503622138511E-2</v>
      </c>
      <c r="O6" s="162">
        <f>SUM(D6,D7)</f>
        <v>6318</v>
      </c>
      <c r="P6" s="162">
        <f t="shared" ref="P6:U6" si="1">SUM(E6,E7)</f>
        <v>4679</v>
      </c>
      <c r="Q6" s="162">
        <f t="shared" si="1"/>
        <v>8130</v>
      </c>
      <c r="R6" s="162">
        <f t="shared" si="1"/>
        <v>4755</v>
      </c>
      <c r="S6" s="162">
        <f t="shared" si="1"/>
        <v>4084</v>
      </c>
      <c r="T6" s="162">
        <f t="shared" si="1"/>
        <v>4955</v>
      </c>
      <c r="U6" s="162">
        <f t="shared" si="1"/>
        <v>2699</v>
      </c>
    </row>
    <row r="7" spans="1:21" ht="20.100000000000001" customHeight="1">
      <c r="B7" s="117"/>
      <c r="C7" s="119" t="s">
        <v>143</v>
      </c>
      <c r="D7" s="51">
        <v>3386</v>
      </c>
      <c r="E7" s="52">
        <v>2677</v>
      </c>
      <c r="F7" s="52">
        <v>5172</v>
      </c>
      <c r="G7" s="52">
        <v>3159</v>
      </c>
      <c r="H7" s="52">
        <v>2784</v>
      </c>
      <c r="I7" s="52">
        <v>3571</v>
      </c>
      <c r="J7" s="51">
        <v>1898</v>
      </c>
      <c r="K7" s="53">
        <f>SUM(D7:J7)</f>
        <v>22647</v>
      </c>
      <c r="L7" s="57">
        <f>K7/人口統計!D5</f>
        <v>0.10253821356128659</v>
      </c>
      <c r="O7" s="14">
        <f>O6/($K$6+$K$7)</f>
        <v>0.17737226277372262</v>
      </c>
      <c r="P7" s="14">
        <f t="shared" ref="P7:U7" si="2">P6/($K$6+$K$7)</f>
        <v>0.13135878719820326</v>
      </c>
      <c r="Q7" s="14">
        <f t="shared" si="2"/>
        <v>0.22824256035934867</v>
      </c>
      <c r="R7" s="14">
        <f t="shared" si="2"/>
        <v>0.13349241998877034</v>
      </c>
      <c r="S7" s="14">
        <f t="shared" si="2"/>
        <v>0.11465468837731611</v>
      </c>
      <c r="T7" s="14">
        <f t="shared" si="2"/>
        <v>0.13910724312184167</v>
      </c>
      <c r="U7" s="14">
        <f t="shared" si="2"/>
        <v>7.5772038180797308E-2</v>
      </c>
    </row>
    <row r="8" spans="1:21" ht="20.100000000000001" customHeight="1" thickBot="1">
      <c r="B8" s="205" t="s">
        <v>67</v>
      </c>
      <c r="C8" s="206"/>
      <c r="D8" s="45">
        <v>85</v>
      </c>
      <c r="E8" s="46">
        <v>96</v>
      </c>
      <c r="F8" s="46">
        <v>98</v>
      </c>
      <c r="G8" s="46">
        <v>118</v>
      </c>
      <c r="H8" s="46">
        <v>83</v>
      </c>
      <c r="I8" s="46">
        <v>74</v>
      </c>
      <c r="J8" s="45">
        <v>40</v>
      </c>
      <c r="K8" s="47">
        <f>SUM(D8:J8)</f>
        <v>594</v>
      </c>
      <c r="L8" s="80"/>
    </row>
    <row r="9" spans="1:21" ht="20.100000000000001" customHeight="1" thickTop="1">
      <c r="B9" s="207" t="s">
        <v>34</v>
      </c>
      <c r="C9" s="208"/>
      <c r="D9" s="35">
        <f>D4+D8</f>
        <v>7295</v>
      </c>
      <c r="E9" s="34">
        <f t="shared" ref="E9:K9" si="3">E4+E8</f>
        <v>5551</v>
      </c>
      <c r="F9" s="34">
        <f t="shared" si="3"/>
        <v>9078</v>
      </c>
      <c r="G9" s="34">
        <f t="shared" si="3"/>
        <v>5488</v>
      </c>
      <c r="H9" s="34">
        <f t="shared" si="3"/>
        <v>4678</v>
      </c>
      <c r="I9" s="34">
        <f t="shared" si="3"/>
        <v>5566</v>
      </c>
      <c r="J9" s="35">
        <f t="shared" si="3"/>
        <v>3066</v>
      </c>
      <c r="K9" s="54">
        <f t="shared" si="3"/>
        <v>40722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1213</v>
      </c>
      <c r="E24" s="46">
        <v>1081</v>
      </c>
      <c r="F24" s="46">
        <v>1423</v>
      </c>
      <c r="G24" s="46">
        <v>879</v>
      </c>
      <c r="H24" s="46">
        <v>743</v>
      </c>
      <c r="I24" s="46">
        <v>928</v>
      </c>
      <c r="J24" s="45">
        <v>557</v>
      </c>
      <c r="K24" s="47">
        <f>SUM(D24:J24)</f>
        <v>6824</v>
      </c>
      <c r="L24" s="55">
        <f>K24/人口統計!D6</f>
        <v>0.1477408040875533</v>
      </c>
    </row>
    <row r="25" spans="1:12" ht="20.100000000000001" customHeight="1">
      <c r="B25" s="213" t="s">
        <v>43</v>
      </c>
      <c r="C25" s="214"/>
      <c r="D25" s="45">
        <v>1188</v>
      </c>
      <c r="E25" s="46">
        <v>1028</v>
      </c>
      <c r="F25" s="46">
        <v>1119</v>
      </c>
      <c r="G25" s="46">
        <v>753</v>
      </c>
      <c r="H25" s="46">
        <v>620</v>
      </c>
      <c r="I25" s="46">
        <v>680</v>
      </c>
      <c r="J25" s="45">
        <v>399</v>
      </c>
      <c r="K25" s="47">
        <f t="shared" ref="K25:K31" si="4">SUM(D25:J25)</f>
        <v>5787</v>
      </c>
      <c r="L25" s="55">
        <f>K25/人口統計!D7</f>
        <v>0.18836051166878234</v>
      </c>
    </row>
    <row r="26" spans="1:12" ht="20.100000000000001" customHeight="1">
      <c r="B26" s="213" t="s">
        <v>44</v>
      </c>
      <c r="C26" s="214"/>
      <c r="D26" s="45">
        <v>764</v>
      </c>
      <c r="E26" s="46">
        <v>394</v>
      </c>
      <c r="F26" s="46">
        <v>881</v>
      </c>
      <c r="G26" s="46">
        <v>484</v>
      </c>
      <c r="H26" s="46">
        <v>440</v>
      </c>
      <c r="I26" s="46">
        <v>477</v>
      </c>
      <c r="J26" s="45">
        <v>293</v>
      </c>
      <c r="K26" s="47">
        <f t="shared" si="4"/>
        <v>3733</v>
      </c>
      <c r="L26" s="55">
        <f>K26/人口統計!D8</f>
        <v>0.20144622524418543</v>
      </c>
    </row>
    <row r="27" spans="1:12" ht="20.100000000000001" customHeight="1">
      <c r="B27" s="213" t="s">
        <v>45</v>
      </c>
      <c r="C27" s="214"/>
      <c r="D27" s="45">
        <v>203</v>
      </c>
      <c r="E27" s="46">
        <v>157</v>
      </c>
      <c r="F27" s="46">
        <v>364</v>
      </c>
      <c r="G27" s="46">
        <v>247</v>
      </c>
      <c r="H27" s="46">
        <v>197</v>
      </c>
      <c r="I27" s="46">
        <v>213</v>
      </c>
      <c r="J27" s="45">
        <v>113</v>
      </c>
      <c r="K27" s="47">
        <f t="shared" si="4"/>
        <v>1494</v>
      </c>
      <c r="L27" s="55">
        <f>K27/人口統計!D9</f>
        <v>0.14855324649497861</v>
      </c>
    </row>
    <row r="28" spans="1:12" ht="20.100000000000001" customHeight="1">
      <c r="B28" s="213" t="s">
        <v>46</v>
      </c>
      <c r="C28" s="214"/>
      <c r="D28" s="45">
        <v>334</v>
      </c>
      <c r="E28" s="46">
        <v>255</v>
      </c>
      <c r="F28" s="46">
        <v>493</v>
      </c>
      <c r="G28" s="46">
        <v>315</v>
      </c>
      <c r="H28" s="46">
        <v>297</v>
      </c>
      <c r="I28" s="46">
        <v>391</v>
      </c>
      <c r="J28" s="45">
        <v>194</v>
      </c>
      <c r="K28" s="47">
        <f t="shared" si="4"/>
        <v>2279</v>
      </c>
      <c r="L28" s="55">
        <f>K28/人口統計!D10</f>
        <v>0.15730259525124241</v>
      </c>
    </row>
    <row r="29" spans="1:12" ht="20.100000000000001" customHeight="1">
      <c r="B29" s="213" t="s">
        <v>47</v>
      </c>
      <c r="C29" s="214"/>
      <c r="D29" s="45">
        <v>778</v>
      </c>
      <c r="E29" s="46">
        <v>705</v>
      </c>
      <c r="F29" s="46">
        <v>1465</v>
      </c>
      <c r="G29" s="46">
        <v>774</v>
      </c>
      <c r="H29" s="46">
        <v>674</v>
      </c>
      <c r="I29" s="46">
        <v>796</v>
      </c>
      <c r="J29" s="45">
        <v>406</v>
      </c>
      <c r="K29" s="47">
        <f t="shared" si="4"/>
        <v>5598</v>
      </c>
      <c r="L29" s="55">
        <f>K29/人口統計!D11</f>
        <v>0.17770864417002635</v>
      </c>
    </row>
    <row r="30" spans="1:12" ht="20.100000000000001" customHeight="1">
      <c r="B30" s="213" t="s">
        <v>48</v>
      </c>
      <c r="C30" s="214"/>
      <c r="D30" s="45">
        <v>2227</v>
      </c>
      <c r="E30" s="46">
        <v>1447</v>
      </c>
      <c r="F30" s="46">
        <v>2340</v>
      </c>
      <c r="G30" s="46">
        <v>1441</v>
      </c>
      <c r="H30" s="46">
        <v>1236</v>
      </c>
      <c r="I30" s="46">
        <v>1448</v>
      </c>
      <c r="J30" s="45">
        <v>714</v>
      </c>
      <c r="K30" s="47">
        <f t="shared" si="4"/>
        <v>10853</v>
      </c>
      <c r="L30" s="55">
        <f>K30/人口統計!D12</f>
        <v>0.22153048519115756</v>
      </c>
    </row>
    <row r="31" spans="1:12" ht="20.100000000000001" customHeight="1" thickBot="1">
      <c r="B31" s="209" t="s">
        <v>24</v>
      </c>
      <c r="C31" s="210"/>
      <c r="D31" s="45">
        <v>503</v>
      </c>
      <c r="E31" s="46">
        <v>388</v>
      </c>
      <c r="F31" s="46">
        <v>895</v>
      </c>
      <c r="G31" s="46">
        <v>477</v>
      </c>
      <c r="H31" s="46">
        <v>388</v>
      </c>
      <c r="I31" s="46">
        <v>559</v>
      </c>
      <c r="J31" s="45">
        <v>350</v>
      </c>
      <c r="K31" s="47">
        <f t="shared" si="4"/>
        <v>3560</v>
      </c>
      <c r="L31" s="59">
        <f>K31/人口統計!D13</f>
        <v>0.17464678178963894</v>
      </c>
    </row>
    <row r="32" spans="1:12" ht="20.100000000000001" customHeight="1" thickTop="1">
      <c r="B32" s="211" t="s">
        <v>49</v>
      </c>
      <c r="C32" s="212"/>
      <c r="D32" s="35">
        <f>SUM(D24:D31)</f>
        <v>7210</v>
      </c>
      <c r="E32" s="34">
        <f t="shared" ref="E32:J32" si="5">SUM(E24:E31)</f>
        <v>5455</v>
      </c>
      <c r="F32" s="34">
        <f t="shared" si="5"/>
        <v>8980</v>
      </c>
      <c r="G32" s="34">
        <f t="shared" si="5"/>
        <v>5370</v>
      </c>
      <c r="H32" s="34">
        <f t="shared" si="5"/>
        <v>4595</v>
      </c>
      <c r="I32" s="34">
        <f t="shared" si="5"/>
        <v>5492</v>
      </c>
      <c r="J32" s="35">
        <f t="shared" si="5"/>
        <v>3026</v>
      </c>
      <c r="K32" s="54">
        <f>SUM(K24:K31)</f>
        <v>40128</v>
      </c>
      <c r="L32" s="60">
        <f>K32/人口統計!D5</f>
        <v>0.18168646769052449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266</v>
      </c>
      <c r="E50" s="192">
        <v>242</v>
      </c>
      <c r="F50" s="192">
        <v>320</v>
      </c>
      <c r="G50" s="192">
        <v>189</v>
      </c>
      <c r="H50" s="192">
        <v>159</v>
      </c>
      <c r="I50" s="192">
        <v>198</v>
      </c>
      <c r="J50" s="191">
        <v>121</v>
      </c>
      <c r="K50" s="193">
        <f t="shared" ref="K50:K82" si="6">SUM(D50:J50)</f>
        <v>1495</v>
      </c>
      <c r="L50" s="194">
        <f>K50/N50</f>
        <v>0.13999438149639479</v>
      </c>
      <c r="N50" s="14">
        <v>10679</v>
      </c>
    </row>
    <row r="51" spans="2:14" ht="20.100000000000001" customHeight="1">
      <c r="B51" s="203" t="s">
        <v>155</v>
      </c>
      <c r="C51" s="204"/>
      <c r="D51" s="191">
        <v>209</v>
      </c>
      <c r="E51" s="192">
        <v>179</v>
      </c>
      <c r="F51" s="192">
        <v>278</v>
      </c>
      <c r="G51" s="192">
        <v>154</v>
      </c>
      <c r="H51" s="192">
        <v>139</v>
      </c>
      <c r="I51" s="192">
        <v>164</v>
      </c>
      <c r="J51" s="191">
        <v>84</v>
      </c>
      <c r="K51" s="193">
        <f t="shared" si="6"/>
        <v>1207</v>
      </c>
      <c r="L51" s="194">
        <f t="shared" ref="L51:L82" si="7">K51/N51</f>
        <v>0.1557620338108143</v>
      </c>
      <c r="N51" s="14">
        <v>7749</v>
      </c>
    </row>
    <row r="52" spans="2:14" ht="20.100000000000001" customHeight="1">
      <c r="B52" s="203" t="s">
        <v>156</v>
      </c>
      <c r="C52" s="204"/>
      <c r="D52" s="191">
        <v>365</v>
      </c>
      <c r="E52" s="192">
        <v>291</v>
      </c>
      <c r="F52" s="192">
        <v>322</v>
      </c>
      <c r="G52" s="192">
        <v>241</v>
      </c>
      <c r="H52" s="192">
        <v>193</v>
      </c>
      <c r="I52" s="192">
        <v>228</v>
      </c>
      <c r="J52" s="191">
        <v>137</v>
      </c>
      <c r="K52" s="193">
        <f t="shared" si="6"/>
        <v>1777</v>
      </c>
      <c r="L52" s="194">
        <f t="shared" si="7"/>
        <v>0.15978778886790757</v>
      </c>
      <c r="N52" s="14">
        <v>11121</v>
      </c>
    </row>
    <row r="53" spans="2:14" ht="20.100000000000001" customHeight="1">
      <c r="B53" s="203" t="s">
        <v>157</v>
      </c>
      <c r="C53" s="204"/>
      <c r="D53" s="191">
        <v>186</v>
      </c>
      <c r="E53" s="192">
        <v>176</v>
      </c>
      <c r="F53" s="192">
        <v>221</v>
      </c>
      <c r="G53" s="192">
        <v>161</v>
      </c>
      <c r="H53" s="192">
        <v>125</v>
      </c>
      <c r="I53" s="192">
        <v>164</v>
      </c>
      <c r="J53" s="191">
        <v>113</v>
      </c>
      <c r="K53" s="193">
        <f t="shared" si="6"/>
        <v>1146</v>
      </c>
      <c r="L53" s="194">
        <f t="shared" si="7"/>
        <v>0.14956930305403288</v>
      </c>
      <c r="N53" s="14">
        <v>7662</v>
      </c>
    </row>
    <row r="54" spans="2:14" ht="20.100000000000001" customHeight="1">
      <c r="B54" s="203" t="s">
        <v>158</v>
      </c>
      <c r="C54" s="204"/>
      <c r="D54" s="191">
        <v>150</v>
      </c>
      <c r="E54" s="192">
        <v>159</v>
      </c>
      <c r="F54" s="192">
        <v>200</v>
      </c>
      <c r="G54" s="192">
        <v>118</v>
      </c>
      <c r="H54" s="192">
        <v>94</v>
      </c>
      <c r="I54" s="192">
        <v>147</v>
      </c>
      <c r="J54" s="191">
        <v>82</v>
      </c>
      <c r="K54" s="193">
        <f t="shared" si="6"/>
        <v>950</v>
      </c>
      <c r="L54" s="194">
        <f t="shared" si="7"/>
        <v>0.14683153013910355</v>
      </c>
      <c r="N54" s="14">
        <v>6470</v>
      </c>
    </row>
    <row r="55" spans="2:14" ht="20.100000000000001" customHeight="1">
      <c r="B55" s="203" t="s">
        <v>159</v>
      </c>
      <c r="C55" s="204"/>
      <c r="D55" s="191">
        <v>62</v>
      </c>
      <c r="E55" s="192">
        <v>66</v>
      </c>
      <c r="F55" s="192">
        <v>92</v>
      </c>
      <c r="G55" s="192">
        <v>45</v>
      </c>
      <c r="H55" s="192">
        <v>49</v>
      </c>
      <c r="I55" s="192">
        <v>48</v>
      </c>
      <c r="J55" s="191">
        <v>29</v>
      </c>
      <c r="K55" s="193">
        <f t="shared" si="6"/>
        <v>391</v>
      </c>
      <c r="L55" s="194">
        <f t="shared" si="7"/>
        <v>0.15590111642743221</v>
      </c>
      <c r="N55" s="14">
        <v>2508</v>
      </c>
    </row>
    <row r="56" spans="2:14" ht="20.100000000000001" customHeight="1">
      <c r="B56" s="203" t="s">
        <v>160</v>
      </c>
      <c r="C56" s="204"/>
      <c r="D56" s="191">
        <v>179</v>
      </c>
      <c r="E56" s="192">
        <v>150</v>
      </c>
      <c r="F56" s="192">
        <v>157</v>
      </c>
      <c r="G56" s="192">
        <v>128</v>
      </c>
      <c r="H56" s="192">
        <v>99</v>
      </c>
      <c r="I56" s="192">
        <v>95</v>
      </c>
      <c r="J56" s="191">
        <v>54</v>
      </c>
      <c r="K56" s="193">
        <f t="shared" si="6"/>
        <v>862</v>
      </c>
      <c r="L56" s="194">
        <f t="shared" si="7"/>
        <v>0.19990723562152132</v>
      </c>
      <c r="N56" s="14">
        <v>4312</v>
      </c>
    </row>
    <row r="57" spans="2:14" ht="20.100000000000001" customHeight="1">
      <c r="B57" s="203" t="s">
        <v>161</v>
      </c>
      <c r="C57" s="204"/>
      <c r="D57" s="191">
        <v>409</v>
      </c>
      <c r="E57" s="192">
        <v>384</v>
      </c>
      <c r="F57" s="192">
        <v>386</v>
      </c>
      <c r="G57" s="192">
        <v>246</v>
      </c>
      <c r="H57" s="192">
        <v>180</v>
      </c>
      <c r="I57" s="192">
        <v>218</v>
      </c>
      <c r="J57" s="191">
        <v>112</v>
      </c>
      <c r="K57" s="193">
        <f t="shared" si="6"/>
        <v>1935</v>
      </c>
      <c r="L57" s="194">
        <f t="shared" si="7"/>
        <v>0.20916657658631499</v>
      </c>
      <c r="N57" s="14">
        <v>9251</v>
      </c>
    </row>
    <row r="58" spans="2:14" ht="20.100000000000001" customHeight="1">
      <c r="B58" s="203" t="s">
        <v>162</v>
      </c>
      <c r="C58" s="204"/>
      <c r="D58" s="191">
        <v>421</v>
      </c>
      <c r="E58" s="192">
        <v>347</v>
      </c>
      <c r="F58" s="192">
        <v>399</v>
      </c>
      <c r="G58" s="192">
        <v>255</v>
      </c>
      <c r="H58" s="192">
        <v>224</v>
      </c>
      <c r="I58" s="192">
        <v>241</v>
      </c>
      <c r="J58" s="191">
        <v>156</v>
      </c>
      <c r="K58" s="193">
        <f t="shared" si="6"/>
        <v>2043</v>
      </c>
      <c r="L58" s="194">
        <f t="shared" si="7"/>
        <v>0.193264591807776</v>
      </c>
      <c r="N58" s="14">
        <v>10571</v>
      </c>
    </row>
    <row r="59" spans="2:14" ht="20.100000000000001" customHeight="1">
      <c r="B59" s="203" t="s">
        <v>163</v>
      </c>
      <c r="C59" s="204"/>
      <c r="D59" s="191">
        <v>196</v>
      </c>
      <c r="E59" s="192">
        <v>168</v>
      </c>
      <c r="F59" s="192">
        <v>188</v>
      </c>
      <c r="G59" s="192">
        <v>144</v>
      </c>
      <c r="H59" s="192">
        <v>130</v>
      </c>
      <c r="I59" s="192">
        <v>137</v>
      </c>
      <c r="J59" s="191">
        <v>83</v>
      </c>
      <c r="K59" s="193">
        <f t="shared" si="6"/>
        <v>1046</v>
      </c>
      <c r="L59" s="194">
        <f t="shared" si="7"/>
        <v>0.1587494308696312</v>
      </c>
      <c r="N59" s="14">
        <v>6589</v>
      </c>
    </row>
    <row r="60" spans="2:14" ht="20.100000000000001" customHeight="1">
      <c r="B60" s="203" t="s">
        <v>164</v>
      </c>
      <c r="C60" s="204"/>
      <c r="D60" s="191">
        <v>380</v>
      </c>
      <c r="E60" s="192">
        <v>221</v>
      </c>
      <c r="F60" s="192">
        <v>464</v>
      </c>
      <c r="G60" s="192">
        <v>253</v>
      </c>
      <c r="H60" s="192">
        <v>225</v>
      </c>
      <c r="I60" s="192">
        <v>275</v>
      </c>
      <c r="J60" s="191">
        <v>172</v>
      </c>
      <c r="K60" s="193">
        <f t="shared" si="6"/>
        <v>1990</v>
      </c>
      <c r="L60" s="194">
        <f t="shared" si="7"/>
        <v>0.20909950614689504</v>
      </c>
      <c r="N60" s="14">
        <v>9517</v>
      </c>
    </row>
    <row r="61" spans="2:14" ht="20.100000000000001" customHeight="1">
      <c r="B61" s="203" t="s">
        <v>165</v>
      </c>
      <c r="C61" s="204"/>
      <c r="D61" s="191">
        <v>114</v>
      </c>
      <c r="E61" s="192">
        <v>69</v>
      </c>
      <c r="F61" s="192">
        <v>159</v>
      </c>
      <c r="G61" s="192">
        <v>85</v>
      </c>
      <c r="H61" s="192">
        <v>82</v>
      </c>
      <c r="I61" s="192">
        <v>96</v>
      </c>
      <c r="J61" s="191">
        <v>48</v>
      </c>
      <c r="K61" s="193">
        <f t="shared" si="6"/>
        <v>653</v>
      </c>
      <c r="L61" s="194">
        <f t="shared" si="7"/>
        <v>0.21579643093192333</v>
      </c>
      <c r="N61" s="14">
        <v>3026</v>
      </c>
    </row>
    <row r="62" spans="2:14" ht="20.100000000000001" customHeight="1">
      <c r="B62" s="203" t="s">
        <v>166</v>
      </c>
      <c r="C62" s="204"/>
      <c r="D62" s="191">
        <v>278</v>
      </c>
      <c r="E62" s="192">
        <v>114</v>
      </c>
      <c r="F62" s="192">
        <v>271</v>
      </c>
      <c r="G62" s="192">
        <v>158</v>
      </c>
      <c r="H62" s="192">
        <v>142</v>
      </c>
      <c r="I62" s="192">
        <v>114</v>
      </c>
      <c r="J62" s="191">
        <v>78</v>
      </c>
      <c r="K62" s="193">
        <f t="shared" si="6"/>
        <v>1155</v>
      </c>
      <c r="L62" s="194">
        <f t="shared" si="7"/>
        <v>0.19288577154308617</v>
      </c>
      <c r="N62" s="14">
        <v>5988</v>
      </c>
    </row>
    <row r="63" spans="2:14" ht="20.100000000000001" customHeight="1">
      <c r="B63" s="203" t="s">
        <v>167</v>
      </c>
      <c r="C63" s="204"/>
      <c r="D63" s="191">
        <v>182</v>
      </c>
      <c r="E63" s="192">
        <v>142</v>
      </c>
      <c r="F63" s="192">
        <v>334</v>
      </c>
      <c r="G63" s="192">
        <v>223</v>
      </c>
      <c r="H63" s="192">
        <v>172</v>
      </c>
      <c r="I63" s="192">
        <v>194</v>
      </c>
      <c r="J63" s="191">
        <v>83</v>
      </c>
      <c r="K63" s="193">
        <f t="shared" si="6"/>
        <v>1330</v>
      </c>
      <c r="L63" s="194">
        <f t="shared" si="7"/>
        <v>0.14516481117659899</v>
      </c>
      <c r="N63" s="14">
        <v>9162</v>
      </c>
    </row>
    <row r="64" spans="2:14" ht="20.100000000000001" customHeight="1">
      <c r="B64" s="203" t="s">
        <v>168</v>
      </c>
      <c r="C64" s="204"/>
      <c r="D64" s="191">
        <v>25</v>
      </c>
      <c r="E64" s="192">
        <v>19</v>
      </c>
      <c r="F64" s="192">
        <v>37</v>
      </c>
      <c r="G64" s="192">
        <v>27</v>
      </c>
      <c r="H64" s="192">
        <v>29</v>
      </c>
      <c r="I64" s="192">
        <v>22</v>
      </c>
      <c r="J64" s="191">
        <v>30</v>
      </c>
      <c r="K64" s="193">
        <f t="shared" si="6"/>
        <v>189</v>
      </c>
      <c r="L64" s="194">
        <f t="shared" si="7"/>
        <v>0.2111731843575419</v>
      </c>
      <c r="N64" s="14">
        <v>895</v>
      </c>
    </row>
    <row r="65" spans="2:14" ht="20.100000000000001" customHeight="1">
      <c r="B65" s="203" t="s">
        <v>169</v>
      </c>
      <c r="C65" s="204"/>
      <c r="D65" s="191">
        <v>216</v>
      </c>
      <c r="E65" s="192">
        <v>168</v>
      </c>
      <c r="F65" s="192">
        <v>344</v>
      </c>
      <c r="G65" s="192">
        <v>213</v>
      </c>
      <c r="H65" s="192">
        <v>219</v>
      </c>
      <c r="I65" s="192">
        <v>275</v>
      </c>
      <c r="J65" s="191">
        <v>136</v>
      </c>
      <c r="K65" s="193">
        <f t="shared" si="6"/>
        <v>1571</v>
      </c>
      <c r="L65" s="194">
        <f t="shared" si="7"/>
        <v>0.15708429157084292</v>
      </c>
      <c r="N65" s="14">
        <v>10001</v>
      </c>
    </row>
    <row r="66" spans="2:14" ht="20.100000000000001" customHeight="1">
      <c r="B66" s="203" t="s">
        <v>170</v>
      </c>
      <c r="C66" s="204"/>
      <c r="D66" s="191">
        <v>126</v>
      </c>
      <c r="E66" s="192">
        <v>89</v>
      </c>
      <c r="F66" s="192">
        <v>155</v>
      </c>
      <c r="G66" s="192">
        <v>108</v>
      </c>
      <c r="H66" s="192">
        <v>83</v>
      </c>
      <c r="I66" s="192">
        <v>117</v>
      </c>
      <c r="J66" s="191">
        <v>61</v>
      </c>
      <c r="K66" s="193">
        <f t="shared" si="6"/>
        <v>739</v>
      </c>
      <c r="L66" s="194">
        <f t="shared" si="7"/>
        <v>0.16469801649208826</v>
      </c>
      <c r="N66" s="14">
        <v>4487</v>
      </c>
    </row>
    <row r="67" spans="2:14" ht="20.100000000000001" customHeight="1">
      <c r="B67" s="203" t="s">
        <v>171</v>
      </c>
      <c r="C67" s="204"/>
      <c r="D67" s="187">
        <v>569</v>
      </c>
      <c r="E67" s="188">
        <v>527</v>
      </c>
      <c r="F67" s="188">
        <v>1045</v>
      </c>
      <c r="G67" s="188">
        <v>561</v>
      </c>
      <c r="H67" s="188">
        <v>492</v>
      </c>
      <c r="I67" s="188">
        <v>597</v>
      </c>
      <c r="J67" s="187">
        <v>292</v>
      </c>
      <c r="K67" s="189">
        <f t="shared" si="6"/>
        <v>4083</v>
      </c>
      <c r="L67" s="195">
        <f t="shared" si="7"/>
        <v>0.18774140150818466</v>
      </c>
      <c r="N67" s="14">
        <v>21748</v>
      </c>
    </row>
    <row r="68" spans="2:14" ht="20.100000000000001" customHeight="1">
      <c r="B68" s="203" t="s">
        <v>172</v>
      </c>
      <c r="C68" s="204"/>
      <c r="D68" s="187">
        <v>96</v>
      </c>
      <c r="E68" s="188">
        <v>81</v>
      </c>
      <c r="F68" s="188">
        <v>180</v>
      </c>
      <c r="G68" s="188">
        <v>106</v>
      </c>
      <c r="H68" s="188">
        <v>90</v>
      </c>
      <c r="I68" s="188">
        <v>85</v>
      </c>
      <c r="J68" s="187">
        <v>56</v>
      </c>
      <c r="K68" s="189">
        <f t="shared" si="6"/>
        <v>694</v>
      </c>
      <c r="L68" s="195">
        <f t="shared" si="7"/>
        <v>0.17097807341709781</v>
      </c>
      <c r="N68" s="14">
        <v>4059</v>
      </c>
    </row>
    <row r="69" spans="2:14" ht="20.100000000000001" customHeight="1">
      <c r="B69" s="203" t="s">
        <v>173</v>
      </c>
      <c r="C69" s="204"/>
      <c r="D69" s="187">
        <v>120</v>
      </c>
      <c r="E69" s="188">
        <v>104</v>
      </c>
      <c r="F69" s="188">
        <v>261</v>
      </c>
      <c r="G69" s="188">
        <v>122</v>
      </c>
      <c r="H69" s="188">
        <v>100</v>
      </c>
      <c r="I69" s="188">
        <v>125</v>
      </c>
      <c r="J69" s="187">
        <v>60</v>
      </c>
      <c r="K69" s="189">
        <f t="shared" si="6"/>
        <v>892</v>
      </c>
      <c r="L69" s="195">
        <f t="shared" si="7"/>
        <v>0.15665612925886899</v>
      </c>
      <c r="N69" s="14">
        <v>5694</v>
      </c>
    </row>
    <row r="70" spans="2:14" ht="20.100000000000001" customHeight="1">
      <c r="B70" s="203" t="s">
        <v>174</v>
      </c>
      <c r="C70" s="204"/>
      <c r="D70" s="187">
        <v>805</v>
      </c>
      <c r="E70" s="188">
        <v>506</v>
      </c>
      <c r="F70" s="188">
        <v>761</v>
      </c>
      <c r="G70" s="188">
        <v>454</v>
      </c>
      <c r="H70" s="188">
        <v>400</v>
      </c>
      <c r="I70" s="188">
        <v>450</v>
      </c>
      <c r="J70" s="187">
        <v>219</v>
      </c>
      <c r="K70" s="189">
        <f t="shared" si="6"/>
        <v>3595</v>
      </c>
      <c r="L70" s="195">
        <f t="shared" si="7"/>
        <v>0.22842800864150464</v>
      </c>
      <c r="N70" s="14">
        <v>15738</v>
      </c>
    </row>
    <row r="71" spans="2:14" ht="20.100000000000001" customHeight="1">
      <c r="B71" s="203" t="s">
        <v>175</v>
      </c>
      <c r="C71" s="204"/>
      <c r="D71" s="187">
        <v>131</v>
      </c>
      <c r="E71" s="188">
        <v>119</v>
      </c>
      <c r="F71" s="188">
        <v>207</v>
      </c>
      <c r="G71" s="188">
        <v>147</v>
      </c>
      <c r="H71" s="188">
        <v>135</v>
      </c>
      <c r="I71" s="188">
        <v>123</v>
      </c>
      <c r="J71" s="187">
        <v>82</v>
      </c>
      <c r="K71" s="189">
        <f t="shared" si="6"/>
        <v>944</v>
      </c>
      <c r="L71" s="195">
        <f t="shared" si="7"/>
        <v>0.20266208673250322</v>
      </c>
      <c r="N71" s="14">
        <v>4658</v>
      </c>
    </row>
    <row r="72" spans="2:14" ht="20.100000000000001" customHeight="1">
      <c r="B72" s="203" t="s">
        <v>176</v>
      </c>
      <c r="C72" s="204"/>
      <c r="D72" s="187">
        <v>211</v>
      </c>
      <c r="E72" s="188">
        <v>117</v>
      </c>
      <c r="F72" s="188">
        <v>217</v>
      </c>
      <c r="G72" s="188">
        <v>110</v>
      </c>
      <c r="H72" s="188">
        <v>101</v>
      </c>
      <c r="I72" s="188">
        <v>129</v>
      </c>
      <c r="J72" s="187">
        <v>63</v>
      </c>
      <c r="K72" s="189">
        <f t="shared" si="6"/>
        <v>948</v>
      </c>
      <c r="L72" s="195">
        <f t="shared" si="7"/>
        <v>0.21723189734188816</v>
      </c>
      <c r="N72" s="14">
        <v>4364</v>
      </c>
    </row>
    <row r="73" spans="2:14" ht="20.100000000000001" customHeight="1">
      <c r="B73" s="203" t="s">
        <v>177</v>
      </c>
      <c r="C73" s="204"/>
      <c r="D73" s="187">
        <v>176</v>
      </c>
      <c r="E73" s="188">
        <v>100</v>
      </c>
      <c r="F73" s="188">
        <v>163</v>
      </c>
      <c r="G73" s="188">
        <v>114</v>
      </c>
      <c r="H73" s="188">
        <v>96</v>
      </c>
      <c r="I73" s="188">
        <v>129</v>
      </c>
      <c r="J73" s="187">
        <v>65</v>
      </c>
      <c r="K73" s="189">
        <f t="shared" si="6"/>
        <v>843</v>
      </c>
      <c r="L73" s="195">
        <f t="shared" si="7"/>
        <v>0.21196882071913503</v>
      </c>
      <c r="N73" s="14">
        <v>3977</v>
      </c>
    </row>
    <row r="74" spans="2:14" ht="20.100000000000001" customHeight="1">
      <c r="B74" s="203" t="s">
        <v>178</v>
      </c>
      <c r="C74" s="204"/>
      <c r="D74" s="187">
        <v>147</v>
      </c>
      <c r="E74" s="188">
        <v>111</v>
      </c>
      <c r="F74" s="188">
        <v>172</v>
      </c>
      <c r="G74" s="188">
        <v>99</v>
      </c>
      <c r="H74" s="188">
        <v>77</v>
      </c>
      <c r="I74" s="188">
        <v>90</v>
      </c>
      <c r="J74" s="187">
        <v>48</v>
      </c>
      <c r="K74" s="189">
        <f t="shared" si="6"/>
        <v>744</v>
      </c>
      <c r="L74" s="196">
        <f t="shared" si="7"/>
        <v>0.23034055727554179</v>
      </c>
      <c r="N74" s="14">
        <v>3230</v>
      </c>
    </row>
    <row r="75" spans="2:14" ht="20.100000000000001" customHeight="1">
      <c r="B75" s="203" t="s">
        <v>179</v>
      </c>
      <c r="C75" s="204"/>
      <c r="D75" s="187">
        <v>319</v>
      </c>
      <c r="E75" s="188">
        <v>219</v>
      </c>
      <c r="F75" s="188">
        <v>284</v>
      </c>
      <c r="G75" s="188">
        <v>197</v>
      </c>
      <c r="H75" s="188">
        <v>196</v>
      </c>
      <c r="I75" s="188">
        <v>212</v>
      </c>
      <c r="J75" s="187">
        <v>92</v>
      </c>
      <c r="K75" s="189">
        <f t="shared" si="6"/>
        <v>1519</v>
      </c>
      <c r="L75" s="197">
        <f t="shared" si="7"/>
        <v>0.25215803452855245</v>
      </c>
      <c r="N75" s="14">
        <v>6024</v>
      </c>
    </row>
    <row r="76" spans="2:14" ht="20.100000000000001" customHeight="1">
      <c r="B76" s="203" t="s">
        <v>180</v>
      </c>
      <c r="C76" s="204"/>
      <c r="D76" s="187">
        <v>102</v>
      </c>
      <c r="E76" s="188">
        <v>68</v>
      </c>
      <c r="F76" s="188">
        <v>97</v>
      </c>
      <c r="G76" s="188">
        <v>63</v>
      </c>
      <c r="H76" s="188">
        <v>45</v>
      </c>
      <c r="I76" s="188">
        <v>71</v>
      </c>
      <c r="J76" s="187">
        <v>25</v>
      </c>
      <c r="K76" s="189">
        <f t="shared" si="6"/>
        <v>471</v>
      </c>
      <c r="L76" s="195">
        <f t="shared" si="7"/>
        <v>0.23908629441624366</v>
      </c>
      <c r="N76" s="14">
        <v>1970</v>
      </c>
    </row>
    <row r="77" spans="2:14" ht="20.100000000000001" customHeight="1">
      <c r="B77" s="203" t="s">
        <v>181</v>
      </c>
      <c r="C77" s="204"/>
      <c r="D77" s="187">
        <v>298</v>
      </c>
      <c r="E77" s="188">
        <v>187</v>
      </c>
      <c r="F77" s="188">
        <v>396</v>
      </c>
      <c r="G77" s="188">
        <v>246</v>
      </c>
      <c r="H77" s="188">
        <v>183</v>
      </c>
      <c r="I77" s="188">
        <v>216</v>
      </c>
      <c r="J77" s="187">
        <v>111</v>
      </c>
      <c r="K77" s="189">
        <f t="shared" si="6"/>
        <v>1637</v>
      </c>
      <c r="L77" s="195">
        <f t="shared" si="7"/>
        <v>0.20981799538579851</v>
      </c>
      <c r="N77" s="14">
        <v>7802</v>
      </c>
    </row>
    <row r="78" spans="2:14" ht="20.100000000000001" customHeight="1">
      <c r="B78" s="203" t="s">
        <v>182</v>
      </c>
      <c r="C78" s="204"/>
      <c r="D78" s="187">
        <v>51</v>
      </c>
      <c r="E78" s="188">
        <v>33</v>
      </c>
      <c r="F78" s="188">
        <v>60</v>
      </c>
      <c r="G78" s="188">
        <v>35</v>
      </c>
      <c r="H78" s="188">
        <v>23</v>
      </c>
      <c r="I78" s="188">
        <v>44</v>
      </c>
      <c r="J78" s="187">
        <v>19</v>
      </c>
      <c r="K78" s="189">
        <f t="shared" si="6"/>
        <v>265</v>
      </c>
      <c r="L78" s="195">
        <f t="shared" si="7"/>
        <v>0.21579804560260588</v>
      </c>
      <c r="N78" s="14">
        <v>1228</v>
      </c>
    </row>
    <row r="79" spans="2:14" ht="20.100000000000001" customHeight="1">
      <c r="B79" s="203" t="s">
        <v>183</v>
      </c>
      <c r="C79" s="204"/>
      <c r="D79" s="187">
        <v>203</v>
      </c>
      <c r="E79" s="188">
        <v>144</v>
      </c>
      <c r="F79" s="188">
        <v>414</v>
      </c>
      <c r="G79" s="188">
        <v>210</v>
      </c>
      <c r="H79" s="188">
        <v>182</v>
      </c>
      <c r="I79" s="188">
        <v>247</v>
      </c>
      <c r="J79" s="187">
        <v>154</v>
      </c>
      <c r="K79" s="189">
        <f t="shared" si="6"/>
        <v>1554</v>
      </c>
      <c r="L79" s="195">
        <f t="shared" si="7"/>
        <v>0.17247502774694784</v>
      </c>
      <c r="N79" s="14">
        <v>9010</v>
      </c>
    </row>
    <row r="80" spans="2:14" ht="20.100000000000001" customHeight="1">
      <c r="B80" s="203" t="s">
        <v>184</v>
      </c>
      <c r="C80" s="204"/>
      <c r="D80" s="45">
        <v>50</v>
      </c>
      <c r="E80" s="46">
        <v>40</v>
      </c>
      <c r="F80" s="46">
        <v>85</v>
      </c>
      <c r="G80" s="46">
        <v>51</v>
      </c>
      <c r="H80" s="46">
        <v>39</v>
      </c>
      <c r="I80" s="46">
        <v>64</v>
      </c>
      <c r="J80" s="45">
        <v>45</v>
      </c>
      <c r="K80" s="47">
        <f t="shared" si="6"/>
        <v>374</v>
      </c>
      <c r="L80" s="195">
        <f t="shared" si="7"/>
        <v>0.17818008575512148</v>
      </c>
      <c r="N80" s="14">
        <v>2099</v>
      </c>
    </row>
    <row r="81" spans="2:14" ht="20.100000000000001" customHeight="1">
      <c r="B81" s="203" t="s">
        <v>185</v>
      </c>
      <c r="C81" s="204"/>
      <c r="D81" s="45">
        <v>31</v>
      </c>
      <c r="E81" s="46">
        <v>50</v>
      </c>
      <c r="F81" s="46">
        <v>129</v>
      </c>
      <c r="G81" s="46">
        <v>68</v>
      </c>
      <c r="H81" s="46">
        <v>39</v>
      </c>
      <c r="I81" s="46">
        <v>81</v>
      </c>
      <c r="J81" s="45">
        <v>38</v>
      </c>
      <c r="K81" s="47">
        <f t="shared" si="6"/>
        <v>436</v>
      </c>
      <c r="L81" s="195">
        <f t="shared" si="7"/>
        <v>0.16154131159688773</v>
      </c>
      <c r="N81" s="14">
        <v>2699</v>
      </c>
    </row>
    <row r="82" spans="2:14" ht="20.100000000000001" customHeight="1">
      <c r="B82" s="203" t="s">
        <v>186</v>
      </c>
      <c r="C82" s="204"/>
      <c r="D82" s="40">
        <v>222</v>
      </c>
      <c r="E82" s="39">
        <v>161</v>
      </c>
      <c r="F82" s="39">
        <v>280</v>
      </c>
      <c r="G82" s="39">
        <v>157</v>
      </c>
      <c r="H82" s="39">
        <v>136</v>
      </c>
      <c r="I82" s="39">
        <v>170</v>
      </c>
      <c r="J82" s="40">
        <v>118</v>
      </c>
      <c r="K82" s="190">
        <f t="shared" si="6"/>
        <v>1244</v>
      </c>
      <c r="L82" s="197">
        <f t="shared" si="7"/>
        <v>0.18917274939172748</v>
      </c>
      <c r="N82" s="14">
        <v>6576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6096</v>
      </c>
      <c r="E5" s="149">
        <v>341328.01000000013</v>
      </c>
      <c r="F5" s="151">
        <v>1758</v>
      </c>
      <c r="G5" s="152">
        <v>33753.410000000003</v>
      </c>
      <c r="H5" s="150">
        <v>572</v>
      </c>
      <c r="I5" s="149">
        <v>119801.15000000002</v>
      </c>
      <c r="J5" s="151">
        <v>1109</v>
      </c>
      <c r="K5" s="152">
        <v>359426.83000000013</v>
      </c>
      <c r="M5" s="162">
        <f>Q5+Q7</f>
        <v>42030</v>
      </c>
      <c r="N5" s="121" t="s">
        <v>107</v>
      </c>
      <c r="O5" s="122"/>
      <c r="P5" s="134"/>
      <c r="Q5" s="123">
        <v>33675</v>
      </c>
      <c r="R5" s="124">
        <v>2083999.8299999991</v>
      </c>
      <c r="S5" s="124">
        <f>R5/Q5*100</f>
        <v>6188.5666815144741</v>
      </c>
    </row>
    <row r="6" spans="1:19" ht="20.100000000000001" customHeight="1">
      <c r="B6" s="217" t="s">
        <v>114</v>
      </c>
      <c r="C6" s="217"/>
      <c r="D6" s="153">
        <v>4889</v>
      </c>
      <c r="E6" s="154">
        <v>311519.07999999996</v>
      </c>
      <c r="F6" s="155">
        <v>1544</v>
      </c>
      <c r="G6" s="156">
        <v>29736.2</v>
      </c>
      <c r="H6" s="153">
        <v>418</v>
      </c>
      <c r="I6" s="154">
        <v>91476.840000000011</v>
      </c>
      <c r="J6" s="155">
        <v>860</v>
      </c>
      <c r="K6" s="156">
        <v>265043.60000000003</v>
      </c>
      <c r="M6" s="58"/>
      <c r="N6" s="125"/>
      <c r="O6" s="94" t="s">
        <v>104</v>
      </c>
      <c r="P6" s="107"/>
      <c r="Q6" s="98">
        <f>Q5/Q$13</f>
        <v>0.63659048375205585</v>
      </c>
      <c r="R6" s="99">
        <f>R5/R$13</f>
        <v>0.39908792812807287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3028</v>
      </c>
      <c r="E7" s="154">
        <v>189134.23999999996</v>
      </c>
      <c r="F7" s="155">
        <v>940</v>
      </c>
      <c r="G7" s="156">
        <v>17311.349999999999</v>
      </c>
      <c r="H7" s="153">
        <v>508</v>
      </c>
      <c r="I7" s="154">
        <v>114771.58000000002</v>
      </c>
      <c r="J7" s="155">
        <v>616</v>
      </c>
      <c r="K7" s="156">
        <v>195288.3</v>
      </c>
      <c r="M7" s="58"/>
      <c r="N7" s="126" t="s">
        <v>108</v>
      </c>
      <c r="O7" s="127"/>
      <c r="P7" s="135"/>
      <c r="Q7" s="128">
        <v>8355</v>
      </c>
      <c r="R7" s="129">
        <v>156379.08999999994</v>
      </c>
      <c r="S7" s="129">
        <f>R7/Q7*100</f>
        <v>1871.6827049670846</v>
      </c>
    </row>
    <row r="8" spans="1:19" ht="20.100000000000001" customHeight="1">
      <c r="B8" s="217" t="s">
        <v>116</v>
      </c>
      <c r="C8" s="217"/>
      <c r="D8" s="153">
        <v>1277</v>
      </c>
      <c r="E8" s="154">
        <v>79754.86</v>
      </c>
      <c r="F8" s="155">
        <v>254</v>
      </c>
      <c r="G8" s="156">
        <v>4383.5600000000004</v>
      </c>
      <c r="H8" s="153">
        <v>75</v>
      </c>
      <c r="I8" s="154">
        <v>15214.92</v>
      </c>
      <c r="J8" s="155">
        <v>325</v>
      </c>
      <c r="K8" s="156">
        <v>99450.79</v>
      </c>
      <c r="L8" s="89"/>
      <c r="M8" s="88"/>
      <c r="N8" s="130"/>
      <c r="O8" s="94" t="s">
        <v>104</v>
      </c>
      <c r="P8" s="107"/>
      <c r="Q8" s="98">
        <f>Q7/Q$13</f>
        <v>0.15794249418703568</v>
      </c>
      <c r="R8" s="99">
        <f>R7/R$13</f>
        <v>2.9946742860652461E-2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1843</v>
      </c>
      <c r="E9" s="154">
        <v>125131.76000000002</v>
      </c>
      <c r="F9" s="155">
        <v>424</v>
      </c>
      <c r="G9" s="156">
        <v>8476.4699999999993</v>
      </c>
      <c r="H9" s="153">
        <v>316</v>
      </c>
      <c r="I9" s="154">
        <v>67675.089999999982</v>
      </c>
      <c r="J9" s="155">
        <v>380</v>
      </c>
      <c r="K9" s="156">
        <v>118721.46</v>
      </c>
      <c r="L9" s="89"/>
      <c r="M9" s="88"/>
      <c r="N9" s="126" t="s">
        <v>109</v>
      </c>
      <c r="O9" s="127"/>
      <c r="P9" s="135"/>
      <c r="Q9" s="128">
        <v>4117</v>
      </c>
      <c r="R9" s="129">
        <v>902595.96000000031</v>
      </c>
      <c r="S9" s="129">
        <f>R9/Q9*100</f>
        <v>21923.632742288082</v>
      </c>
    </row>
    <row r="10" spans="1:19" ht="20.100000000000001" customHeight="1">
      <c r="B10" s="217" t="s">
        <v>118</v>
      </c>
      <c r="C10" s="217"/>
      <c r="D10" s="153">
        <v>4334</v>
      </c>
      <c r="E10" s="154">
        <v>286897.96000000008</v>
      </c>
      <c r="F10" s="155">
        <v>751</v>
      </c>
      <c r="G10" s="156">
        <v>15375.340000000006</v>
      </c>
      <c r="H10" s="153">
        <v>562</v>
      </c>
      <c r="I10" s="154">
        <v>132599.71000000005</v>
      </c>
      <c r="J10" s="155">
        <v>983</v>
      </c>
      <c r="K10" s="156">
        <v>311643.13999999996</v>
      </c>
      <c r="L10" s="89"/>
      <c r="M10" s="88"/>
      <c r="N10" s="95"/>
      <c r="O10" s="94" t="s">
        <v>104</v>
      </c>
      <c r="P10" s="107"/>
      <c r="Q10" s="98">
        <f>Q9/Q$13</f>
        <v>7.782755817690315E-2</v>
      </c>
      <c r="R10" s="99">
        <f>R9/R$13</f>
        <v>0.17284797552654754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9258</v>
      </c>
      <c r="E11" s="154">
        <v>563697.04</v>
      </c>
      <c r="F11" s="155">
        <v>2001</v>
      </c>
      <c r="G11" s="156">
        <v>33016.75</v>
      </c>
      <c r="H11" s="153">
        <v>1355</v>
      </c>
      <c r="I11" s="154">
        <v>298079.52000000014</v>
      </c>
      <c r="J11" s="155">
        <v>1703</v>
      </c>
      <c r="K11" s="156">
        <v>491260.27999999997</v>
      </c>
      <c r="L11" s="89"/>
      <c r="M11" s="88"/>
      <c r="N11" s="126" t="s">
        <v>110</v>
      </c>
      <c r="O11" s="127"/>
      <c r="P11" s="135"/>
      <c r="Q11" s="101">
        <v>6752</v>
      </c>
      <c r="R11" s="102">
        <v>2078931.5799999998</v>
      </c>
      <c r="S11" s="102">
        <f>R11/Q11*100</f>
        <v>30789.863447867298</v>
      </c>
    </row>
    <row r="12" spans="1:19" ht="20.100000000000001" customHeight="1" thickBot="1">
      <c r="B12" s="218" t="s">
        <v>120</v>
      </c>
      <c r="C12" s="218"/>
      <c r="D12" s="157">
        <v>2950</v>
      </c>
      <c r="E12" s="158">
        <v>186536.88</v>
      </c>
      <c r="F12" s="159">
        <v>683</v>
      </c>
      <c r="G12" s="160">
        <v>14326.01</v>
      </c>
      <c r="H12" s="157">
        <v>311</v>
      </c>
      <c r="I12" s="158">
        <v>62977.15</v>
      </c>
      <c r="J12" s="159">
        <v>776</v>
      </c>
      <c r="K12" s="160">
        <v>238097.18</v>
      </c>
      <c r="L12" s="89"/>
      <c r="M12" s="88"/>
      <c r="N12" s="125"/>
      <c r="O12" s="84" t="s">
        <v>104</v>
      </c>
      <c r="P12" s="108"/>
      <c r="Q12" s="103">
        <f>Q11/Q$13</f>
        <v>0.12763946388400538</v>
      </c>
      <c r="R12" s="104">
        <f>R11/R$13</f>
        <v>0.39811735348472715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33675</v>
      </c>
      <c r="E13" s="149">
        <v>2083999.8299999991</v>
      </c>
      <c r="F13" s="151">
        <v>8355</v>
      </c>
      <c r="G13" s="152">
        <v>156379.08999999994</v>
      </c>
      <c r="H13" s="150">
        <v>4117</v>
      </c>
      <c r="I13" s="149">
        <v>902595.96000000031</v>
      </c>
      <c r="J13" s="151">
        <v>6752</v>
      </c>
      <c r="K13" s="152">
        <v>2078931.5799999998</v>
      </c>
      <c r="M13" s="58"/>
      <c r="N13" s="131" t="s">
        <v>111</v>
      </c>
      <c r="O13" s="132"/>
      <c r="P13" s="133"/>
      <c r="Q13" s="96">
        <f>Q5+Q7+Q9+Q11</f>
        <v>52899</v>
      </c>
      <c r="R13" s="97">
        <f>R5+R7+R9+R11</f>
        <v>5221906.459999999</v>
      </c>
      <c r="S13" s="97">
        <f>R13/Q13*100</f>
        <v>9871.465358513391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0.63932878867330889</v>
      </c>
      <c r="O16" s="58">
        <f>F5/(D5+F5+H5+J5)</f>
        <v>0.18437336130047194</v>
      </c>
      <c r="P16" s="58">
        <f>H5/(D5+F5+H5+J5)</f>
        <v>5.9989512323020452E-2</v>
      </c>
      <c r="Q16" s="58">
        <f>J5/(D5+F5+H5+J5)</f>
        <v>0.11630833770319875</v>
      </c>
    </row>
    <row r="17" spans="13:17" ht="20.100000000000001" customHeight="1">
      <c r="M17" s="14" t="s">
        <v>133</v>
      </c>
      <c r="N17" s="58">
        <f t="shared" ref="N17:N23" si="0">D6/(D6+F6+H6+J6)</f>
        <v>0.63402930877966546</v>
      </c>
      <c r="O17" s="58">
        <f t="shared" ref="O17:O23" si="1">F6/(D6+F6+H6+J6)</f>
        <v>0.20023343275839708</v>
      </c>
      <c r="P17" s="58">
        <f t="shared" ref="P17:P23" si="2">H6/(D6+F6+H6+J6)</f>
        <v>5.4208273894436519E-2</v>
      </c>
      <c r="Q17" s="58">
        <f t="shared" ref="Q17:Q23" si="3">J6/(D6+F6+H6+J6)</f>
        <v>0.11152898456750097</v>
      </c>
    </row>
    <row r="18" spans="13:17" ht="20.100000000000001" customHeight="1">
      <c r="M18" s="14" t="s">
        <v>134</v>
      </c>
      <c r="N18" s="58">
        <f t="shared" si="0"/>
        <v>0.59465828750981931</v>
      </c>
      <c r="O18" s="58">
        <f t="shared" si="1"/>
        <v>0.18460329929300864</v>
      </c>
      <c r="P18" s="58">
        <f t="shared" si="2"/>
        <v>9.9764336213668495E-2</v>
      </c>
      <c r="Q18" s="58">
        <f t="shared" si="3"/>
        <v>0.12097407698350353</v>
      </c>
    </row>
    <row r="19" spans="13:17" ht="20.100000000000001" customHeight="1">
      <c r="M19" s="14" t="s">
        <v>135</v>
      </c>
      <c r="N19" s="58">
        <f t="shared" si="0"/>
        <v>0.66131538063179696</v>
      </c>
      <c r="O19" s="58">
        <f t="shared" si="1"/>
        <v>0.13153806317969963</v>
      </c>
      <c r="P19" s="58">
        <f t="shared" si="2"/>
        <v>3.8839979285344384E-2</v>
      </c>
      <c r="Q19" s="58">
        <f t="shared" si="3"/>
        <v>0.16830657690315898</v>
      </c>
    </row>
    <row r="20" spans="13:17" ht="20.100000000000001" customHeight="1">
      <c r="M20" s="14" t="s">
        <v>136</v>
      </c>
      <c r="N20" s="58">
        <f t="shared" si="0"/>
        <v>0.62200472494093828</v>
      </c>
      <c r="O20" s="58">
        <f t="shared" si="1"/>
        <v>0.14309821127235908</v>
      </c>
      <c r="P20" s="58">
        <f t="shared" si="2"/>
        <v>0.10664866689166386</v>
      </c>
      <c r="Q20" s="58">
        <f t="shared" si="3"/>
        <v>0.12824839689503881</v>
      </c>
    </row>
    <row r="21" spans="13:17" ht="20.100000000000001" customHeight="1">
      <c r="M21" s="14" t="s">
        <v>137</v>
      </c>
      <c r="N21" s="58">
        <f t="shared" si="0"/>
        <v>0.65369532428355959</v>
      </c>
      <c r="O21" s="58">
        <f t="shared" si="1"/>
        <v>0.11327300150829563</v>
      </c>
      <c r="P21" s="58">
        <f t="shared" si="2"/>
        <v>8.4766214177978888E-2</v>
      </c>
      <c r="Q21" s="58">
        <f t="shared" si="3"/>
        <v>0.14826546003016591</v>
      </c>
    </row>
    <row r="22" spans="13:17" ht="20.100000000000001" customHeight="1">
      <c r="M22" s="14" t="s">
        <v>138</v>
      </c>
      <c r="N22" s="58">
        <f t="shared" si="0"/>
        <v>0.64664384996856883</v>
      </c>
      <c r="O22" s="58">
        <f t="shared" si="1"/>
        <v>0.13976391702172242</v>
      </c>
      <c r="P22" s="58">
        <f t="shared" si="2"/>
        <v>9.4642732416008943E-2</v>
      </c>
      <c r="Q22" s="58">
        <f t="shared" si="3"/>
        <v>0.1189495005936998</v>
      </c>
    </row>
    <row r="23" spans="13:17" ht="20.100000000000001" customHeight="1">
      <c r="M23" s="14" t="s">
        <v>139</v>
      </c>
      <c r="N23" s="58">
        <f t="shared" si="0"/>
        <v>0.625</v>
      </c>
      <c r="O23" s="58">
        <f t="shared" si="1"/>
        <v>0.14470338983050848</v>
      </c>
      <c r="P23" s="58">
        <f t="shared" si="2"/>
        <v>6.5889830508474578E-2</v>
      </c>
      <c r="Q23" s="58">
        <f t="shared" si="3"/>
        <v>0.16440677966101694</v>
      </c>
    </row>
    <row r="24" spans="13:17" ht="20.100000000000001" customHeight="1">
      <c r="M24" s="14" t="s">
        <v>140</v>
      </c>
      <c r="N24" s="58">
        <f t="shared" ref="N24" si="4">D13/(D13+F13+H13+J13)</f>
        <v>0.63659048375205585</v>
      </c>
      <c r="O24" s="58">
        <f t="shared" ref="O24" si="5">F13/(D13+F13+H13+J13)</f>
        <v>0.15794249418703568</v>
      </c>
      <c r="P24" s="58">
        <f t="shared" ref="P24" si="6">H13/(D13+F13+H13+J13)</f>
        <v>7.782755817690315E-2</v>
      </c>
      <c r="Q24" s="58">
        <f t="shared" ref="Q24" si="7">J13/(D13+F13+H13+J13)</f>
        <v>0.12763946388400538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0.39953676033530705</v>
      </c>
      <c r="O29" s="58">
        <f>G5/(E5+G5+I5+K5)</f>
        <v>3.950958516902657E-2</v>
      </c>
      <c r="P29" s="58">
        <f>I5/(E5+G5+I5+K5)</f>
        <v>0.140231571840366</v>
      </c>
      <c r="Q29" s="58">
        <f>K5/(E5+G5+I5+K5)</f>
        <v>0.42072208265530026</v>
      </c>
    </row>
    <row r="30" spans="13:17" ht="20.100000000000001" customHeight="1">
      <c r="M30" s="14" t="s">
        <v>133</v>
      </c>
      <c r="N30" s="58">
        <f t="shared" ref="N30:N37" si="8">E6/(E6+G6+I6+K6)</f>
        <v>0.44644585799001429</v>
      </c>
      <c r="O30" s="58">
        <f t="shared" ref="O30:O37" si="9">G6/(E6+G6+I6+K6)</f>
        <v>4.2615698924003839E-2</v>
      </c>
      <c r="P30" s="58">
        <f t="shared" ref="P30:P37" si="10">I6/(E6+G6+I6+K6)</f>
        <v>0.13109776877877036</v>
      </c>
      <c r="Q30" s="58">
        <f t="shared" ref="Q30:Q37" si="11">K6/(E6+G6+I6+K6)</f>
        <v>0.37984067430721158</v>
      </c>
    </row>
    <row r="31" spans="13:17" ht="20.100000000000001" customHeight="1">
      <c r="M31" s="14" t="s">
        <v>134</v>
      </c>
      <c r="N31" s="58">
        <f t="shared" si="8"/>
        <v>0.366180516926568</v>
      </c>
      <c r="O31" s="58">
        <f t="shared" si="9"/>
        <v>3.3516295577663481E-2</v>
      </c>
      <c r="P31" s="58">
        <f t="shared" si="10"/>
        <v>0.22220786935712419</v>
      </c>
      <c r="Q31" s="58">
        <f t="shared" si="11"/>
        <v>0.37809531813864428</v>
      </c>
    </row>
    <row r="32" spans="13:17" ht="20.100000000000001" customHeight="1">
      <c r="M32" s="14" t="s">
        <v>135</v>
      </c>
      <c r="N32" s="58">
        <f t="shared" si="8"/>
        <v>0.40117305410103904</v>
      </c>
      <c r="O32" s="58">
        <f t="shared" si="9"/>
        <v>2.2049642530062127E-2</v>
      </c>
      <c r="P32" s="58">
        <f t="shared" si="10"/>
        <v>7.6532212887126638E-2</v>
      </c>
      <c r="Q32" s="58">
        <f t="shared" si="11"/>
        <v>0.50024509048177213</v>
      </c>
    </row>
    <row r="33" spans="13:17" ht="20.100000000000001" customHeight="1">
      <c r="M33" s="14" t="s">
        <v>136</v>
      </c>
      <c r="N33" s="58">
        <f t="shared" si="8"/>
        <v>0.39103090897579723</v>
      </c>
      <c r="O33" s="58">
        <f t="shared" si="9"/>
        <v>2.6488573076939657E-2</v>
      </c>
      <c r="P33" s="58">
        <f t="shared" si="10"/>
        <v>0.21148149724513482</v>
      </c>
      <c r="Q33" s="58">
        <f t="shared" si="11"/>
        <v>0.37099902070212826</v>
      </c>
    </row>
    <row r="34" spans="13:17" ht="20.100000000000001" customHeight="1">
      <c r="M34" s="14" t="s">
        <v>137</v>
      </c>
      <c r="N34" s="58">
        <f t="shared" si="8"/>
        <v>0.38431581151995176</v>
      </c>
      <c r="O34" s="58">
        <f t="shared" si="9"/>
        <v>2.0596125080482187E-2</v>
      </c>
      <c r="P34" s="58">
        <f t="shared" si="10"/>
        <v>0.17762470376561851</v>
      </c>
      <c r="Q34" s="58">
        <f t="shared" si="11"/>
        <v>0.41746335963394748</v>
      </c>
    </row>
    <row r="35" spans="13:17" ht="20.100000000000001" customHeight="1">
      <c r="M35" s="14" t="s">
        <v>138</v>
      </c>
      <c r="N35" s="58">
        <f t="shared" si="8"/>
        <v>0.40669209622695757</v>
      </c>
      <c r="O35" s="58">
        <f t="shared" si="9"/>
        <v>2.3820687914382875E-2</v>
      </c>
      <c r="P35" s="58">
        <f t="shared" si="10"/>
        <v>0.21505627354567158</v>
      </c>
      <c r="Q35" s="58">
        <f t="shared" si="11"/>
        <v>0.354430942312988</v>
      </c>
    </row>
    <row r="36" spans="13:17" ht="20.100000000000001" customHeight="1">
      <c r="M36" s="14" t="s">
        <v>139</v>
      </c>
      <c r="N36" s="58">
        <f t="shared" si="8"/>
        <v>0.37163388680361259</v>
      </c>
      <c r="O36" s="58">
        <f t="shared" si="9"/>
        <v>2.8541437911298945E-2</v>
      </c>
      <c r="P36" s="58">
        <f t="shared" si="10"/>
        <v>0.12546818106057167</v>
      </c>
      <c r="Q36" s="58">
        <f t="shared" si="11"/>
        <v>0.4743564942245167</v>
      </c>
    </row>
    <row r="37" spans="13:17" ht="20.100000000000001" customHeight="1">
      <c r="M37" s="14" t="s">
        <v>140</v>
      </c>
      <c r="N37" s="58">
        <f t="shared" si="8"/>
        <v>0.39908792812807287</v>
      </c>
      <c r="O37" s="58">
        <f t="shared" si="9"/>
        <v>2.9946742860652461E-2</v>
      </c>
      <c r="P37" s="58">
        <f t="shared" si="10"/>
        <v>0.17284797552654754</v>
      </c>
      <c r="Q37" s="58">
        <f t="shared" si="11"/>
        <v>0.39811735348472715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5086</v>
      </c>
      <c r="F5" s="164">
        <f t="shared" ref="F5:F16" si="0">E5/SUM(E$5:E$16)</f>
        <v>0.15103192279138827</v>
      </c>
      <c r="G5" s="165">
        <v>303972.28999999998</v>
      </c>
      <c r="H5" s="166">
        <f t="shared" ref="H5:H16" si="1">G5/SUM(G$5:G$16)</f>
        <v>0.14586003589069391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242</v>
      </c>
      <c r="F6" s="168">
        <f t="shared" si="0"/>
        <v>7.1863400148478099E-3</v>
      </c>
      <c r="G6" s="169">
        <v>17413.210000000003</v>
      </c>
      <c r="H6" s="170">
        <f t="shared" si="1"/>
        <v>8.3556676681686703E-3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2119</v>
      </c>
      <c r="F7" s="168">
        <f t="shared" si="0"/>
        <v>6.292501855976243E-2</v>
      </c>
      <c r="G7" s="169">
        <v>101002.29999999997</v>
      </c>
      <c r="H7" s="170">
        <f t="shared" si="1"/>
        <v>4.8465598963124669E-2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444</v>
      </c>
      <c r="F8" s="168">
        <f t="shared" si="0"/>
        <v>1.3184855233853007E-2</v>
      </c>
      <c r="G8" s="169">
        <v>18794.900000000005</v>
      </c>
      <c r="H8" s="170">
        <f t="shared" si="1"/>
        <v>9.0186667625591927E-3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4135</v>
      </c>
      <c r="F9" s="168">
        <f t="shared" si="0"/>
        <v>0.12279138827023015</v>
      </c>
      <c r="G9" s="169">
        <v>53632.399999999987</v>
      </c>
      <c r="H9" s="170">
        <f t="shared" si="1"/>
        <v>2.5735318797986653E-2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6715</v>
      </c>
      <c r="F10" s="168">
        <f t="shared" si="0"/>
        <v>0.1994060876020787</v>
      </c>
      <c r="G10" s="169">
        <v>772898.01</v>
      </c>
      <c r="H10" s="170">
        <f t="shared" si="1"/>
        <v>0.37087239589650067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3323</v>
      </c>
      <c r="F11" s="168">
        <f t="shared" si="0"/>
        <v>9.8678544914625091E-2</v>
      </c>
      <c r="G11" s="169">
        <v>300488.51</v>
      </c>
      <c r="H11" s="170">
        <f t="shared" si="1"/>
        <v>0.14418835629175653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1111</v>
      </c>
      <c r="F12" s="168">
        <f t="shared" si="0"/>
        <v>3.2991833704528579E-2</v>
      </c>
      <c r="G12" s="169">
        <v>143035.73000000004</v>
      </c>
      <c r="H12" s="170">
        <f t="shared" si="1"/>
        <v>6.8635192738955283E-2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208</v>
      </c>
      <c r="F13" s="168">
        <f t="shared" si="0"/>
        <v>6.1766889383815891E-3</v>
      </c>
      <c r="G13" s="169">
        <v>17302.890000000003</v>
      </c>
      <c r="H13" s="170">
        <f t="shared" si="1"/>
        <v>8.3027310035817051E-3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2</v>
      </c>
      <c r="F14" s="168">
        <f t="shared" si="0"/>
        <v>5.9391239792130658E-5</v>
      </c>
      <c r="G14" s="169">
        <v>35.08</v>
      </c>
      <c r="H14" s="170">
        <f t="shared" si="1"/>
        <v>1.6833014808835181E-5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9218</v>
      </c>
      <c r="F15" s="168">
        <f t="shared" si="0"/>
        <v>0.27373422420193022</v>
      </c>
      <c r="G15" s="169">
        <v>122086.55000000003</v>
      </c>
      <c r="H15" s="170">
        <f t="shared" si="1"/>
        <v>5.8582802283625925E-2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1072</v>
      </c>
      <c r="F16" s="172">
        <f t="shared" si="0"/>
        <v>3.1833704528582037E-2</v>
      </c>
      <c r="G16" s="173">
        <v>233337.95999999996</v>
      </c>
      <c r="H16" s="174">
        <f t="shared" si="1"/>
        <v>0.11196640068823806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8"/>
      <c r="C19" s="223" t="s">
        <v>85</v>
      </c>
      <c r="D19" s="224"/>
      <c r="E19" s="167">
        <v>624</v>
      </c>
      <c r="F19" s="168">
        <f t="shared" si="2"/>
        <v>7.468581687612208E-2</v>
      </c>
      <c r="G19" s="169">
        <v>18765.859999999997</v>
      </c>
      <c r="H19" s="170">
        <f t="shared" si="3"/>
        <v>0.12000236092945675</v>
      </c>
    </row>
    <row r="20" spans="2:8" s="14" customFormat="1" ht="20.100000000000001" customHeight="1">
      <c r="B20" s="238"/>
      <c r="C20" s="223" t="s">
        <v>86</v>
      </c>
      <c r="D20" s="224"/>
      <c r="E20" s="167">
        <v>138</v>
      </c>
      <c r="F20" s="168">
        <f t="shared" si="2"/>
        <v>1.651705565529623E-2</v>
      </c>
      <c r="G20" s="169">
        <v>5515.74</v>
      </c>
      <c r="H20" s="170">
        <f t="shared" si="3"/>
        <v>3.5271595454353911E-2</v>
      </c>
    </row>
    <row r="21" spans="2:8" s="14" customFormat="1" ht="20.100000000000001" customHeight="1">
      <c r="B21" s="238"/>
      <c r="C21" s="223" t="s">
        <v>87</v>
      </c>
      <c r="D21" s="224"/>
      <c r="E21" s="167">
        <v>409</v>
      </c>
      <c r="F21" s="168">
        <f t="shared" si="2"/>
        <v>4.8952722920406942E-2</v>
      </c>
      <c r="G21" s="169">
        <v>4690.5800000000017</v>
      </c>
      <c r="H21" s="170">
        <f t="shared" si="3"/>
        <v>2.9994930907962201E-2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2257</v>
      </c>
      <c r="F23" s="168">
        <f t="shared" si="2"/>
        <v>0.27013764213046082</v>
      </c>
      <c r="G23" s="169">
        <v>78499.459999999977</v>
      </c>
      <c r="H23" s="170">
        <f t="shared" si="3"/>
        <v>0.50198181866897928</v>
      </c>
    </row>
    <row r="24" spans="2:8" s="14" customFormat="1" ht="20.100000000000001" customHeight="1">
      <c r="B24" s="238"/>
      <c r="C24" s="223" t="s">
        <v>90</v>
      </c>
      <c r="D24" s="224"/>
      <c r="E24" s="167">
        <v>56</v>
      </c>
      <c r="F24" s="168">
        <f t="shared" si="2"/>
        <v>6.7025733093955715E-3</v>
      </c>
      <c r="G24" s="169">
        <v>1878.83</v>
      </c>
      <c r="H24" s="170">
        <f t="shared" si="3"/>
        <v>1.2014585837531094E-2</v>
      </c>
    </row>
    <row r="25" spans="2:8" s="14" customFormat="1" ht="20.100000000000001" customHeight="1">
      <c r="B25" s="238"/>
      <c r="C25" s="223" t="s">
        <v>145</v>
      </c>
      <c r="D25" s="224"/>
      <c r="E25" s="167">
        <v>11</v>
      </c>
      <c r="F25" s="168">
        <f t="shared" si="2"/>
        <v>1.3165769000598444E-3</v>
      </c>
      <c r="G25" s="169">
        <v>473.76</v>
      </c>
      <c r="H25" s="170">
        <f t="shared" si="3"/>
        <v>3.0295610493704761E-3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4627</v>
      </c>
      <c r="F27" s="168">
        <f t="shared" si="2"/>
        <v>0.55380011968880904</v>
      </c>
      <c r="G27" s="169">
        <v>26957.369999999995</v>
      </c>
      <c r="H27" s="170">
        <f t="shared" si="3"/>
        <v>0.17238474785855321</v>
      </c>
    </row>
    <row r="28" spans="2:8" s="14" customFormat="1" ht="20.100000000000001" customHeight="1">
      <c r="B28" s="239"/>
      <c r="C28" s="223" t="s">
        <v>91</v>
      </c>
      <c r="D28" s="224"/>
      <c r="E28" s="171">
        <v>233</v>
      </c>
      <c r="F28" s="172">
        <f t="shared" si="2"/>
        <v>2.7887492519449431E-2</v>
      </c>
      <c r="G28" s="173">
        <v>19597.490000000005</v>
      </c>
      <c r="H28" s="174">
        <f t="shared" si="3"/>
        <v>0.1253203992937931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151</v>
      </c>
      <c r="F29" s="176">
        <f t="shared" ref="F29:F40" si="4">E29/SUM(E$29:E$40)</f>
        <v>3.6677192130191889E-2</v>
      </c>
      <c r="G29" s="177">
        <v>24500.26</v>
      </c>
      <c r="H29" s="178">
        <f t="shared" ref="H29:H40" si="5">G29/SUM(G$29:G$40)</f>
        <v>2.7144216333518701E-2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1.2144765606023804E-3</v>
      </c>
      <c r="G30" s="169">
        <v>1030.18</v>
      </c>
      <c r="H30" s="170">
        <f t="shared" si="5"/>
        <v>1.1413523277901663E-3</v>
      </c>
    </row>
    <row r="31" spans="2:8" s="14" customFormat="1" ht="20.100000000000001" customHeight="1">
      <c r="B31" s="236"/>
      <c r="C31" s="223" t="s">
        <v>75</v>
      </c>
      <c r="D31" s="224"/>
      <c r="E31" s="167">
        <v>128</v>
      </c>
      <c r="F31" s="168">
        <f t="shared" si="4"/>
        <v>3.1090599951420939E-2</v>
      </c>
      <c r="G31" s="169">
        <v>19189.04</v>
      </c>
      <c r="H31" s="170">
        <f t="shared" si="5"/>
        <v>2.1259833691256492E-2</v>
      </c>
    </row>
    <row r="32" spans="2:8" s="14" customFormat="1" ht="20.100000000000001" customHeight="1">
      <c r="B32" s="236"/>
      <c r="C32" s="223" t="s">
        <v>76</v>
      </c>
      <c r="D32" s="224"/>
      <c r="E32" s="167">
        <v>10</v>
      </c>
      <c r="F32" s="168">
        <f t="shared" si="4"/>
        <v>2.4289531212047608E-3</v>
      </c>
      <c r="G32" s="169">
        <v>387.08</v>
      </c>
      <c r="H32" s="170">
        <f t="shared" si="5"/>
        <v>4.2885190844417243E-4</v>
      </c>
    </row>
    <row r="33" spans="2:8" s="14" customFormat="1" ht="20.100000000000001" customHeight="1">
      <c r="B33" s="236"/>
      <c r="C33" s="223" t="s">
        <v>77</v>
      </c>
      <c r="D33" s="224"/>
      <c r="E33" s="167">
        <v>624</v>
      </c>
      <c r="F33" s="168">
        <f t="shared" si="4"/>
        <v>0.15156667476317706</v>
      </c>
      <c r="G33" s="169">
        <v>135117.63000000006</v>
      </c>
      <c r="H33" s="170">
        <f t="shared" si="5"/>
        <v>0.14969890846841374</v>
      </c>
    </row>
    <row r="34" spans="2:8" s="14" customFormat="1" ht="20.100000000000001" customHeight="1">
      <c r="B34" s="236"/>
      <c r="C34" s="223" t="s">
        <v>78</v>
      </c>
      <c r="D34" s="224"/>
      <c r="E34" s="167">
        <v>95</v>
      </c>
      <c r="F34" s="168">
        <f t="shared" si="4"/>
        <v>2.3075054651445229E-2</v>
      </c>
      <c r="G34" s="169">
        <v>6809.33</v>
      </c>
      <c r="H34" s="170">
        <f t="shared" si="5"/>
        <v>7.544161841805716E-3</v>
      </c>
    </row>
    <row r="35" spans="2:8" s="14" customFormat="1" ht="20.100000000000001" customHeight="1">
      <c r="B35" s="236"/>
      <c r="C35" s="223" t="s">
        <v>79</v>
      </c>
      <c r="D35" s="224"/>
      <c r="E35" s="167">
        <v>1878</v>
      </c>
      <c r="F35" s="168">
        <f t="shared" si="4"/>
        <v>0.45615739616225409</v>
      </c>
      <c r="G35" s="169">
        <v>537916.35000000009</v>
      </c>
      <c r="H35" s="170">
        <f t="shared" si="5"/>
        <v>0.59596582949473864</v>
      </c>
    </row>
    <row r="36" spans="2:8" s="14" customFormat="1" ht="20.100000000000001" customHeight="1">
      <c r="B36" s="236"/>
      <c r="C36" s="223" t="s">
        <v>80</v>
      </c>
      <c r="D36" s="224"/>
      <c r="E36" s="167">
        <v>28</v>
      </c>
      <c r="F36" s="168">
        <f t="shared" si="4"/>
        <v>6.8010687393733303E-3</v>
      </c>
      <c r="G36" s="169">
        <v>7057.29</v>
      </c>
      <c r="H36" s="170">
        <f t="shared" si="5"/>
        <v>7.818880554262617E-3</v>
      </c>
    </row>
    <row r="37" spans="2:8" s="14" customFormat="1" ht="20.100000000000001" customHeight="1">
      <c r="B37" s="236"/>
      <c r="C37" s="223" t="s">
        <v>81</v>
      </c>
      <c r="D37" s="224"/>
      <c r="E37" s="167">
        <v>28</v>
      </c>
      <c r="F37" s="168">
        <f t="shared" si="4"/>
        <v>6.8010687393733303E-3</v>
      </c>
      <c r="G37" s="169">
        <v>6135.67</v>
      </c>
      <c r="H37" s="170">
        <f t="shared" si="5"/>
        <v>6.7978035266189297E-3</v>
      </c>
    </row>
    <row r="38" spans="2:8" s="14" customFormat="1" ht="20.100000000000001" customHeight="1">
      <c r="B38" s="236"/>
      <c r="C38" s="223" t="s">
        <v>147</v>
      </c>
      <c r="D38" s="224"/>
      <c r="E38" s="167">
        <v>88</v>
      </c>
      <c r="F38" s="168">
        <f t="shared" si="4"/>
        <v>2.1374787466601895E-2</v>
      </c>
      <c r="G38" s="169">
        <v>26252.960000000003</v>
      </c>
      <c r="H38" s="170">
        <f t="shared" si="5"/>
        <v>2.9086059724885094E-2</v>
      </c>
    </row>
    <row r="39" spans="2:8" s="14" customFormat="1" ht="20.100000000000001" customHeight="1">
      <c r="B39" s="236"/>
      <c r="C39" s="225" t="s">
        <v>93</v>
      </c>
      <c r="D39" s="226"/>
      <c r="E39" s="167">
        <v>58</v>
      </c>
      <c r="F39" s="168">
        <f t="shared" si="4"/>
        <v>1.4087928102987613E-2</v>
      </c>
      <c r="G39" s="169">
        <v>16189.270000000002</v>
      </c>
      <c r="H39" s="184">
        <f t="shared" si="5"/>
        <v>1.7936342192358137E-2</v>
      </c>
    </row>
    <row r="40" spans="2:8" s="14" customFormat="1" ht="20.100000000000001" customHeight="1">
      <c r="B40" s="182"/>
      <c r="C40" s="233" t="s">
        <v>148</v>
      </c>
      <c r="D40" s="234"/>
      <c r="E40" s="167">
        <v>1024</v>
      </c>
      <c r="F40" s="185">
        <f t="shared" si="4"/>
        <v>0.24872479961136751</v>
      </c>
      <c r="G40" s="169">
        <v>122010.9</v>
      </c>
      <c r="H40" s="172">
        <f t="shared" si="5"/>
        <v>0.1351777599359075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3615</v>
      </c>
      <c r="F41" s="176">
        <f>E41/SUM(E$41:E$44)</f>
        <v>0.53539691943127965</v>
      </c>
      <c r="G41" s="177">
        <v>1053019.7500000002</v>
      </c>
      <c r="H41" s="178">
        <f>G41/SUM(G$41:G$44)</f>
        <v>0.50651967584233815</v>
      </c>
    </row>
    <row r="42" spans="2:8" s="14" customFormat="1" ht="20.100000000000001" customHeight="1">
      <c r="B42" s="228"/>
      <c r="C42" s="223" t="s">
        <v>96</v>
      </c>
      <c r="D42" s="224"/>
      <c r="E42" s="167">
        <v>2669</v>
      </c>
      <c r="F42" s="168">
        <f t="shared" ref="F42:F44" si="6">E42/SUM(E$41:E$44)</f>
        <v>0.39529028436018959</v>
      </c>
      <c r="G42" s="169">
        <v>849648.25000000023</v>
      </c>
      <c r="H42" s="170">
        <f t="shared" ref="H42:H44" si="7">G42/SUM(G$41:G$44)</f>
        <v>0.40869466709433505</v>
      </c>
    </row>
    <row r="43" spans="2:8" s="14" customFormat="1" ht="20.100000000000001" customHeight="1">
      <c r="B43" s="229"/>
      <c r="C43" s="223" t="s">
        <v>149</v>
      </c>
      <c r="D43" s="224"/>
      <c r="E43" s="183">
        <v>370</v>
      </c>
      <c r="F43" s="168">
        <f t="shared" si="6"/>
        <v>5.479857819905213E-2</v>
      </c>
      <c r="G43" s="169">
        <v>146559.30000000002</v>
      </c>
      <c r="H43" s="170">
        <f t="shared" si="7"/>
        <v>7.049741386871422E-2</v>
      </c>
    </row>
    <row r="44" spans="2:8" s="14" customFormat="1" ht="20.100000000000001" customHeight="1">
      <c r="B44" s="230"/>
      <c r="C44" s="233" t="s">
        <v>97</v>
      </c>
      <c r="D44" s="234"/>
      <c r="E44" s="171">
        <v>98</v>
      </c>
      <c r="F44" s="172">
        <f t="shared" si="6"/>
        <v>1.4514218009478674E-2</v>
      </c>
      <c r="G44" s="173">
        <v>29704.28</v>
      </c>
      <c r="H44" s="174">
        <f t="shared" si="7"/>
        <v>1.428824319461249E-2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52899</v>
      </c>
      <c r="F45" s="179">
        <f>E45/E$45</f>
        <v>1</v>
      </c>
      <c r="G45" s="180">
        <f>SUM(G5:G44)</f>
        <v>5221906.4600000009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3193</v>
      </c>
      <c r="E4" s="67">
        <v>58391.330000000016</v>
      </c>
      <c r="F4" s="67">
        <f>E4*1000/D4</f>
        <v>18287.294080801759</v>
      </c>
      <c r="G4" s="67">
        <v>50320</v>
      </c>
      <c r="H4" s="63">
        <f>F4/G4</f>
        <v>0.36341999365663274</v>
      </c>
      <c r="K4" s="14">
        <f>D4*G4</f>
        <v>160671760</v>
      </c>
      <c r="L4" s="14" t="s">
        <v>26</v>
      </c>
      <c r="M4" s="24">
        <f>G4-F4</f>
        <v>32032.705919198241</v>
      </c>
    </row>
    <row r="5" spans="1:13" s="14" customFormat="1" ht="20.100000000000001" customHeight="1">
      <c r="B5" s="253" t="s">
        <v>27</v>
      </c>
      <c r="C5" s="254"/>
      <c r="D5" s="64">
        <v>3370</v>
      </c>
      <c r="E5" s="68">
        <v>97978.260000000024</v>
      </c>
      <c r="F5" s="68">
        <f t="shared" ref="F5:F13" si="0">E5*1000/D5</f>
        <v>29073.667655786357</v>
      </c>
      <c r="G5" s="68">
        <v>105310</v>
      </c>
      <c r="H5" s="65">
        <f t="shared" ref="H5:H10" si="1">F5/G5</f>
        <v>0.2760769884701012</v>
      </c>
      <c r="K5" s="14">
        <f t="shared" ref="K5:K10" si="2">D5*G5</f>
        <v>354894700</v>
      </c>
      <c r="L5" s="14" t="s">
        <v>27</v>
      </c>
      <c r="M5" s="24">
        <f t="shared" ref="M5:M10" si="3">G5-F5</f>
        <v>76236.332344213646</v>
      </c>
    </row>
    <row r="6" spans="1:13" s="14" customFormat="1" ht="20.100000000000001" customHeight="1">
      <c r="B6" s="253" t="s">
        <v>28</v>
      </c>
      <c r="C6" s="254"/>
      <c r="D6" s="64">
        <v>6470</v>
      </c>
      <c r="E6" s="68">
        <v>594191.6100000001</v>
      </c>
      <c r="F6" s="68">
        <f t="shared" si="0"/>
        <v>91837.961360123663</v>
      </c>
      <c r="G6" s="68">
        <v>167650</v>
      </c>
      <c r="H6" s="65">
        <f t="shared" si="1"/>
        <v>0.54779577309945515</v>
      </c>
      <c r="K6" s="14">
        <f t="shared" si="2"/>
        <v>1084695500</v>
      </c>
      <c r="L6" s="14" t="s">
        <v>28</v>
      </c>
      <c r="M6" s="24">
        <f t="shared" si="3"/>
        <v>75812.038639876337</v>
      </c>
    </row>
    <row r="7" spans="1:13" s="14" customFormat="1" ht="20.100000000000001" customHeight="1">
      <c r="B7" s="253" t="s">
        <v>29</v>
      </c>
      <c r="C7" s="254"/>
      <c r="D7" s="64">
        <v>3897</v>
      </c>
      <c r="E7" s="68">
        <v>457089.08000000007</v>
      </c>
      <c r="F7" s="68">
        <f t="shared" si="0"/>
        <v>117292.55324608675</v>
      </c>
      <c r="G7" s="68">
        <v>197050</v>
      </c>
      <c r="H7" s="65">
        <f t="shared" si="1"/>
        <v>0.59524259449929839</v>
      </c>
      <c r="K7" s="14">
        <f t="shared" si="2"/>
        <v>767903850</v>
      </c>
      <c r="L7" s="14" t="s">
        <v>29</v>
      </c>
      <c r="M7" s="24">
        <f t="shared" si="3"/>
        <v>79757.446753913246</v>
      </c>
    </row>
    <row r="8" spans="1:13" s="14" customFormat="1" ht="20.100000000000001" customHeight="1">
      <c r="B8" s="253" t="s">
        <v>30</v>
      </c>
      <c r="C8" s="254"/>
      <c r="D8" s="64">
        <v>2495</v>
      </c>
      <c r="E8" s="68">
        <v>392352.49000000005</v>
      </c>
      <c r="F8" s="68">
        <f t="shared" si="0"/>
        <v>157255.50701402809</v>
      </c>
      <c r="G8" s="68">
        <v>270480</v>
      </c>
      <c r="H8" s="65">
        <f t="shared" si="1"/>
        <v>0.58139421404180747</v>
      </c>
      <c r="K8" s="14">
        <f t="shared" si="2"/>
        <v>674847600</v>
      </c>
      <c r="L8" s="14" t="s">
        <v>30</v>
      </c>
      <c r="M8" s="24">
        <f t="shared" si="3"/>
        <v>113224.49298597191</v>
      </c>
    </row>
    <row r="9" spans="1:13" s="14" customFormat="1" ht="20.100000000000001" customHeight="1">
      <c r="B9" s="253" t="s">
        <v>31</v>
      </c>
      <c r="C9" s="254"/>
      <c r="D9" s="64">
        <v>2250</v>
      </c>
      <c r="E9" s="68">
        <v>427100.2200000002</v>
      </c>
      <c r="F9" s="68">
        <f t="shared" si="0"/>
        <v>189822.32000000007</v>
      </c>
      <c r="G9" s="68">
        <v>309380</v>
      </c>
      <c r="H9" s="65">
        <f t="shared" si="1"/>
        <v>0.61355717887387695</v>
      </c>
      <c r="K9" s="14">
        <f t="shared" si="2"/>
        <v>696105000</v>
      </c>
      <c r="L9" s="14" t="s">
        <v>31</v>
      </c>
      <c r="M9" s="24">
        <f t="shared" si="3"/>
        <v>119557.67999999993</v>
      </c>
    </row>
    <row r="10" spans="1:13" s="14" customFormat="1" ht="20.100000000000001" customHeight="1">
      <c r="B10" s="255" t="s">
        <v>32</v>
      </c>
      <c r="C10" s="256"/>
      <c r="D10" s="72">
        <v>1005</v>
      </c>
      <c r="E10" s="73">
        <v>213275.93000000002</v>
      </c>
      <c r="F10" s="73">
        <f t="shared" si="0"/>
        <v>212214.85572139308</v>
      </c>
      <c r="G10" s="73">
        <v>362170</v>
      </c>
      <c r="H10" s="75">
        <f t="shared" si="1"/>
        <v>0.58595371157576026</v>
      </c>
      <c r="K10" s="14">
        <f t="shared" si="2"/>
        <v>363980850</v>
      </c>
      <c r="L10" s="14" t="s">
        <v>32</v>
      </c>
      <c r="M10" s="24">
        <f t="shared" si="3"/>
        <v>149955.14427860692</v>
      </c>
    </row>
    <row r="11" spans="1:13" s="14" customFormat="1" ht="20.100000000000001" customHeight="1">
      <c r="B11" s="257" t="s">
        <v>64</v>
      </c>
      <c r="C11" s="258"/>
      <c r="D11" s="62">
        <f>SUM(D4:D5)</f>
        <v>6563</v>
      </c>
      <c r="E11" s="67">
        <f>SUM(E4:E5)</f>
        <v>156369.59000000003</v>
      </c>
      <c r="F11" s="67">
        <f t="shared" si="0"/>
        <v>23825.931738534211</v>
      </c>
      <c r="G11" s="82"/>
      <c r="H11" s="63">
        <f>SUM(E4:E5)*1000/SUM(K4:K5)</f>
        <v>0.30329666906571079</v>
      </c>
    </row>
    <row r="12" spans="1:13" s="14" customFormat="1" ht="20.100000000000001" customHeight="1">
      <c r="B12" s="255" t="s">
        <v>58</v>
      </c>
      <c r="C12" s="256"/>
      <c r="D12" s="66">
        <f>SUM(D6:D10)</f>
        <v>16117</v>
      </c>
      <c r="E12" s="78">
        <f>SUM(E6:E10)</f>
        <v>2084009.3300000003</v>
      </c>
      <c r="F12" s="69">
        <f t="shared" si="0"/>
        <v>129305.04001985483</v>
      </c>
      <c r="G12" s="83"/>
      <c r="H12" s="70">
        <f>SUM(E6:E10)*1000/SUM(K6:K10)</f>
        <v>0.58090321292672231</v>
      </c>
    </row>
    <row r="13" spans="1:13" s="14" customFormat="1" ht="20.100000000000001" customHeight="1">
      <c r="B13" s="259" t="s">
        <v>65</v>
      </c>
      <c r="C13" s="260"/>
      <c r="D13" s="71">
        <f>SUM(D11:D12)</f>
        <v>22680</v>
      </c>
      <c r="E13" s="79">
        <f>SUM(E11:E12)</f>
        <v>2240378.9200000004</v>
      </c>
      <c r="F13" s="74">
        <f t="shared" si="0"/>
        <v>98782.139329806014</v>
      </c>
      <c r="G13" s="77"/>
      <c r="H13" s="76">
        <f>SUM(E4:E10)*1000/SUM(K4:K10)</f>
        <v>0.54602113622764281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2022-12-02T04:11:30Z</dcterms:modified>
</cp:coreProperties>
</file>