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11\"/>
    </mc:Choice>
  </mc:AlternateContent>
  <xr:revisionPtr revIDLastSave="0" documentId="13_ncr:1_{5E73BF35-3253-41DC-BDA1-CF38DCF7CC21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1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<sst xmlns="http://schemas.openxmlformats.org/spreadsheetml/2006/main" count="263" uniqueCount="190">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</sst>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23594</c:v>
                </c:pt>
                <c:pt idx="1">
                  <c:v>14348</c:v>
                </c:pt>
                <c:pt idx="2">
                  <c:v>9024</c:v>
                </c:pt>
                <c:pt idx="3">
                  <c:v>5072</c:v>
                </c:pt>
                <c:pt idx="4">
                  <c:v>6953</c:v>
                </c:pt>
                <c:pt idx="5">
                  <c:v>14876</c:v>
                </c:pt>
                <c:pt idx="6">
                  <c:v>23635</c:v>
                </c:pt>
                <c:pt idx="7">
                  <c:v>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15644</c:v>
                </c:pt>
                <c:pt idx="1">
                  <c:v>10876</c:v>
                </c:pt>
                <c:pt idx="2">
                  <c:v>5956</c:v>
                </c:pt>
                <c:pt idx="3">
                  <c:v>3205</c:v>
                </c:pt>
                <c:pt idx="4">
                  <c:v>4672</c:v>
                </c:pt>
                <c:pt idx="5">
                  <c:v>10741</c:v>
                </c:pt>
                <c:pt idx="6">
                  <c:v>16000</c:v>
                </c:pt>
                <c:pt idx="7">
                  <c:v>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6937</c:v>
                </c:pt>
                <c:pt idx="1">
                  <c:v>5497</c:v>
                </c:pt>
                <c:pt idx="2">
                  <c:v>3542</c:v>
                </c:pt>
                <c:pt idx="3">
                  <c:v>1780</c:v>
                </c:pt>
                <c:pt idx="4">
                  <c:v>2849</c:v>
                </c:pt>
                <c:pt idx="5">
                  <c:v>5869</c:v>
                </c:pt>
                <c:pt idx="6">
                  <c:v>9305</c:v>
                </c:pt>
                <c:pt idx="7">
                  <c:v>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0.24640859801912568</c:v>
                </c:pt>
                <c:pt idx="1">
                  <c:v>0.33390939524368507</c:v>
                </c:pt>
                <c:pt idx="2">
                  <c:v>0.37606594656054576</c:v>
                </c:pt>
                <c:pt idx="3">
                  <c:v>0.3119126632137208</c:v>
                </c:pt>
                <c:pt idx="4">
                  <c:v>0.32627758616803049</c:v>
                </c:pt>
                <c:pt idx="5">
                  <c:v>0.32524843501435863</c:v>
                </c:pt>
                <c:pt idx="6">
                  <c:v>0.36984417272493691</c:v>
                </c:pt>
                <c:pt idx="7">
                  <c:v>0.36308251389482687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3628</c:v>
                </c:pt>
                <c:pt idx="1">
                  <c:v>2645</c:v>
                </c:pt>
                <c:pt idx="2">
                  <c:v>364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1024139.64</c:v>
                </c:pt>
                <c:pt idx="1">
                  <c:v>820202.46</c:v>
                </c:pt>
                <c:pt idx="2">
                  <c:v>140408.31999999998</c:v>
                </c:pt>
                <c:pt idx="3">
                  <c:v>27259.300000000003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23805.559999999987</c:v>
                </c:pt>
                <c:pt idx="1">
                  <c:v>1032.55</c:v>
                </c:pt>
                <c:pt idx="2">
                  <c:v>19013.73</c:v>
                </c:pt>
                <c:pt idx="3">
                  <c:v>373.26</c:v>
                </c:pt>
                <c:pt idx="4">
                  <c:v>134298.04</c:v>
                </c:pt>
                <c:pt idx="5">
                  <c:v>6108.920000000001</c:v>
                </c:pt>
                <c:pt idx="6">
                  <c:v>522503.36000000004</c:v>
                </c:pt>
                <c:pt idx="7">
                  <c:v>6520.7000000000007</c:v>
                </c:pt>
                <c:pt idx="8">
                  <c:v>5648.3099999999995</c:v>
                </c:pt>
                <c:pt idx="9">
                  <c:v>25743.960000000003</c:v>
                </c:pt>
                <c:pt idx="10">
                  <c:v>15443.87</c:v>
                </c:pt>
                <c:pt idx="11">
                  <c:v>118768.48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141</c:v>
                </c:pt>
                <c:pt idx="1">
                  <c:v>5</c:v>
                </c:pt>
                <c:pt idx="2">
                  <c:v>126</c:v>
                </c:pt>
                <c:pt idx="3">
                  <c:v>11</c:v>
                </c:pt>
                <c:pt idx="4">
                  <c:v>615</c:v>
                </c:pt>
                <c:pt idx="5">
                  <c:v>86</c:v>
                </c:pt>
                <c:pt idx="6">
                  <c:v>1876</c:v>
                </c:pt>
                <c:pt idx="7">
                  <c:v>26</c:v>
                </c:pt>
                <c:pt idx="8">
                  <c:v>25</c:v>
                </c:pt>
                <c:pt idx="9">
                  <c:v>85</c:v>
                </c:pt>
                <c:pt idx="10">
                  <c:v>56</c:v>
                </c:pt>
                <c:pt idx="11">
                  <c:v>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18088.297938788259</c:v>
                </c:pt>
                <c:pt idx="1">
                  <c:v>28956.007671879612</c:v>
                </c:pt>
                <c:pt idx="2">
                  <c:v>89708.45352932169</c:v>
                </c:pt>
                <c:pt idx="3">
                  <c:v>115247.25161290324</c:v>
                </c:pt>
                <c:pt idx="4">
                  <c:v>154332.63535031842</c:v>
                </c:pt>
                <c:pt idx="5">
                  <c:v>185601.95217391301</c:v>
                </c:pt>
                <c:pt idx="6">
                  <c:v>209190.18255578104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3202</c:v>
                </c:pt>
                <c:pt idx="1">
                  <c:v>3389</c:v>
                </c:pt>
                <c:pt idx="2">
                  <c:v>6531</c:v>
                </c:pt>
                <c:pt idx="3">
                  <c:v>3875</c:v>
                </c:pt>
                <c:pt idx="4">
                  <c:v>2512</c:v>
                </c:pt>
                <c:pt idx="5">
                  <c:v>2300</c:v>
                </c:pt>
                <c:pt idx="6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18088.297938788259</c:v>
                </c:pt>
                <c:pt idx="1">
                  <c:v>28956.007671879612</c:v>
                </c:pt>
                <c:pt idx="2">
                  <c:v>89708.45352932169</c:v>
                </c:pt>
                <c:pt idx="3">
                  <c:v>115247.25161290324</c:v>
                </c:pt>
                <c:pt idx="4">
                  <c:v>154332.63535031842</c:v>
                </c:pt>
                <c:pt idx="5">
                  <c:v>185601.95217391301</c:v>
                </c:pt>
                <c:pt idx="6">
                  <c:v>209190.18255578104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7194</c:v>
                </c:pt>
                <c:pt idx="1">
                  <c:v>5479</c:v>
                </c:pt>
                <c:pt idx="2">
                  <c:v>9009</c:v>
                </c:pt>
                <c:pt idx="3">
                  <c:v>5344</c:v>
                </c:pt>
                <c:pt idx="4">
                  <c:v>4603</c:v>
                </c:pt>
                <c:pt idx="5">
                  <c:v>5517</c:v>
                </c:pt>
                <c:pt idx="6">
                  <c:v>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881</c:v>
                </c:pt>
                <c:pt idx="1">
                  <c:v>793</c:v>
                </c:pt>
                <c:pt idx="2">
                  <c:v>855</c:v>
                </c:pt>
                <c:pt idx="3">
                  <c:v>593</c:v>
                </c:pt>
                <c:pt idx="4">
                  <c:v>529</c:v>
                </c:pt>
                <c:pt idx="5">
                  <c:v>537</c:v>
                </c:pt>
                <c:pt idx="6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6313</c:v>
                </c:pt>
                <c:pt idx="1">
                  <c:v>4686</c:v>
                </c:pt>
                <c:pt idx="2">
                  <c:v>8154</c:v>
                </c:pt>
                <c:pt idx="3">
                  <c:v>4751</c:v>
                </c:pt>
                <c:pt idx="4">
                  <c:v>4074</c:v>
                </c:pt>
                <c:pt idx="5">
                  <c:v>4980</c:v>
                </c:pt>
                <c:pt idx="6">
                  <c:v>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1197</c:v>
                </c:pt>
                <c:pt idx="1">
                  <c:v>1196</c:v>
                </c:pt>
                <c:pt idx="2">
                  <c:v>761</c:v>
                </c:pt>
                <c:pt idx="3">
                  <c:v>207</c:v>
                </c:pt>
                <c:pt idx="4">
                  <c:v>333</c:v>
                </c:pt>
                <c:pt idx="5">
                  <c:v>770</c:v>
                </c:pt>
                <c:pt idx="6">
                  <c:v>2218</c:v>
                </c:pt>
                <c:pt idx="7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1088</c:v>
                </c:pt>
                <c:pt idx="1">
                  <c:v>1025</c:v>
                </c:pt>
                <c:pt idx="2">
                  <c:v>403</c:v>
                </c:pt>
                <c:pt idx="3">
                  <c:v>160</c:v>
                </c:pt>
                <c:pt idx="4">
                  <c:v>256</c:v>
                </c:pt>
                <c:pt idx="5">
                  <c:v>716</c:v>
                </c:pt>
                <c:pt idx="6">
                  <c:v>1441</c:v>
                </c:pt>
                <c:pt idx="7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1457</c:v>
                </c:pt>
                <c:pt idx="1">
                  <c:v>1119</c:v>
                </c:pt>
                <c:pt idx="2">
                  <c:v>892</c:v>
                </c:pt>
                <c:pt idx="3">
                  <c:v>373</c:v>
                </c:pt>
                <c:pt idx="4">
                  <c:v>488</c:v>
                </c:pt>
                <c:pt idx="5">
                  <c:v>1455</c:v>
                </c:pt>
                <c:pt idx="6">
                  <c:v>2336</c:v>
                </c:pt>
                <c:pt idx="7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884</c:v>
                </c:pt>
                <c:pt idx="1">
                  <c:v>738</c:v>
                </c:pt>
                <c:pt idx="2">
                  <c:v>483</c:v>
                </c:pt>
                <c:pt idx="3">
                  <c:v>233</c:v>
                </c:pt>
                <c:pt idx="4">
                  <c:v>321</c:v>
                </c:pt>
                <c:pt idx="5">
                  <c:v>785</c:v>
                </c:pt>
                <c:pt idx="6">
                  <c:v>1432</c:v>
                </c:pt>
                <c:pt idx="7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739</c:v>
                </c:pt>
                <c:pt idx="1">
                  <c:v>628</c:v>
                </c:pt>
                <c:pt idx="2">
                  <c:v>426</c:v>
                </c:pt>
                <c:pt idx="3">
                  <c:v>203</c:v>
                </c:pt>
                <c:pt idx="4">
                  <c:v>297</c:v>
                </c:pt>
                <c:pt idx="5">
                  <c:v>688</c:v>
                </c:pt>
                <c:pt idx="6">
                  <c:v>1231</c:v>
                </c:pt>
                <c:pt idx="7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933</c:v>
                </c:pt>
                <c:pt idx="1">
                  <c:v>688</c:v>
                </c:pt>
                <c:pt idx="2">
                  <c:v>488</c:v>
                </c:pt>
                <c:pt idx="3">
                  <c:v>218</c:v>
                </c:pt>
                <c:pt idx="4">
                  <c:v>387</c:v>
                </c:pt>
                <c:pt idx="5">
                  <c:v>778</c:v>
                </c:pt>
                <c:pt idx="6">
                  <c:v>1459</c:v>
                </c:pt>
                <c:pt idx="7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548</c:v>
                </c:pt>
                <c:pt idx="1">
                  <c:v>403</c:v>
                </c:pt>
                <c:pt idx="2">
                  <c:v>297</c:v>
                </c:pt>
                <c:pt idx="3">
                  <c:v>113</c:v>
                </c:pt>
                <c:pt idx="4">
                  <c:v>197</c:v>
                </c:pt>
                <c:pt idx="5">
                  <c:v>413</c:v>
                </c:pt>
                <c:pt idx="6">
                  <c:v>704</c:v>
                </c:pt>
                <c:pt idx="7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0.14826204656199243</c:v>
                </c:pt>
                <c:pt idx="1">
                  <c:v>0.18869828456104945</c:v>
                </c:pt>
                <c:pt idx="2">
                  <c:v>0.2024619371558147</c:v>
                </c:pt>
                <c:pt idx="3">
                  <c:v>0.14984587849259223</c:v>
                </c:pt>
                <c:pt idx="4">
                  <c:v>0.1574547464418958</c:v>
                </c:pt>
                <c:pt idx="5">
                  <c:v>0.17801562599250462</c:v>
                </c:pt>
                <c:pt idx="6">
                  <c:v>0.22110747854515733</c:v>
                </c:pt>
                <c:pt idx="7">
                  <c:v>0.17456579334707095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0.64038019636515564</c:v>
                </c:pt>
                <c:pt idx="1">
                  <c:v>0.63814085965820821</c:v>
                </c:pt>
                <c:pt idx="2">
                  <c:v>0.59538702111024233</c:v>
                </c:pt>
                <c:pt idx="3">
                  <c:v>0.66580176440062278</c:v>
                </c:pt>
                <c:pt idx="4">
                  <c:v>0.62118672477371772</c:v>
                </c:pt>
                <c:pt idx="5">
                  <c:v>0.65596056169704209</c:v>
                </c:pt>
                <c:pt idx="6">
                  <c:v>0.64919326916418529</c:v>
                </c:pt>
                <c:pt idx="7">
                  <c:v>0.62311451030380283</c:v>
                </c:pt>
                <c:pt idx="8">
                  <c:v>0.63839671970808409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0.18560685189053688</c:v>
                </c:pt>
                <c:pt idx="1">
                  <c:v>0.19834282755049198</c:v>
                </c:pt>
                <c:pt idx="2">
                  <c:v>0.18666927286942925</c:v>
                </c:pt>
                <c:pt idx="3">
                  <c:v>0.13181110534509599</c:v>
                </c:pt>
                <c:pt idx="4">
                  <c:v>0.14415018437814281</c:v>
                </c:pt>
                <c:pt idx="5">
                  <c:v>0.11323573349268001</c:v>
                </c:pt>
                <c:pt idx="6">
                  <c:v>0.1402949934215082</c:v>
                </c:pt>
                <c:pt idx="7">
                  <c:v>0.14404079031230083</c:v>
                </c:pt>
                <c:pt idx="8">
                  <c:v>0.158183801677764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5.9013996239816166E-2</c:v>
                </c:pt>
                <c:pt idx="1">
                  <c:v>5.2045572242361469E-2</c:v>
                </c:pt>
                <c:pt idx="2">
                  <c:v>9.9882720875684131E-2</c:v>
                </c:pt>
                <c:pt idx="3">
                  <c:v>3.6325895173845359E-2</c:v>
                </c:pt>
                <c:pt idx="4">
                  <c:v>0.10492792490781093</c:v>
                </c:pt>
                <c:pt idx="5">
                  <c:v>8.3806393785479535E-2</c:v>
                </c:pt>
                <c:pt idx="6">
                  <c:v>9.3622325323731048E-2</c:v>
                </c:pt>
                <c:pt idx="7">
                  <c:v>6.6921606118546847E-2</c:v>
                </c:pt>
                <c:pt idx="8">
                  <c:v>7.6910055298499036E-2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0.11499895550449134</c:v>
                </c:pt>
                <c:pt idx="1">
                  <c:v>0.11147074054893838</c:v>
                </c:pt>
                <c:pt idx="2">
                  <c:v>0.11806098514464425</c:v>
                </c:pt>
                <c:pt idx="3">
                  <c:v>0.16606123508043591</c:v>
                </c:pt>
                <c:pt idx="4">
                  <c:v>0.12973516594032852</c:v>
                </c:pt>
                <c:pt idx="5">
                  <c:v>0.14699731102479832</c:v>
                </c:pt>
                <c:pt idx="6">
                  <c:v>0.11688941209057545</c:v>
                </c:pt>
                <c:pt idx="7">
                  <c:v>0.16592309326534949</c:v>
                </c:pt>
                <c:pt idx="8">
                  <c:v>0.12650942331565287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0.4036659344414345</c:v>
                </c:pt>
                <c:pt idx="1">
                  <c:v>0.45320846016712268</c:v>
                </c:pt>
                <c:pt idx="2">
                  <c:v>0.37195373637365453</c:v>
                </c:pt>
                <c:pt idx="3">
                  <c:v>0.4054615355826654</c:v>
                </c:pt>
                <c:pt idx="4">
                  <c:v>0.39082474711203491</c:v>
                </c:pt>
                <c:pt idx="5">
                  <c:v>0.38345707346998986</c:v>
                </c:pt>
                <c:pt idx="6">
                  <c:v>0.41170325809768837</c:v>
                </c:pt>
                <c:pt idx="7">
                  <c:v>0.37127189047311465</c:v>
                </c:pt>
                <c:pt idx="8">
                  <c:v>0.40255394261211042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4.0691786897568409E-2</c:v>
                </c:pt>
                <c:pt idx="1">
                  <c:v>4.3274398569657362E-2</c:v>
                </c:pt>
                <c:pt idx="2">
                  <c:v>3.5005649472181058E-2</c:v>
                </c:pt>
                <c:pt idx="3">
                  <c:v>2.2826876510441428E-2</c:v>
                </c:pt>
                <c:pt idx="4">
                  <c:v>2.7575201890242238E-2</c:v>
                </c:pt>
                <c:pt idx="5">
                  <c:v>2.1008742505349239E-2</c:v>
                </c:pt>
                <c:pt idx="6">
                  <c:v>2.4418139067570146E-2</c:v>
                </c:pt>
                <c:pt idx="7">
                  <c:v>2.7595633700726239E-2</c:v>
                </c:pt>
                <c:pt idx="8">
                  <c:v>3.0599158372854169E-2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0.13889918068555709</c:v>
                </c:pt>
                <c:pt idx="1">
                  <c:v>0.12648908844350201</c:v>
                </c:pt>
                <c:pt idx="2">
                  <c:v>0.22160463710768583</c:v>
                </c:pt>
                <c:pt idx="3">
                  <c:v>7.5340553522498674E-2</c:v>
                </c:pt>
                <c:pt idx="4">
                  <c:v>0.20789315785135434</c:v>
                </c:pt>
                <c:pt idx="5">
                  <c:v>0.18037905558463516</c:v>
                </c:pt>
                <c:pt idx="6">
                  <c:v>0.2151009045823758</c:v>
                </c:pt>
                <c:pt idx="7">
                  <c:v>0.12739431675962259</c:v>
                </c:pt>
                <c:pt idx="8">
                  <c:v>0.17238312042750412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0.41674309797543996</c:v>
                </c:pt>
                <c:pt idx="1">
                  <c:v>0.37702805281971791</c:v>
                </c:pt>
                <c:pt idx="2">
                  <c:v>0.37143597704647863</c:v>
                </c:pt>
                <c:pt idx="3">
                  <c:v>0.49637103438439445</c:v>
                </c:pt>
                <c:pt idx="4">
                  <c:v>0.37370689314636846</c:v>
                </c:pt>
                <c:pt idx="5">
                  <c:v>0.41515512844002561</c:v>
                </c:pt>
                <c:pt idx="6">
                  <c:v>0.34877769825236571</c:v>
                </c:pt>
                <c:pt idx="7">
                  <c:v>0.47373815906653655</c:v>
                </c:pt>
                <c:pt idx="8">
                  <c:v>0.39446377858753129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300792.78999999998</c:v>
                </c:pt>
                <c:pt idx="1">
                  <c:v>17428.399999999998</c:v>
                </c:pt>
                <c:pt idx="2">
                  <c:v>100914.98999999999</c:v>
                </c:pt>
                <c:pt idx="3">
                  <c:v>18855.77</c:v>
                </c:pt>
                <c:pt idx="4">
                  <c:v>53899.009999999987</c:v>
                </c:pt>
                <c:pt idx="5">
                  <c:v>759143.9800000001</c:v>
                </c:pt>
                <c:pt idx="6">
                  <c:v>291138.97000000003</c:v>
                </c:pt>
                <c:pt idx="7">
                  <c:v>141051.79999999999</c:v>
                </c:pt>
                <c:pt idx="8">
                  <c:v>18473.990000000005</c:v>
                </c:pt>
                <c:pt idx="9">
                  <c:v>0</c:v>
                </c:pt>
                <c:pt idx="10">
                  <c:v>123055.29000000001</c:v>
                </c:pt>
                <c:pt idx="11">
                  <c:v>228519.57999999996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5151</c:v>
                </c:pt>
                <c:pt idx="1">
                  <c:v>244</c:v>
                </c:pt>
                <c:pt idx="2">
                  <c:v>2137</c:v>
                </c:pt>
                <c:pt idx="3">
                  <c:v>444</c:v>
                </c:pt>
                <c:pt idx="4">
                  <c:v>4147</c:v>
                </c:pt>
                <c:pt idx="5">
                  <c:v>6729</c:v>
                </c:pt>
                <c:pt idx="6">
                  <c:v>3350</c:v>
                </c:pt>
                <c:pt idx="7">
                  <c:v>1159</c:v>
                </c:pt>
                <c:pt idx="8">
                  <c:v>226</c:v>
                </c:pt>
                <c:pt idx="9">
                  <c:v>0</c:v>
                </c:pt>
                <c:pt idx="10">
                  <c:v>9278</c:v>
                </c:pt>
                <c:pt idx="11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19124.269999999997</c:v>
                </c:pt>
                <c:pt idx="2">
                  <c:v>5341.8399999999983</c:v>
                </c:pt>
                <c:pt idx="3">
                  <c:v>4731.6599999999989</c:v>
                </c:pt>
                <c:pt idx="4">
                  <c:v>77839.040000000023</c:v>
                </c:pt>
                <c:pt idx="5">
                  <c:v>2102.17</c:v>
                </c:pt>
                <c:pt idx="6">
                  <c:v>526.13</c:v>
                </c:pt>
                <c:pt idx="7">
                  <c:v>0</c:v>
                </c:pt>
                <c:pt idx="8">
                  <c:v>27053.070000000003</c:v>
                </c:pt>
                <c:pt idx="9">
                  <c:v>19356.490000000002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628</c:v>
                </c:pt>
                <c:pt idx="2">
                  <c:v>143</c:v>
                </c:pt>
                <c:pt idx="3">
                  <c:v>415</c:v>
                </c:pt>
                <c:pt idx="4">
                  <c:v>2268</c:v>
                </c:pt>
                <c:pt idx="5">
                  <c:v>63</c:v>
                </c:pt>
                <c:pt idx="6">
                  <c:v>14</c:v>
                </c:pt>
                <c:pt idx="7">
                  <c:v>0</c:v>
                </c:pt>
                <c:pt idx="8">
                  <c:v>4641</c:v>
                </c:pt>
                <c:pt idx="9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690520</v>
      </c>
      <c r="D5" s="30">
        <f>SUM(E5:G5)</f>
        <v>220757</v>
      </c>
      <c r="E5" s="31">
        <f>SUM(E6:E13)</f>
        <v>106814</v>
      </c>
      <c r="F5" s="31">
        <f>SUM(F6:F13)</f>
        <v>74211</v>
      </c>
      <c r="G5" s="32">
        <f t="shared" ref="G5:H5" si="0">SUM(G6:G13)</f>
        <v>39732</v>
      </c>
      <c r="H5" s="29">
        <f t="shared" si="0"/>
        <v>217071</v>
      </c>
      <c r="I5" s="33">
        <f>D5/C5</f>
        <v>0.31969675027515493</v>
      </c>
      <c r="J5" s="26"/>
      <c r="K5" s="24">
        <f t="shared" ref="K5:K13" si="1">C5-D5-H5</f>
        <v>252692</v>
      </c>
      <c r="L5" s="58">
        <f>E5/C5</f>
        <v>0.15468632335051846</v>
      </c>
      <c r="M5" s="58">
        <f>G5/C5</f>
        <v>5.7539245785784628E-2</v>
      </c>
    </row>
    <row r="6" spans="1:13" ht="20.100000000000001" customHeight="1" thickTop="1">
      <c r="B6" s="18" t="s">
        <v>17</v>
      </c>
      <c r="C6" s="34">
        <v>187392</v>
      </c>
      <c r="D6" s="35">
        <f t="shared" ref="D6:D13" si="2">SUM(E6:G6)</f>
        <v>46175</v>
      </c>
      <c r="E6" s="36">
        <v>23594</v>
      </c>
      <c r="F6" s="36">
        <v>15644</v>
      </c>
      <c r="G6" s="37">
        <v>6937</v>
      </c>
      <c r="H6" s="34">
        <v>62640</v>
      </c>
      <c r="I6" s="38">
        <f t="shared" ref="I6:I13" si="3">D6/C6</f>
        <v>0.24640859801912568</v>
      </c>
      <c r="J6" s="26"/>
      <c r="K6" s="24">
        <f t="shared" si="1"/>
        <v>78577</v>
      </c>
      <c r="L6" s="58">
        <f t="shared" ref="L6:L13" si="4">E6/C6</f>
        <v>0.12590718920765026</v>
      </c>
      <c r="M6" s="58">
        <f t="shared" ref="M6:M13" si="5">G6/C6</f>
        <v>3.701865607923497E-2</v>
      </c>
    </row>
    <row r="7" spans="1:13" ht="20.100000000000001" customHeight="1">
      <c r="B7" s="19" t="s">
        <v>18</v>
      </c>
      <c r="C7" s="39">
        <v>92004</v>
      </c>
      <c r="D7" s="40">
        <f t="shared" si="2"/>
        <v>30721</v>
      </c>
      <c r="E7" s="41">
        <v>14348</v>
      </c>
      <c r="F7" s="41">
        <v>10876</v>
      </c>
      <c r="G7" s="42">
        <v>5497</v>
      </c>
      <c r="H7" s="39">
        <v>28708</v>
      </c>
      <c r="I7" s="43">
        <f t="shared" si="3"/>
        <v>0.33390939524368507</v>
      </c>
      <c r="J7" s="26"/>
      <c r="K7" s="24">
        <f t="shared" si="1"/>
        <v>32575</v>
      </c>
      <c r="L7" s="58">
        <f t="shared" si="4"/>
        <v>0.15594974131559497</v>
      </c>
      <c r="M7" s="58">
        <f t="shared" si="5"/>
        <v>5.9747402286857092E-2</v>
      </c>
    </row>
    <row r="8" spans="1:13" ht="20.100000000000001" customHeight="1">
      <c r="B8" s="19" t="s">
        <v>19</v>
      </c>
      <c r="C8" s="39">
        <v>49252</v>
      </c>
      <c r="D8" s="40">
        <f t="shared" si="2"/>
        <v>18522</v>
      </c>
      <c r="E8" s="41">
        <v>9024</v>
      </c>
      <c r="F8" s="41">
        <v>5956</v>
      </c>
      <c r="G8" s="42">
        <v>3542</v>
      </c>
      <c r="H8" s="39">
        <v>14665</v>
      </c>
      <c r="I8" s="43">
        <f t="shared" si="3"/>
        <v>0.37606594656054576</v>
      </c>
      <c r="J8" s="26"/>
      <c r="K8" s="24">
        <f t="shared" si="1"/>
        <v>16065</v>
      </c>
      <c r="L8" s="58">
        <f t="shared" si="4"/>
        <v>0.18322098594980915</v>
      </c>
      <c r="M8" s="58">
        <f t="shared" si="5"/>
        <v>7.1915861284820914E-2</v>
      </c>
    </row>
    <row r="9" spans="1:13" ht="20.100000000000001" customHeight="1">
      <c r="B9" s="19" t="s">
        <v>20</v>
      </c>
      <c r="C9" s="39">
        <v>32243</v>
      </c>
      <c r="D9" s="40">
        <f t="shared" si="2"/>
        <v>10057</v>
      </c>
      <c r="E9" s="41">
        <v>5072</v>
      </c>
      <c r="F9" s="41">
        <v>3205</v>
      </c>
      <c r="G9" s="42">
        <v>1780</v>
      </c>
      <c r="H9" s="39">
        <v>10126</v>
      </c>
      <c r="I9" s="43">
        <f t="shared" si="3"/>
        <v>0.3119126632137208</v>
      </c>
      <c r="J9" s="26"/>
      <c r="K9" s="24">
        <f t="shared" si="1"/>
        <v>12060</v>
      </c>
      <c r="L9" s="58">
        <f t="shared" si="4"/>
        <v>0.15730546165059084</v>
      </c>
      <c r="M9" s="58">
        <f t="shared" si="5"/>
        <v>5.5205781099773595E-2</v>
      </c>
    </row>
    <row r="10" spans="1:13" ht="20.100000000000001" customHeight="1">
      <c r="B10" s="19" t="s">
        <v>21</v>
      </c>
      <c r="C10" s="39">
        <v>44361</v>
      </c>
      <c r="D10" s="40">
        <f t="shared" si="2"/>
        <v>14474</v>
      </c>
      <c r="E10" s="41">
        <v>6953</v>
      </c>
      <c r="F10" s="41">
        <v>4672</v>
      </c>
      <c r="G10" s="42">
        <v>2849</v>
      </c>
      <c r="H10" s="39">
        <v>13682</v>
      </c>
      <c r="I10" s="43">
        <f t="shared" si="3"/>
        <v>0.32627758616803049</v>
      </c>
      <c r="J10" s="26"/>
      <c r="K10" s="24">
        <f t="shared" si="1"/>
        <v>16205</v>
      </c>
      <c r="L10" s="58">
        <f t="shared" si="4"/>
        <v>0.15673677329185545</v>
      </c>
      <c r="M10" s="58">
        <f t="shared" si="5"/>
        <v>6.4223078830504265E-2</v>
      </c>
    </row>
    <row r="11" spans="1:13" ht="20.100000000000001" customHeight="1">
      <c r="B11" s="19" t="s">
        <v>22</v>
      </c>
      <c r="C11" s="39">
        <v>96806</v>
      </c>
      <c r="D11" s="40">
        <f t="shared" si="2"/>
        <v>31486</v>
      </c>
      <c r="E11" s="41">
        <v>14876</v>
      </c>
      <c r="F11" s="41">
        <v>10741</v>
      </c>
      <c r="G11" s="42">
        <v>5869</v>
      </c>
      <c r="H11" s="39">
        <v>31138</v>
      </c>
      <c r="I11" s="43">
        <f t="shared" si="3"/>
        <v>0.32524843501435863</v>
      </c>
      <c r="J11" s="26"/>
      <c r="K11" s="24">
        <f t="shared" si="1"/>
        <v>34182</v>
      </c>
      <c r="L11" s="58">
        <f t="shared" si="4"/>
        <v>0.15366816106439685</v>
      </c>
      <c r="M11" s="58">
        <f t="shared" si="5"/>
        <v>6.0626407454083424E-2</v>
      </c>
    </row>
    <row r="12" spans="1:13" ht="20.100000000000001" customHeight="1">
      <c r="B12" s="19" t="s">
        <v>23</v>
      </c>
      <c r="C12" s="39">
        <v>132326</v>
      </c>
      <c r="D12" s="40">
        <f t="shared" si="2"/>
        <v>48940</v>
      </c>
      <c r="E12" s="41">
        <v>23635</v>
      </c>
      <c r="F12" s="41">
        <v>16000</v>
      </c>
      <c r="G12" s="42">
        <v>9305</v>
      </c>
      <c r="H12" s="39">
        <v>39220</v>
      </c>
      <c r="I12" s="43">
        <f t="shared" si="3"/>
        <v>0.36984417272493691</v>
      </c>
      <c r="J12" s="26"/>
      <c r="K12" s="24">
        <f t="shared" si="1"/>
        <v>44166</v>
      </c>
      <c r="L12" s="58">
        <f t="shared" si="4"/>
        <v>0.17861191300273566</v>
      </c>
      <c r="M12" s="58">
        <f t="shared" si="5"/>
        <v>7.031875821833955E-2</v>
      </c>
    </row>
    <row r="13" spans="1:13" ht="20.100000000000001" customHeight="1">
      <c r="B13" s="19" t="s">
        <v>24</v>
      </c>
      <c r="C13" s="39">
        <v>56136</v>
      </c>
      <c r="D13" s="40">
        <f t="shared" si="2"/>
        <v>20382</v>
      </c>
      <c r="E13" s="41">
        <v>9312</v>
      </c>
      <c r="F13" s="41">
        <v>7117</v>
      </c>
      <c r="G13" s="42">
        <v>3953</v>
      </c>
      <c r="H13" s="39">
        <v>16892</v>
      </c>
      <c r="I13" s="43">
        <f t="shared" si="3"/>
        <v>0.36308251389482687</v>
      </c>
      <c r="J13" s="26"/>
      <c r="K13" s="24">
        <f t="shared" si="1"/>
        <v>18862</v>
      </c>
      <c r="L13" s="58">
        <f t="shared" si="4"/>
        <v>0.16588285592133389</v>
      </c>
      <c r="M13" s="58">
        <f t="shared" si="5"/>
        <v>7.0418269915918486E-2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7194</v>
      </c>
      <c r="E4" s="46">
        <f t="shared" ref="E4:K4" si="0">SUM(E5:E7)</f>
        <v>5479</v>
      </c>
      <c r="F4" s="46">
        <f t="shared" si="0"/>
        <v>9009</v>
      </c>
      <c r="G4" s="46">
        <f t="shared" si="0"/>
        <v>5344</v>
      </c>
      <c r="H4" s="46">
        <f t="shared" si="0"/>
        <v>4603</v>
      </c>
      <c r="I4" s="46">
        <f t="shared" si="0"/>
        <v>5517</v>
      </c>
      <c r="J4" s="45">
        <f t="shared" si="0"/>
        <v>3017</v>
      </c>
      <c r="K4" s="47">
        <f t="shared" si="0"/>
        <v>40163</v>
      </c>
      <c r="L4" s="55">
        <f>K4/人口統計!D5</f>
        <v>0.18193307573485779</v>
      </c>
      <c r="O4" s="14" t="s">
        <v>188</v>
      </c>
    </row>
    <row r="5" spans="1:21" ht="20.100000000000001" customHeight="1">
      <c r="B5" s="117"/>
      <c r="C5" s="118" t="s">
        <v>15</v>
      </c>
      <c r="D5" s="48">
        <v>881</v>
      </c>
      <c r="E5" s="49">
        <v>793</v>
      </c>
      <c r="F5" s="49">
        <v>855</v>
      </c>
      <c r="G5" s="49">
        <v>593</v>
      </c>
      <c r="H5" s="49">
        <v>529</v>
      </c>
      <c r="I5" s="49">
        <v>537</v>
      </c>
      <c r="J5" s="48">
        <v>328</v>
      </c>
      <c r="K5" s="50">
        <f>SUM(D5:J5)</f>
        <v>4516</v>
      </c>
      <c r="L5" s="56">
        <f>K5/人口統計!D5</f>
        <v>2.0456882454463504E-2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2941</v>
      </c>
      <c r="E6" s="49">
        <v>1998</v>
      </c>
      <c r="F6" s="49">
        <v>2979</v>
      </c>
      <c r="G6" s="49">
        <v>1612</v>
      </c>
      <c r="H6" s="49">
        <v>1312</v>
      </c>
      <c r="I6" s="49">
        <v>1386</v>
      </c>
      <c r="J6" s="48">
        <v>803</v>
      </c>
      <c r="K6" s="50">
        <f>SUM(D6:J6)</f>
        <v>13031</v>
      </c>
      <c r="L6" s="56">
        <f>K6/人口統計!D5</f>
        <v>5.9028705771504417E-2</v>
      </c>
      <c r="O6" s="162">
        <f>SUM(D6,D7)</f>
        <v>6313</v>
      </c>
      <c r="P6" s="162">
        <f t="shared" ref="P6:U6" si="1">SUM(E6,E7)</f>
        <v>4686</v>
      </c>
      <c r="Q6" s="162">
        <f t="shared" si="1"/>
        <v>8154</v>
      </c>
      <c r="R6" s="162">
        <f t="shared" si="1"/>
        <v>4751</v>
      </c>
      <c r="S6" s="162">
        <f t="shared" si="1"/>
        <v>4074</v>
      </c>
      <c r="T6" s="162">
        <f t="shared" si="1"/>
        <v>4980</v>
      </c>
      <c r="U6" s="162">
        <f t="shared" si="1"/>
        <v>2689</v>
      </c>
    </row>
    <row r="7" spans="1:21" ht="20.100000000000001" customHeight="1">
      <c r="B7" s="117"/>
      <c r="C7" s="119" t="s">
        <v>143</v>
      </c>
      <c r="D7" s="51">
        <v>3372</v>
      </c>
      <c r="E7" s="52">
        <v>2688</v>
      </c>
      <c r="F7" s="52">
        <v>5175</v>
      </c>
      <c r="G7" s="52">
        <v>3139</v>
      </c>
      <c r="H7" s="52">
        <v>2762</v>
      </c>
      <c r="I7" s="52">
        <v>3594</v>
      </c>
      <c r="J7" s="51">
        <v>1886</v>
      </c>
      <c r="K7" s="53">
        <f>SUM(D7:J7)</f>
        <v>22616</v>
      </c>
      <c r="L7" s="57">
        <f>K7/人口統計!D5</f>
        <v>0.10244748750888986</v>
      </c>
      <c r="O7" s="14">
        <f>O6/($K$6+$K$7)</f>
        <v>0.17709765197632341</v>
      </c>
      <c r="P7" s="14">
        <f t="shared" ref="P7:U7" si="2">P6/($K$6+$K$7)</f>
        <v>0.13145566246808987</v>
      </c>
      <c r="Q7" s="14">
        <f t="shared" si="2"/>
        <v>0.22874295172104245</v>
      </c>
      <c r="R7" s="14">
        <f t="shared" si="2"/>
        <v>0.13327909782029343</v>
      </c>
      <c r="S7" s="14">
        <f t="shared" si="2"/>
        <v>0.11428731730580413</v>
      </c>
      <c r="T7" s="14">
        <f t="shared" si="2"/>
        <v>0.13970320083036442</v>
      </c>
      <c r="U7" s="14">
        <f t="shared" si="2"/>
        <v>7.543411787808231E-2</v>
      </c>
    </row>
    <row r="8" spans="1:21" ht="20.100000000000001" customHeight="1" thickBot="1">
      <c r="B8" s="205" t="s">
        <v>67</v>
      </c>
      <c r="C8" s="206"/>
      <c r="D8" s="45">
        <v>85</v>
      </c>
      <c r="E8" s="46">
        <v>98</v>
      </c>
      <c r="F8" s="46">
        <v>103</v>
      </c>
      <c r="G8" s="46">
        <v>117</v>
      </c>
      <c r="H8" s="46">
        <v>86</v>
      </c>
      <c r="I8" s="46">
        <v>76</v>
      </c>
      <c r="J8" s="45">
        <v>40</v>
      </c>
      <c r="K8" s="47">
        <f>SUM(D8:J8)</f>
        <v>605</v>
      </c>
      <c r="L8" s="80"/>
    </row>
    <row r="9" spans="1:21" ht="20.100000000000001" customHeight="1" thickTop="1">
      <c r="B9" s="207" t="s">
        <v>34</v>
      </c>
      <c r="C9" s="208"/>
      <c r="D9" s="35">
        <f>D4+D8</f>
        <v>7279</v>
      </c>
      <c r="E9" s="34">
        <f t="shared" ref="E9:K9" si="3">E4+E8</f>
        <v>5577</v>
      </c>
      <c r="F9" s="34">
        <f t="shared" si="3"/>
        <v>9112</v>
      </c>
      <c r="G9" s="34">
        <f t="shared" si="3"/>
        <v>5461</v>
      </c>
      <c r="H9" s="34">
        <f t="shared" si="3"/>
        <v>4689</v>
      </c>
      <c r="I9" s="34">
        <f t="shared" si="3"/>
        <v>5593</v>
      </c>
      <c r="J9" s="35">
        <f t="shared" si="3"/>
        <v>3057</v>
      </c>
      <c r="K9" s="54">
        <f t="shared" si="3"/>
        <v>40768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1197</v>
      </c>
      <c r="E24" s="46">
        <v>1088</v>
      </c>
      <c r="F24" s="46">
        <v>1457</v>
      </c>
      <c r="G24" s="46">
        <v>884</v>
      </c>
      <c r="H24" s="46">
        <v>739</v>
      </c>
      <c r="I24" s="46">
        <v>933</v>
      </c>
      <c r="J24" s="45">
        <v>548</v>
      </c>
      <c r="K24" s="47">
        <f>SUM(D24:J24)</f>
        <v>6846</v>
      </c>
      <c r="L24" s="55">
        <f>K24/人口統計!D6</f>
        <v>0.14826204656199243</v>
      </c>
    </row>
    <row r="25" spans="1:12" ht="20.100000000000001" customHeight="1">
      <c r="B25" s="213" t="s">
        <v>43</v>
      </c>
      <c r="C25" s="214"/>
      <c r="D25" s="45">
        <v>1196</v>
      </c>
      <c r="E25" s="46">
        <v>1025</v>
      </c>
      <c r="F25" s="46">
        <v>1119</v>
      </c>
      <c r="G25" s="46">
        <v>738</v>
      </c>
      <c r="H25" s="46">
        <v>628</v>
      </c>
      <c r="I25" s="46">
        <v>688</v>
      </c>
      <c r="J25" s="45">
        <v>403</v>
      </c>
      <c r="K25" s="47">
        <f t="shared" ref="K25:K31" si="4">SUM(D25:J25)</f>
        <v>5797</v>
      </c>
      <c r="L25" s="55">
        <f>K25/人口統計!D7</f>
        <v>0.18869828456104945</v>
      </c>
    </row>
    <row r="26" spans="1:12" ht="20.100000000000001" customHeight="1">
      <c r="B26" s="213" t="s">
        <v>44</v>
      </c>
      <c r="C26" s="214"/>
      <c r="D26" s="45">
        <v>761</v>
      </c>
      <c r="E26" s="46">
        <v>403</v>
      </c>
      <c r="F26" s="46">
        <v>892</v>
      </c>
      <c r="G26" s="46">
        <v>483</v>
      </c>
      <c r="H26" s="46">
        <v>426</v>
      </c>
      <c r="I26" s="46">
        <v>488</v>
      </c>
      <c r="J26" s="45">
        <v>297</v>
      </c>
      <c r="K26" s="47">
        <f t="shared" si="4"/>
        <v>3750</v>
      </c>
      <c r="L26" s="55">
        <f>K26/人口統計!D8</f>
        <v>0.2024619371558147</v>
      </c>
    </row>
    <row r="27" spans="1:12" ht="20.100000000000001" customHeight="1">
      <c r="B27" s="213" t="s">
        <v>45</v>
      </c>
      <c r="C27" s="214"/>
      <c r="D27" s="45">
        <v>207</v>
      </c>
      <c r="E27" s="46">
        <v>160</v>
      </c>
      <c r="F27" s="46">
        <v>373</v>
      </c>
      <c r="G27" s="46">
        <v>233</v>
      </c>
      <c r="H27" s="46">
        <v>203</v>
      </c>
      <c r="I27" s="46">
        <v>218</v>
      </c>
      <c r="J27" s="45">
        <v>113</v>
      </c>
      <c r="K27" s="47">
        <f t="shared" si="4"/>
        <v>1507</v>
      </c>
      <c r="L27" s="55">
        <f>K27/人口統計!D9</f>
        <v>0.14984587849259223</v>
      </c>
    </row>
    <row r="28" spans="1:12" ht="20.100000000000001" customHeight="1">
      <c r="B28" s="213" t="s">
        <v>46</v>
      </c>
      <c r="C28" s="214"/>
      <c r="D28" s="45">
        <v>333</v>
      </c>
      <c r="E28" s="46">
        <v>256</v>
      </c>
      <c r="F28" s="46">
        <v>488</v>
      </c>
      <c r="G28" s="46">
        <v>321</v>
      </c>
      <c r="H28" s="46">
        <v>297</v>
      </c>
      <c r="I28" s="46">
        <v>387</v>
      </c>
      <c r="J28" s="45">
        <v>197</v>
      </c>
      <c r="K28" s="47">
        <f t="shared" si="4"/>
        <v>2279</v>
      </c>
      <c r="L28" s="55">
        <f>K28/人口統計!D10</f>
        <v>0.1574547464418958</v>
      </c>
    </row>
    <row r="29" spans="1:12" ht="20.100000000000001" customHeight="1">
      <c r="B29" s="213" t="s">
        <v>47</v>
      </c>
      <c r="C29" s="214"/>
      <c r="D29" s="45">
        <v>770</v>
      </c>
      <c r="E29" s="46">
        <v>716</v>
      </c>
      <c r="F29" s="46">
        <v>1455</v>
      </c>
      <c r="G29" s="46">
        <v>785</v>
      </c>
      <c r="H29" s="46">
        <v>688</v>
      </c>
      <c r="I29" s="46">
        <v>778</v>
      </c>
      <c r="J29" s="45">
        <v>413</v>
      </c>
      <c r="K29" s="47">
        <f t="shared" si="4"/>
        <v>5605</v>
      </c>
      <c r="L29" s="55">
        <f>K29/人口統計!D11</f>
        <v>0.17801562599250462</v>
      </c>
    </row>
    <row r="30" spans="1:12" ht="20.100000000000001" customHeight="1">
      <c r="B30" s="213" t="s">
        <v>48</v>
      </c>
      <c r="C30" s="214"/>
      <c r="D30" s="45">
        <v>2218</v>
      </c>
      <c r="E30" s="46">
        <v>1441</v>
      </c>
      <c r="F30" s="46">
        <v>2336</v>
      </c>
      <c r="G30" s="46">
        <v>1432</v>
      </c>
      <c r="H30" s="46">
        <v>1231</v>
      </c>
      <c r="I30" s="46">
        <v>1459</v>
      </c>
      <c r="J30" s="45">
        <v>704</v>
      </c>
      <c r="K30" s="47">
        <f t="shared" si="4"/>
        <v>10821</v>
      </c>
      <c r="L30" s="55">
        <f>K30/人口統計!D12</f>
        <v>0.22110747854515733</v>
      </c>
    </row>
    <row r="31" spans="1:12" ht="20.100000000000001" customHeight="1" thickBot="1">
      <c r="B31" s="209" t="s">
        <v>24</v>
      </c>
      <c r="C31" s="210"/>
      <c r="D31" s="45">
        <v>512</v>
      </c>
      <c r="E31" s="46">
        <v>390</v>
      </c>
      <c r="F31" s="46">
        <v>889</v>
      </c>
      <c r="G31" s="46">
        <v>468</v>
      </c>
      <c r="H31" s="46">
        <v>391</v>
      </c>
      <c r="I31" s="46">
        <v>566</v>
      </c>
      <c r="J31" s="45">
        <v>342</v>
      </c>
      <c r="K31" s="47">
        <f t="shared" si="4"/>
        <v>3558</v>
      </c>
      <c r="L31" s="59">
        <f>K31/人口統計!D13</f>
        <v>0.17456579334707095</v>
      </c>
    </row>
    <row r="32" spans="1:12" ht="20.100000000000001" customHeight="1" thickTop="1">
      <c r="B32" s="211" t="s">
        <v>49</v>
      </c>
      <c r="C32" s="212"/>
      <c r="D32" s="35">
        <f>SUM(D24:D31)</f>
        <v>7194</v>
      </c>
      <c r="E32" s="34">
        <f t="shared" ref="E32:J32" si="5">SUM(E24:E31)</f>
        <v>5479</v>
      </c>
      <c r="F32" s="34">
        <f t="shared" si="5"/>
        <v>9009</v>
      </c>
      <c r="G32" s="34">
        <f t="shared" si="5"/>
        <v>5344</v>
      </c>
      <c r="H32" s="34">
        <f t="shared" si="5"/>
        <v>4603</v>
      </c>
      <c r="I32" s="34">
        <f t="shared" si="5"/>
        <v>5517</v>
      </c>
      <c r="J32" s="35">
        <f t="shared" si="5"/>
        <v>3017</v>
      </c>
      <c r="K32" s="54">
        <f>SUM(K24:K31)</f>
        <v>40163</v>
      </c>
      <c r="L32" s="60">
        <f>K32/人口統計!D5</f>
        <v>0.18193307573485779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262</v>
      </c>
      <c r="E50" s="192">
        <v>244</v>
      </c>
      <c r="F50" s="192">
        <v>320</v>
      </c>
      <c r="G50" s="192">
        <v>192</v>
      </c>
      <c r="H50" s="192">
        <v>156</v>
      </c>
      <c r="I50" s="192">
        <v>198</v>
      </c>
      <c r="J50" s="191">
        <v>116</v>
      </c>
      <c r="K50" s="193">
        <f t="shared" ref="K50:K82" si="6">SUM(D50:J50)</f>
        <v>1488</v>
      </c>
      <c r="L50" s="194">
        <f>K50/N50</f>
        <v>0.13944335113859993</v>
      </c>
      <c r="N50" s="14">
        <v>10671</v>
      </c>
    </row>
    <row r="51" spans="2:14" ht="20.100000000000001" customHeight="1">
      <c r="B51" s="203" t="s">
        <v>155</v>
      </c>
      <c r="C51" s="204"/>
      <c r="D51" s="191">
        <v>207</v>
      </c>
      <c r="E51" s="192">
        <v>183</v>
      </c>
      <c r="F51" s="192">
        <v>290</v>
      </c>
      <c r="G51" s="192">
        <v>156</v>
      </c>
      <c r="H51" s="192">
        <v>142</v>
      </c>
      <c r="I51" s="192">
        <v>160</v>
      </c>
      <c r="J51" s="191">
        <v>85</v>
      </c>
      <c r="K51" s="193">
        <f t="shared" si="6"/>
        <v>1223</v>
      </c>
      <c r="L51" s="194">
        <f t="shared" ref="L51:L82" si="7">K51/N51</f>
        <v>0.1578471863706763</v>
      </c>
      <c r="N51" s="14">
        <v>7748</v>
      </c>
    </row>
    <row r="52" spans="2:14" ht="20.100000000000001" customHeight="1">
      <c r="B52" s="203" t="s">
        <v>156</v>
      </c>
      <c r="C52" s="204"/>
      <c r="D52" s="191">
        <v>357</v>
      </c>
      <c r="E52" s="192">
        <v>295</v>
      </c>
      <c r="F52" s="192">
        <v>330</v>
      </c>
      <c r="G52" s="192">
        <v>250</v>
      </c>
      <c r="H52" s="192">
        <v>196</v>
      </c>
      <c r="I52" s="192">
        <v>227</v>
      </c>
      <c r="J52" s="191">
        <v>139</v>
      </c>
      <c r="K52" s="193">
        <f t="shared" si="6"/>
        <v>1794</v>
      </c>
      <c r="L52" s="194">
        <f t="shared" si="7"/>
        <v>0.16141803131185892</v>
      </c>
      <c r="N52" s="14">
        <v>11114</v>
      </c>
    </row>
    <row r="53" spans="2:14" ht="20.100000000000001" customHeight="1">
      <c r="B53" s="203" t="s">
        <v>157</v>
      </c>
      <c r="C53" s="204"/>
      <c r="D53" s="191">
        <v>186</v>
      </c>
      <c r="E53" s="192">
        <v>174</v>
      </c>
      <c r="F53" s="192">
        <v>231</v>
      </c>
      <c r="G53" s="192">
        <v>158</v>
      </c>
      <c r="H53" s="192">
        <v>126</v>
      </c>
      <c r="I53" s="192">
        <v>163</v>
      </c>
      <c r="J53" s="191">
        <v>109</v>
      </c>
      <c r="K53" s="193">
        <f t="shared" si="6"/>
        <v>1147</v>
      </c>
      <c r="L53" s="194">
        <f t="shared" si="7"/>
        <v>0.14960219120907786</v>
      </c>
      <c r="N53" s="14">
        <v>7667</v>
      </c>
    </row>
    <row r="54" spans="2:14" ht="20.100000000000001" customHeight="1">
      <c r="B54" s="203" t="s">
        <v>158</v>
      </c>
      <c r="C54" s="204"/>
      <c r="D54" s="191">
        <v>146</v>
      </c>
      <c r="E54" s="192">
        <v>158</v>
      </c>
      <c r="F54" s="192">
        <v>201</v>
      </c>
      <c r="G54" s="192">
        <v>114</v>
      </c>
      <c r="H54" s="192">
        <v>94</v>
      </c>
      <c r="I54" s="192">
        <v>156</v>
      </c>
      <c r="J54" s="191">
        <v>79</v>
      </c>
      <c r="K54" s="193">
        <f t="shared" si="6"/>
        <v>948</v>
      </c>
      <c r="L54" s="194">
        <f t="shared" si="7"/>
        <v>0.1465224111282844</v>
      </c>
      <c r="N54" s="14">
        <v>6470</v>
      </c>
    </row>
    <row r="55" spans="2:14" ht="20.100000000000001" customHeight="1">
      <c r="B55" s="203" t="s">
        <v>159</v>
      </c>
      <c r="C55" s="204"/>
      <c r="D55" s="191">
        <v>62</v>
      </c>
      <c r="E55" s="192">
        <v>67</v>
      </c>
      <c r="F55" s="192">
        <v>96</v>
      </c>
      <c r="G55" s="192">
        <v>42</v>
      </c>
      <c r="H55" s="192">
        <v>43</v>
      </c>
      <c r="I55" s="192">
        <v>50</v>
      </c>
      <c r="J55" s="191">
        <v>29</v>
      </c>
      <c r="K55" s="193">
        <f t="shared" si="6"/>
        <v>389</v>
      </c>
      <c r="L55" s="194">
        <f t="shared" si="7"/>
        <v>0.15528942115768463</v>
      </c>
      <c r="N55" s="14">
        <v>2505</v>
      </c>
    </row>
    <row r="56" spans="2:14" ht="20.100000000000001" customHeight="1">
      <c r="B56" s="203" t="s">
        <v>160</v>
      </c>
      <c r="C56" s="204"/>
      <c r="D56" s="191">
        <v>183</v>
      </c>
      <c r="E56" s="192">
        <v>147</v>
      </c>
      <c r="F56" s="192">
        <v>159</v>
      </c>
      <c r="G56" s="192">
        <v>124</v>
      </c>
      <c r="H56" s="192">
        <v>100</v>
      </c>
      <c r="I56" s="192">
        <v>102</v>
      </c>
      <c r="J56" s="191">
        <v>52</v>
      </c>
      <c r="K56" s="193">
        <f t="shared" si="6"/>
        <v>867</v>
      </c>
      <c r="L56" s="194">
        <f t="shared" si="7"/>
        <v>0.20116009280742458</v>
      </c>
      <c r="N56" s="14">
        <v>4310</v>
      </c>
    </row>
    <row r="57" spans="2:14" ht="20.100000000000001" customHeight="1">
      <c r="B57" s="203" t="s">
        <v>161</v>
      </c>
      <c r="C57" s="204"/>
      <c r="D57" s="191">
        <v>408</v>
      </c>
      <c r="E57" s="192">
        <v>383</v>
      </c>
      <c r="F57" s="192">
        <v>383</v>
      </c>
      <c r="G57" s="192">
        <v>240</v>
      </c>
      <c r="H57" s="192">
        <v>184</v>
      </c>
      <c r="I57" s="192">
        <v>215</v>
      </c>
      <c r="J57" s="191">
        <v>115</v>
      </c>
      <c r="K57" s="193">
        <f t="shared" si="6"/>
        <v>1928</v>
      </c>
      <c r="L57" s="194">
        <f t="shared" si="7"/>
        <v>0.20859028453965162</v>
      </c>
      <c r="N57" s="14">
        <v>9243</v>
      </c>
    </row>
    <row r="58" spans="2:14" ht="20.100000000000001" customHeight="1">
      <c r="B58" s="203" t="s">
        <v>162</v>
      </c>
      <c r="C58" s="204"/>
      <c r="D58" s="191">
        <v>418</v>
      </c>
      <c r="E58" s="192">
        <v>346</v>
      </c>
      <c r="F58" s="192">
        <v>402</v>
      </c>
      <c r="G58" s="192">
        <v>255</v>
      </c>
      <c r="H58" s="192">
        <v>229</v>
      </c>
      <c r="I58" s="192">
        <v>242</v>
      </c>
      <c r="J58" s="191">
        <v>158</v>
      </c>
      <c r="K58" s="193">
        <f t="shared" si="6"/>
        <v>2050</v>
      </c>
      <c r="L58" s="194">
        <f t="shared" si="7"/>
        <v>0.19370688840593406</v>
      </c>
      <c r="N58" s="14">
        <v>10583</v>
      </c>
    </row>
    <row r="59" spans="2:14" ht="20.100000000000001" customHeight="1">
      <c r="B59" s="203" t="s">
        <v>163</v>
      </c>
      <c r="C59" s="204"/>
      <c r="D59" s="191">
        <v>204</v>
      </c>
      <c r="E59" s="192">
        <v>171</v>
      </c>
      <c r="F59" s="192">
        <v>187</v>
      </c>
      <c r="G59" s="192">
        <v>140</v>
      </c>
      <c r="H59" s="192">
        <v>127</v>
      </c>
      <c r="I59" s="192">
        <v>141</v>
      </c>
      <c r="J59" s="191">
        <v>84</v>
      </c>
      <c r="K59" s="193">
        <f t="shared" si="6"/>
        <v>1054</v>
      </c>
      <c r="L59" s="194">
        <f t="shared" si="7"/>
        <v>0.16006074411541382</v>
      </c>
      <c r="N59" s="14">
        <v>6585</v>
      </c>
    </row>
    <row r="60" spans="2:14" ht="20.100000000000001" customHeight="1">
      <c r="B60" s="203" t="s">
        <v>164</v>
      </c>
      <c r="C60" s="204"/>
      <c r="D60" s="191">
        <v>374</v>
      </c>
      <c r="E60" s="192">
        <v>221</v>
      </c>
      <c r="F60" s="192">
        <v>474</v>
      </c>
      <c r="G60" s="192">
        <v>250</v>
      </c>
      <c r="H60" s="192">
        <v>221</v>
      </c>
      <c r="I60" s="192">
        <v>282</v>
      </c>
      <c r="J60" s="191">
        <v>171</v>
      </c>
      <c r="K60" s="193">
        <f t="shared" si="6"/>
        <v>1993</v>
      </c>
      <c r="L60" s="194">
        <f t="shared" si="7"/>
        <v>0.20965705869976856</v>
      </c>
      <c r="N60" s="14">
        <v>9506</v>
      </c>
    </row>
    <row r="61" spans="2:14" ht="20.100000000000001" customHeight="1">
      <c r="B61" s="203" t="s">
        <v>165</v>
      </c>
      <c r="C61" s="204"/>
      <c r="D61" s="191">
        <v>118</v>
      </c>
      <c r="E61" s="192">
        <v>69</v>
      </c>
      <c r="F61" s="192">
        <v>158</v>
      </c>
      <c r="G61" s="192">
        <v>82</v>
      </c>
      <c r="H61" s="192">
        <v>81</v>
      </c>
      <c r="I61" s="192">
        <v>92</v>
      </c>
      <c r="J61" s="191">
        <v>47</v>
      </c>
      <c r="K61" s="193">
        <f t="shared" si="6"/>
        <v>647</v>
      </c>
      <c r="L61" s="194">
        <f t="shared" si="7"/>
        <v>0.2142384105960265</v>
      </c>
      <c r="N61" s="14">
        <v>3020</v>
      </c>
    </row>
    <row r="62" spans="2:14" ht="20.100000000000001" customHeight="1">
      <c r="B62" s="203" t="s">
        <v>166</v>
      </c>
      <c r="C62" s="204"/>
      <c r="D62" s="191">
        <v>277</v>
      </c>
      <c r="E62" s="192">
        <v>122</v>
      </c>
      <c r="F62" s="192">
        <v>275</v>
      </c>
      <c r="G62" s="192">
        <v>161</v>
      </c>
      <c r="H62" s="192">
        <v>132</v>
      </c>
      <c r="I62" s="192">
        <v>121</v>
      </c>
      <c r="J62" s="191">
        <v>84</v>
      </c>
      <c r="K62" s="193">
        <f t="shared" si="6"/>
        <v>1172</v>
      </c>
      <c r="L62" s="194">
        <f t="shared" si="7"/>
        <v>0.19546364242828551</v>
      </c>
      <c r="N62" s="14">
        <v>5996</v>
      </c>
    </row>
    <row r="63" spans="2:14" ht="20.100000000000001" customHeight="1">
      <c r="B63" s="203" t="s">
        <v>167</v>
      </c>
      <c r="C63" s="204"/>
      <c r="D63" s="191">
        <v>189</v>
      </c>
      <c r="E63" s="192">
        <v>145</v>
      </c>
      <c r="F63" s="192">
        <v>342</v>
      </c>
      <c r="G63" s="192">
        <v>212</v>
      </c>
      <c r="H63" s="192">
        <v>177</v>
      </c>
      <c r="I63" s="192">
        <v>196</v>
      </c>
      <c r="J63" s="191">
        <v>84</v>
      </c>
      <c r="K63" s="193">
        <f t="shared" si="6"/>
        <v>1345</v>
      </c>
      <c r="L63" s="194">
        <f t="shared" si="7"/>
        <v>0.14672193738409511</v>
      </c>
      <c r="N63" s="14">
        <v>9167</v>
      </c>
    </row>
    <row r="64" spans="2:14" ht="20.100000000000001" customHeight="1">
      <c r="B64" s="203" t="s">
        <v>168</v>
      </c>
      <c r="C64" s="204"/>
      <c r="D64" s="191">
        <v>22</v>
      </c>
      <c r="E64" s="192">
        <v>19</v>
      </c>
      <c r="F64" s="192">
        <v>38</v>
      </c>
      <c r="G64" s="192">
        <v>24</v>
      </c>
      <c r="H64" s="192">
        <v>30</v>
      </c>
      <c r="I64" s="192">
        <v>25</v>
      </c>
      <c r="J64" s="191">
        <v>29</v>
      </c>
      <c r="K64" s="193">
        <f t="shared" si="6"/>
        <v>187</v>
      </c>
      <c r="L64" s="194">
        <f t="shared" si="7"/>
        <v>0.21011235955056179</v>
      </c>
      <c r="N64" s="14">
        <v>890</v>
      </c>
    </row>
    <row r="65" spans="2:14" ht="20.100000000000001" customHeight="1">
      <c r="B65" s="203" t="s">
        <v>169</v>
      </c>
      <c r="C65" s="204"/>
      <c r="D65" s="191">
        <v>213</v>
      </c>
      <c r="E65" s="192">
        <v>168</v>
      </c>
      <c r="F65" s="192">
        <v>338</v>
      </c>
      <c r="G65" s="192">
        <v>217</v>
      </c>
      <c r="H65" s="192">
        <v>220</v>
      </c>
      <c r="I65" s="192">
        <v>273</v>
      </c>
      <c r="J65" s="191">
        <v>140</v>
      </c>
      <c r="K65" s="193">
        <f t="shared" si="6"/>
        <v>1569</v>
      </c>
      <c r="L65" s="194">
        <f t="shared" si="7"/>
        <v>0.15710423550615801</v>
      </c>
      <c r="N65" s="14">
        <v>9987</v>
      </c>
    </row>
    <row r="66" spans="2:14" ht="20.100000000000001" customHeight="1">
      <c r="B66" s="203" t="s">
        <v>170</v>
      </c>
      <c r="C66" s="204"/>
      <c r="D66" s="191">
        <v>129</v>
      </c>
      <c r="E66" s="192">
        <v>90</v>
      </c>
      <c r="F66" s="192">
        <v>155</v>
      </c>
      <c r="G66" s="192">
        <v>110</v>
      </c>
      <c r="H66" s="192">
        <v>82</v>
      </c>
      <c r="I66" s="192">
        <v>115</v>
      </c>
      <c r="J66" s="191">
        <v>61</v>
      </c>
      <c r="K66" s="193">
        <f t="shared" si="6"/>
        <v>742</v>
      </c>
      <c r="L66" s="194">
        <f t="shared" si="7"/>
        <v>0.16536661466458658</v>
      </c>
      <c r="N66" s="14">
        <v>4487</v>
      </c>
    </row>
    <row r="67" spans="2:14" ht="20.100000000000001" customHeight="1">
      <c r="B67" s="203" t="s">
        <v>171</v>
      </c>
      <c r="C67" s="204"/>
      <c r="D67" s="187">
        <v>563</v>
      </c>
      <c r="E67" s="188">
        <v>529</v>
      </c>
      <c r="F67" s="188">
        <v>1029</v>
      </c>
      <c r="G67" s="188">
        <v>569</v>
      </c>
      <c r="H67" s="188">
        <v>505</v>
      </c>
      <c r="I67" s="188">
        <v>586</v>
      </c>
      <c r="J67" s="187">
        <v>295</v>
      </c>
      <c r="K67" s="189">
        <f t="shared" si="6"/>
        <v>4076</v>
      </c>
      <c r="L67" s="195">
        <f t="shared" si="7"/>
        <v>0.18752300331247701</v>
      </c>
      <c r="N67" s="14">
        <v>21736</v>
      </c>
    </row>
    <row r="68" spans="2:14" ht="20.100000000000001" customHeight="1">
      <c r="B68" s="203" t="s">
        <v>172</v>
      </c>
      <c r="C68" s="204"/>
      <c r="D68" s="187">
        <v>92</v>
      </c>
      <c r="E68" s="188">
        <v>85</v>
      </c>
      <c r="F68" s="188">
        <v>184</v>
      </c>
      <c r="G68" s="188">
        <v>108</v>
      </c>
      <c r="H68" s="188">
        <v>92</v>
      </c>
      <c r="I68" s="188">
        <v>85</v>
      </c>
      <c r="J68" s="187">
        <v>58</v>
      </c>
      <c r="K68" s="189">
        <f t="shared" si="6"/>
        <v>704</v>
      </c>
      <c r="L68" s="195">
        <f t="shared" si="7"/>
        <v>0.17331363860167406</v>
      </c>
      <c r="N68" s="14">
        <v>4062</v>
      </c>
    </row>
    <row r="69" spans="2:14" ht="20.100000000000001" customHeight="1">
      <c r="B69" s="203" t="s">
        <v>173</v>
      </c>
      <c r="C69" s="204"/>
      <c r="D69" s="187">
        <v>122</v>
      </c>
      <c r="E69" s="188">
        <v>109</v>
      </c>
      <c r="F69" s="188">
        <v>264</v>
      </c>
      <c r="G69" s="188">
        <v>123</v>
      </c>
      <c r="H69" s="188">
        <v>100</v>
      </c>
      <c r="I69" s="188">
        <v>119</v>
      </c>
      <c r="J69" s="187">
        <v>62</v>
      </c>
      <c r="K69" s="189">
        <f t="shared" si="6"/>
        <v>899</v>
      </c>
      <c r="L69" s="195">
        <f t="shared" si="7"/>
        <v>0.15805203938115331</v>
      </c>
      <c r="N69" s="14">
        <v>5688</v>
      </c>
    </row>
    <row r="70" spans="2:14" ht="20.100000000000001" customHeight="1">
      <c r="B70" s="203" t="s">
        <v>174</v>
      </c>
      <c r="C70" s="204"/>
      <c r="D70" s="187">
        <v>794</v>
      </c>
      <c r="E70" s="188">
        <v>496</v>
      </c>
      <c r="F70" s="188">
        <v>748</v>
      </c>
      <c r="G70" s="188">
        <v>457</v>
      </c>
      <c r="H70" s="188">
        <v>399</v>
      </c>
      <c r="I70" s="188">
        <v>454</v>
      </c>
      <c r="J70" s="187">
        <v>225</v>
      </c>
      <c r="K70" s="189">
        <f t="shared" si="6"/>
        <v>3573</v>
      </c>
      <c r="L70" s="195">
        <f t="shared" si="7"/>
        <v>0.22740580448065173</v>
      </c>
      <c r="N70" s="14">
        <v>15712</v>
      </c>
    </row>
    <row r="71" spans="2:14" ht="20.100000000000001" customHeight="1">
      <c r="B71" s="203" t="s">
        <v>175</v>
      </c>
      <c r="C71" s="204"/>
      <c r="D71" s="187">
        <v>127</v>
      </c>
      <c r="E71" s="188">
        <v>123</v>
      </c>
      <c r="F71" s="188">
        <v>208</v>
      </c>
      <c r="G71" s="188">
        <v>142</v>
      </c>
      <c r="H71" s="188">
        <v>136</v>
      </c>
      <c r="I71" s="188">
        <v>125</v>
      </c>
      <c r="J71" s="187">
        <v>81</v>
      </c>
      <c r="K71" s="189">
        <f t="shared" si="6"/>
        <v>942</v>
      </c>
      <c r="L71" s="195">
        <f t="shared" si="7"/>
        <v>0.20249355116079107</v>
      </c>
      <c r="N71" s="14">
        <v>4652</v>
      </c>
    </row>
    <row r="72" spans="2:14" ht="20.100000000000001" customHeight="1">
      <c r="B72" s="203" t="s">
        <v>176</v>
      </c>
      <c r="C72" s="204"/>
      <c r="D72" s="187">
        <v>214</v>
      </c>
      <c r="E72" s="188">
        <v>116</v>
      </c>
      <c r="F72" s="188">
        <v>218</v>
      </c>
      <c r="G72" s="188">
        <v>108</v>
      </c>
      <c r="H72" s="188">
        <v>101</v>
      </c>
      <c r="I72" s="188">
        <v>131</v>
      </c>
      <c r="J72" s="187">
        <v>60</v>
      </c>
      <c r="K72" s="189">
        <f t="shared" si="6"/>
        <v>948</v>
      </c>
      <c r="L72" s="195">
        <f t="shared" si="7"/>
        <v>0.21723189734188816</v>
      </c>
      <c r="N72" s="14">
        <v>4364</v>
      </c>
    </row>
    <row r="73" spans="2:14" ht="20.100000000000001" customHeight="1">
      <c r="B73" s="203" t="s">
        <v>177</v>
      </c>
      <c r="C73" s="204"/>
      <c r="D73" s="187">
        <v>180</v>
      </c>
      <c r="E73" s="188">
        <v>102</v>
      </c>
      <c r="F73" s="188">
        <v>165</v>
      </c>
      <c r="G73" s="188">
        <v>116</v>
      </c>
      <c r="H73" s="188">
        <v>92</v>
      </c>
      <c r="I73" s="188">
        <v>128</v>
      </c>
      <c r="J73" s="187">
        <v>64</v>
      </c>
      <c r="K73" s="189">
        <f t="shared" si="6"/>
        <v>847</v>
      </c>
      <c r="L73" s="195">
        <f t="shared" si="7"/>
        <v>0.21313537996980372</v>
      </c>
      <c r="N73" s="14">
        <v>3974</v>
      </c>
    </row>
    <row r="74" spans="2:14" ht="20.100000000000001" customHeight="1">
      <c r="B74" s="203" t="s">
        <v>178</v>
      </c>
      <c r="C74" s="204"/>
      <c r="D74" s="187">
        <v>147</v>
      </c>
      <c r="E74" s="188">
        <v>114</v>
      </c>
      <c r="F74" s="188">
        <v>171</v>
      </c>
      <c r="G74" s="188">
        <v>97</v>
      </c>
      <c r="H74" s="188">
        <v>75</v>
      </c>
      <c r="I74" s="188">
        <v>90</v>
      </c>
      <c r="J74" s="187">
        <v>45</v>
      </c>
      <c r="K74" s="189">
        <f t="shared" si="6"/>
        <v>739</v>
      </c>
      <c r="L74" s="196">
        <f t="shared" si="7"/>
        <v>0.2292894818492088</v>
      </c>
      <c r="N74" s="14">
        <v>3223</v>
      </c>
    </row>
    <row r="75" spans="2:14" ht="20.100000000000001" customHeight="1">
      <c r="B75" s="203" t="s">
        <v>179</v>
      </c>
      <c r="C75" s="204"/>
      <c r="D75" s="187">
        <v>325</v>
      </c>
      <c r="E75" s="188">
        <v>217</v>
      </c>
      <c r="F75" s="188">
        <v>295</v>
      </c>
      <c r="G75" s="188">
        <v>197</v>
      </c>
      <c r="H75" s="188">
        <v>197</v>
      </c>
      <c r="I75" s="188">
        <v>215</v>
      </c>
      <c r="J75" s="187">
        <v>85</v>
      </c>
      <c r="K75" s="189">
        <f t="shared" si="6"/>
        <v>1531</v>
      </c>
      <c r="L75" s="197">
        <f t="shared" si="7"/>
        <v>0.25398142003981422</v>
      </c>
      <c r="N75" s="14">
        <v>6028</v>
      </c>
    </row>
    <row r="76" spans="2:14" ht="20.100000000000001" customHeight="1">
      <c r="B76" s="203" t="s">
        <v>180</v>
      </c>
      <c r="C76" s="204"/>
      <c r="D76" s="187">
        <v>98</v>
      </c>
      <c r="E76" s="188">
        <v>68</v>
      </c>
      <c r="F76" s="188">
        <v>97</v>
      </c>
      <c r="G76" s="188">
        <v>63</v>
      </c>
      <c r="H76" s="188">
        <v>48</v>
      </c>
      <c r="I76" s="188">
        <v>72</v>
      </c>
      <c r="J76" s="187">
        <v>25</v>
      </c>
      <c r="K76" s="189">
        <f t="shared" si="6"/>
        <v>471</v>
      </c>
      <c r="L76" s="195">
        <f t="shared" si="7"/>
        <v>0.23969465648854962</v>
      </c>
      <c r="N76" s="14">
        <v>1965</v>
      </c>
    </row>
    <row r="77" spans="2:14" ht="20.100000000000001" customHeight="1">
      <c r="B77" s="203" t="s">
        <v>181</v>
      </c>
      <c r="C77" s="204"/>
      <c r="D77" s="187">
        <v>293</v>
      </c>
      <c r="E77" s="188">
        <v>187</v>
      </c>
      <c r="F77" s="188">
        <v>393</v>
      </c>
      <c r="G77" s="188">
        <v>242</v>
      </c>
      <c r="H77" s="188">
        <v>185</v>
      </c>
      <c r="I77" s="188">
        <v>219</v>
      </c>
      <c r="J77" s="187">
        <v>110</v>
      </c>
      <c r="K77" s="189">
        <f t="shared" si="6"/>
        <v>1629</v>
      </c>
      <c r="L77" s="195">
        <f t="shared" si="7"/>
        <v>0.20871236386931455</v>
      </c>
      <c r="N77" s="14">
        <v>7805</v>
      </c>
    </row>
    <row r="78" spans="2:14" ht="20.100000000000001" customHeight="1">
      <c r="B78" s="203" t="s">
        <v>182</v>
      </c>
      <c r="C78" s="204"/>
      <c r="D78" s="187">
        <v>53</v>
      </c>
      <c r="E78" s="188">
        <v>32</v>
      </c>
      <c r="F78" s="188">
        <v>58</v>
      </c>
      <c r="G78" s="188">
        <v>35</v>
      </c>
      <c r="H78" s="188">
        <v>20</v>
      </c>
      <c r="I78" s="188">
        <v>42</v>
      </c>
      <c r="J78" s="187">
        <v>18</v>
      </c>
      <c r="K78" s="189">
        <f t="shared" si="6"/>
        <v>258</v>
      </c>
      <c r="L78" s="195">
        <f t="shared" si="7"/>
        <v>0.21199671322925226</v>
      </c>
      <c r="N78" s="14">
        <v>1217</v>
      </c>
    </row>
    <row r="79" spans="2:14" ht="20.100000000000001" customHeight="1">
      <c r="B79" s="203" t="s">
        <v>183</v>
      </c>
      <c r="C79" s="204"/>
      <c r="D79" s="187">
        <v>208</v>
      </c>
      <c r="E79" s="188">
        <v>146</v>
      </c>
      <c r="F79" s="188">
        <v>409</v>
      </c>
      <c r="G79" s="188">
        <v>200</v>
      </c>
      <c r="H79" s="188">
        <v>188</v>
      </c>
      <c r="I79" s="188">
        <v>254</v>
      </c>
      <c r="J79" s="187">
        <v>150</v>
      </c>
      <c r="K79" s="189">
        <f t="shared" si="6"/>
        <v>1555</v>
      </c>
      <c r="L79" s="195">
        <f t="shared" si="7"/>
        <v>0.17272020437631899</v>
      </c>
      <c r="N79" s="14">
        <v>9003</v>
      </c>
    </row>
    <row r="80" spans="2:14" ht="20.100000000000001" customHeight="1">
      <c r="B80" s="203" t="s">
        <v>184</v>
      </c>
      <c r="C80" s="204"/>
      <c r="D80" s="45">
        <v>50</v>
      </c>
      <c r="E80" s="46">
        <v>43</v>
      </c>
      <c r="F80" s="46">
        <v>84</v>
      </c>
      <c r="G80" s="46">
        <v>51</v>
      </c>
      <c r="H80" s="46">
        <v>36</v>
      </c>
      <c r="I80" s="46">
        <v>62</v>
      </c>
      <c r="J80" s="45">
        <v>42</v>
      </c>
      <c r="K80" s="47">
        <f t="shared" si="6"/>
        <v>368</v>
      </c>
      <c r="L80" s="195">
        <f t="shared" si="7"/>
        <v>0.17624521072796934</v>
      </c>
      <c r="N80" s="14">
        <v>2088</v>
      </c>
    </row>
    <row r="81" spans="2:14" ht="20.100000000000001" customHeight="1">
      <c r="B81" s="203" t="s">
        <v>185</v>
      </c>
      <c r="C81" s="204"/>
      <c r="D81" s="45">
        <v>32</v>
      </c>
      <c r="E81" s="46">
        <v>50</v>
      </c>
      <c r="F81" s="46">
        <v>130</v>
      </c>
      <c r="G81" s="46">
        <v>68</v>
      </c>
      <c r="H81" s="46">
        <v>39</v>
      </c>
      <c r="I81" s="46">
        <v>81</v>
      </c>
      <c r="J81" s="45">
        <v>37</v>
      </c>
      <c r="K81" s="47">
        <f t="shared" si="6"/>
        <v>437</v>
      </c>
      <c r="L81" s="195">
        <f t="shared" si="7"/>
        <v>0.16155268022181146</v>
      </c>
      <c r="N81" s="14">
        <v>2705</v>
      </c>
    </row>
    <row r="82" spans="2:14" ht="20.100000000000001" customHeight="1">
      <c r="B82" s="203" t="s">
        <v>186</v>
      </c>
      <c r="C82" s="204"/>
      <c r="D82" s="40">
        <v>226</v>
      </c>
      <c r="E82" s="39">
        <v>158</v>
      </c>
      <c r="F82" s="39">
        <v>280</v>
      </c>
      <c r="G82" s="39">
        <v>158</v>
      </c>
      <c r="H82" s="39">
        <v>136</v>
      </c>
      <c r="I82" s="39">
        <v>172</v>
      </c>
      <c r="J82" s="40">
        <v>118</v>
      </c>
      <c r="K82" s="190">
        <f t="shared" si="6"/>
        <v>1248</v>
      </c>
      <c r="L82" s="197">
        <f t="shared" si="7"/>
        <v>0.18949286365016701</v>
      </c>
      <c r="N82" s="14">
        <v>6586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6131</v>
      </c>
      <c r="E5" s="149">
        <v>336536.56000000006</v>
      </c>
      <c r="F5" s="151">
        <v>1777</v>
      </c>
      <c r="G5" s="152">
        <v>33924.770000000004</v>
      </c>
      <c r="H5" s="150">
        <v>565</v>
      </c>
      <c r="I5" s="149">
        <v>115800.34000000003</v>
      </c>
      <c r="J5" s="151">
        <v>1101</v>
      </c>
      <c r="K5" s="152">
        <v>347438.99999999994</v>
      </c>
      <c r="M5" s="162">
        <f>Q5+Q7</f>
        <v>42351</v>
      </c>
      <c r="N5" s="121" t="s">
        <v>107</v>
      </c>
      <c r="O5" s="122"/>
      <c r="P5" s="134"/>
      <c r="Q5" s="123">
        <v>33941</v>
      </c>
      <c r="R5" s="124">
        <v>2053274.5699999987</v>
      </c>
      <c r="S5" s="124">
        <f>R5/Q5*100</f>
        <v>6049.5405851330215</v>
      </c>
    </row>
    <row r="6" spans="1:19" ht="20.100000000000001" customHeight="1">
      <c r="B6" s="217" t="s">
        <v>114</v>
      </c>
      <c r="C6" s="217"/>
      <c r="D6" s="153">
        <v>4929</v>
      </c>
      <c r="E6" s="154">
        <v>309251.12999999995</v>
      </c>
      <c r="F6" s="155">
        <v>1532</v>
      </c>
      <c r="G6" s="156">
        <v>29528.700000000008</v>
      </c>
      <c r="H6" s="153">
        <v>402</v>
      </c>
      <c r="I6" s="154">
        <v>86311.039999999994</v>
      </c>
      <c r="J6" s="155">
        <v>861</v>
      </c>
      <c r="K6" s="156">
        <v>257268.69999999998</v>
      </c>
      <c r="M6" s="58"/>
      <c r="N6" s="125"/>
      <c r="O6" s="94" t="s">
        <v>104</v>
      </c>
      <c r="P6" s="107"/>
      <c r="Q6" s="98">
        <f>Q5/Q$13</f>
        <v>0.63839671970808409</v>
      </c>
      <c r="R6" s="99">
        <f>R5/R$13</f>
        <v>0.40255394261211042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3046</v>
      </c>
      <c r="E7" s="154">
        <v>187758.71999999997</v>
      </c>
      <c r="F7" s="155">
        <v>955</v>
      </c>
      <c r="G7" s="156">
        <v>17670.52</v>
      </c>
      <c r="H7" s="153">
        <v>511</v>
      </c>
      <c r="I7" s="154">
        <v>111863.92000000001</v>
      </c>
      <c r="J7" s="155">
        <v>604</v>
      </c>
      <c r="K7" s="156">
        <v>187497.36</v>
      </c>
      <c r="M7" s="58"/>
      <c r="N7" s="126" t="s">
        <v>108</v>
      </c>
      <c r="O7" s="127"/>
      <c r="P7" s="135"/>
      <c r="Q7" s="128">
        <v>8410</v>
      </c>
      <c r="R7" s="129">
        <v>156074.66999999984</v>
      </c>
      <c r="S7" s="129">
        <f>R7/Q7*100</f>
        <v>1855.8224732461338</v>
      </c>
    </row>
    <row r="8" spans="1:19" ht="20.100000000000001" customHeight="1">
      <c r="B8" s="217" t="s">
        <v>116</v>
      </c>
      <c r="C8" s="217"/>
      <c r="D8" s="153">
        <v>1283</v>
      </c>
      <c r="E8" s="154">
        <v>76812.17</v>
      </c>
      <c r="F8" s="155">
        <v>254</v>
      </c>
      <c r="G8" s="156">
        <v>4324.4099999999989</v>
      </c>
      <c r="H8" s="153">
        <v>70</v>
      </c>
      <c r="I8" s="154">
        <v>14272.8</v>
      </c>
      <c r="J8" s="155">
        <v>320</v>
      </c>
      <c r="K8" s="156">
        <v>94034.41</v>
      </c>
      <c r="L8" s="89"/>
      <c r="M8" s="88"/>
      <c r="N8" s="130"/>
      <c r="O8" s="94" t="s">
        <v>104</v>
      </c>
      <c r="P8" s="107"/>
      <c r="Q8" s="98">
        <f>Q7/Q$13</f>
        <v>0.158183801677764</v>
      </c>
      <c r="R8" s="99">
        <f>R7/R$13</f>
        <v>3.0599158372854169E-2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1853</v>
      </c>
      <c r="E9" s="154">
        <v>122188.00000000003</v>
      </c>
      <c r="F9" s="155">
        <v>430</v>
      </c>
      <c r="G9" s="156">
        <v>8621.15</v>
      </c>
      <c r="H9" s="153">
        <v>313</v>
      </c>
      <c r="I9" s="154">
        <v>64996.01</v>
      </c>
      <c r="J9" s="155">
        <v>387</v>
      </c>
      <c r="K9" s="156">
        <v>116836.24999999999</v>
      </c>
      <c r="L9" s="89"/>
      <c r="M9" s="88"/>
      <c r="N9" s="126" t="s">
        <v>109</v>
      </c>
      <c r="O9" s="127"/>
      <c r="P9" s="135"/>
      <c r="Q9" s="128">
        <v>4089</v>
      </c>
      <c r="R9" s="129">
        <v>879260.73999999953</v>
      </c>
      <c r="S9" s="129">
        <f>R9/Q9*100</f>
        <v>21503.075079481525</v>
      </c>
    </row>
    <row r="10" spans="1:19" ht="20.100000000000001" customHeight="1">
      <c r="B10" s="217" t="s">
        <v>118</v>
      </c>
      <c r="C10" s="217"/>
      <c r="D10" s="153">
        <v>4391</v>
      </c>
      <c r="E10" s="154">
        <v>280717.60000000009</v>
      </c>
      <c r="F10" s="155">
        <v>758</v>
      </c>
      <c r="G10" s="156">
        <v>15379.88</v>
      </c>
      <c r="H10" s="153">
        <v>561</v>
      </c>
      <c r="I10" s="154">
        <v>132050.18000000002</v>
      </c>
      <c r="J10" s="155">
        <v>984</v>
      </c>
      <c r="K10" s="156">
        <v>303922.81</v>
      </c>
      <c r="L10" s="89"/>
      <c r="M10" s="88"/>
      <c r="N10" s="95"/>
      <c r="O10" s="94" t="s">
        <v>104</v>
      </c>
      <c r="P10" s="107"/>
      <c r="Q10" s="98">
        <f>Q9/Q$13</f>
        <v>7.6910055298499036E-2</v>
      </c>
      <c r="R10" s="99">
        <f>R9/R$13</f>
        <v>0.17238312042750412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9375</v>
      </c>
      <c r="E11" s="154">
        <v>557873.79</v>
      </c>
      <c r="F11" s="155">
        <v>2026</v>
      </c>
      <c r="G11" s="156">
        <v>33087.519999999997</v>
      </c>
      <c r="H11" s="153">
        <v>1352</v>
      </c>
      <c r="I11" s="154">
        <v>291470.0199999999</v>
      </c>
      <c r="J11" s="155">
        <v>1688</v>
      </c>
      <c r="K11" s="156">
        <v>472607.23000000016</v>
      </c>
      <c r="L11" s="89"/>
      <c r="M11" s="88"/>
      <c r="N11" s="126" t="s">
        <v>110</v>
      </c>
      <c r="O11" s="127"/>
      <c r="P11" s="135"/>
      <c r="Q11" s="101">
        <v>6726</v>
      </c>
      <c r="R11" s="102">
        <v>2012009.7199999993</v>
      </c>
      <c r="S11" s="102">
        <f>R11/Q11*100</f>
        <v>29913.911983348193</v>
      </c>
    </row>
    <row r="12" spans="1:19" ht="20.100000000000001" customHeight="1" thickBot="1">
      <c r="B12" s="218" t="s">
        <v>120</v>
      </c>
      <c r="C12" s="218"/>
      <c r="D12" s="157">
        <v>2933</v>
      </c>
      <c r="E12" s="158">
        <v>182136.59999999998</v>
      </c>
      <c r="F12" s="159">
        <v>678</v>
      </c>
      <c r="G12" s="160">
        <v>13537.720000000001</v>
      </c>
      <c r="H12" s="157">
        <v>315</v>
      </c>
      <c r="I12" s="158">
        <v>62496.429999999993</v>
      </c>
      <c r="J12" s="159">
        <v>781</v>
      </c>
      <c r="K12" s="160">
        <v>232403.96000000002</v>
      </c>
      <c r="L12" s="89"/>
      <c r="M12" s="88"/>
      <c r="N12" s="125"/>
      <c r="O12" s="84" t="s">
        <v>104</v>
      </c>
      <c r="P12" s="108"/>
      <c r="Q12" s="103">
        <f>Q11/Q$13</f>
        <v>0.12650942331565287</v>
      </c>
      <c r="R12" s="104">
        <f>R11/R$13</f>
        <v>0.39446377858753129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33941</v>
      </c>
      <c r="E13" s="149">
        <v>2053274.5699999987</v>
      </c>
      <c r="F13" s="151">
        <v>8410</v>
      </c>
      <c r="G13" s="152">
        <v>156074.66999999984</v>
      </c>
      <c r="H13" s="150">
        <v>4089</v>
      </c>
      <c r="I13" s="149">
        <v>879260.73999999953</v>
      </c>
      <c r="J13" s="151">
        <v>6726</v>
      </c>
      <c r="K13" s="152">
        <v>2012009.7199999993</v>
      </c>
      <c r="M13" s="58"/>
      <c r="N13" s="131" t="s">
        <v>111</v>
      </c>
      <c r="O13" s="132"/>
      <c r="P13" s="133"/>
      <c r="Q13" s="96">
        <f>Q5+Q7+Q9+Q11</f>
        <v>53166</v>
      </c>
      <c r="R13" s="97">
        <f>R5+R7+R9+R11</f>
        <v>5100619.6999999974</v>
      </c>
      <c r="S13" s="97">
        <f>R13/Q13*100</f>
        <v>9593.7623669262266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0.64038019636515564</v>
      </c>
      <c r="O16" s="58">
        <f>F5/(D5+F5+H5+J5)</f>
        <v>0.18560685189053688</v>
      </c>
      <c r="P16" s="58">
        <f>H5/(D5+F5+H5+J5)</f>
        <v>5.9013996239816166E-2</v>
      </c>
      <c r="Q16" s="58">
        <f>J5/(D5+F5+H5+J5)</f>
        <v>0.11499895550449134</v>
      </c>
    </row>
    <row r="17" spans="13:17" ht="20.100000000000001" customHeight="1">
      <c r="M17" s="14" t="s">
        <v>133</v>
      </c>
      <c r="N17" s="58">
        <f t="shared" ref="N17:N23" si="0">D6/(D6+F6+H6+J6)</f>
        <v>0.63814085965820821</v>
      </c>
      <c r="O17" s="58">
        <f t="shared" ref="O17:O23" si="1">F6/(D6+F6+H6+J6)</f>
        <v>0.19834282755049198</v>
      </c>
      <c r="P17" s="58">
        <f t="shared" ref="P17:P23" si="2">H6/(D6+F6+H6+J6)</f>
        <v>5.2045572242361469E-2</v>
      </c>
      <c r="Q17" s="58">
        <f t="shared" ref="Q17:Q23" si="3">J6/(D6+F6+H6+J6)</f>
        <v>0.11147074054893838</v>
      </c>
    </row>
    <row r="18" spans="13:17" ht="20.100000000000001" customHeight="1">
      <c r="M18" s="14" t="s">
        <v>134</v>
      </c>
      <c r="N18" s="58">
        <f t="shared" si="0"/>
        <v>0.59538702111024233</v>
      </c>
      <c r="O18" s="58">
        <f t="shared" si="1"/>
        <v>0.18666927286942925</v>
      </c>
      <c r="P18" s="58">
        <f t="shared" si="2"/>
        <v>9.9882720875684131E-2</v>
      </c>
      <c r="Q18" s="58">
        <f t="shared" si="3"/>
        <v>0.11806098514464425</v>
      </c>
    </row>
    <row r="19" spans="13:17" ht="20.100000000000001" customHeight="1">
      <c r="M19" s="14" t="s">
        <v>135</v>
      </c>
      <c r="N19" s="58">
        <f t="shared" si="0"/>
        <v>0.66580176440062278</v>
      </c>
      <c r="O19" s="58">
        <f t="shared" si="1"/>
        <v>0.13181110534509599</v>
      </c>
      <c r="P19" s="58">
        <f t="shared" si="2"/>
        <v>3.6325895173845359E-2</v>
      </c>
      <c r="Q19" s="58">
        <f t="shared" si="3"/>
        <v>0.16606123508043591</v>
      </c>
    </row>
    <row r="20" spans="13:17" ht="20.100000000000001" customHeight="1">
      <c r="M20" s="14" t="s">
        <v>136</v>
      </c>
      <c r="N20" s="58">
        <f t="shared" si="0"/>
        <v>0.62118672477371772</v>
      </c>
      <c r="O20" s="58">
        <f t="shared" si="1"/>
        <v>0.14415018437814281</v>
      </c>
      <c r="P20" s="58">
        <f t="shared" si="2"/>
        <v>0.10492792490781093</v>
      </c>
      <c r="Q20" s="58">
        <f t="shared" si="3"/>
        <v>0.12973516594032852</v>
      </c>
    </row>
    <row r="21" spans="13:17" ht="20.100000000000001" customHeight="1">
      <c r="M21" s="14" t="s">
        <v>137</v>
      </c>
      <c r="N21" s="58">
        <f t="shared" si="0"/>
        <v>0.65596056169704209</v>
      </c>
      <c r="O21" s="58">
        <f t="shared" si="1"/>
        <v>0.11323573349268001</v>
      </c>
      <c r="P21" s="58">
        <f t="shared" si="2"/>
        <v>8.3806393785479535E-2</v>
      </c>
      <c r="Q21" s="58">
        <f t="shared" si="3"/>
        <v>0.14699731102479832</v>
      </c>
    </row>
    <row r="22" spans="13:17" ht="20.100000000000001" customHeight="1">
      <c r="M22" s="14" t="s">
        <v>138</v>
      </c>
      <c r="N22" s="58">
        <f t="shared" si="0"/>
        <v>0.64919326916418529</v>
      </c>
      <c r="O22" s="58">
        <f t="shared" si="1"/>
        <v>0.1402949934215082</v>
      </c>
      <c r="P22" s="58">
        <f t="shared" si="2"/>
        <v>9.3622325323731048E-2</v>
      </c>
      <c r="Q22" s="58">
        <f t="shared" si="3"/>
        <v>0.11688941209057545</v>
      </c>
    </row>
    <row r="23" spans="13:17" ht="20.100000000000001" customHeight="1">
      <c r="M23" s="14" t="s">
        <v>139</v>
      </c>
      <c r="N23" s="58">
        <f t="shared" si="0"/>
        <v>0.62311451030380283</v>
      </c>
      <c r="O23" s="58">
        <f t="shared" si="1"/>
        <v>0.14404079031230083</v>
      </c>
      <c r="P23" s="58">
        <f t="shared" si="2"/>
        <v>6.6921606118546847E-2</v>
      </c>
      <c r="Q23" s="58">
        <f t="shared" si="3"/>
        <v>0.16592309326534949</v>
      </c>
    </row>
    <row r="24" spans="13:17" ht="20.100000000000001" customHeight="1">
      <c r="M24" s="14" t="s">
        <v>140</v>
      </c>
      <c r="N24" s="58">
        <f t="shared" ref="N24" si="4">D13/(D13+F13+H13+J13)</f>
        <v>0.63839671970808409</v>
      </c>
      <c r="O24" s="58">
        <f t="shared" ref="O24" si="5">F13/(D13+F13+H13+J13)</f>
        <v>0.158183801677764</v>
      </c>
      <c r="P24" s="58">
        <f t="shared" ref="P24" si="6">H13/(D13+F13+H13+J13)</f>
        <v>7.6910055298499036E-2</v>
      </c>
      <c r="Q24" s="58">
        <f t="shared" ref="Q24" si="7">J13/(D13+F13+H13+J13)</f>
        <v>0.12650942331565287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0.4036659344414345</v>
      </c>
      <c r="O29" s="58">
        <f>G5/(E5+G5+I5+K5)</f>
        <v>4.0691786897568409E-2</v>
      </c>
      <c r="P29" s="58">
        <f>I5/(E5+G5+I5+K5)</f>
        <v>0.13889918068555709</v>
      </c>
      <c r="Q29" s="58">
        <f>K5/(E5+G5+I5+K5)</f>
        <v>0.41674309797543996</v>
      </c>
    </row>
    <row r="30" spans="13:17" ht="20.100000000000001" customHeight="1">
      <c r="M30" s="14" t="s">
        <v>133</v>
      </c>
      <c r="N30" s="58">
        <f t="shared" ref="N30:N37" si="8">E6/(E6+G6+I6+K6)</f>
        <v>0.45320846016712268</v>
      </c>
      <c r="O30" s="58">
        <f t="shared" ref="O30:O37" si="9">G6/(E6+G6+I6+K6)</f>
        <v>4.3274398569657362E-2</v>
      </c>
      <c r="P30" s="58">
        <f t="shared" ref="P30:P37" si="10">I6/(E6+G6+I6+K6)</f>
        <v>0.12648908844350201</v>
      </c>
      <c r="Q30" s="58">
        <f t="shared" ref="Q30:Q37" si="11">K6/(E6+G6+I6+K6)</f>
        <v>0.37702805281971791</v>
      </c>
    </row>
    <row r="31" spans="13:17" ht="20.100000000000001" customHeight="1">
      <c r="M31" s="14" t="s">
        <v>134</v>
      </c>
      <c r="N31" s="58">
        <f t="shared" si="8"/>
        <v>0.37195373637365453</v>
      </c>
      <c r="O31" s="58">
        <f t="shared" si="9"/>
        <v>3.5005649472181058E-2</v>
      </c>
      <c r="P31" s="58">
        <f t="shared" si="10"/>
        <v>0.22160463710768583</v>
      </c>
      <c r="Q31" s="58">
        <f t="shared" si="11"/>
        <v>0.37143597704647863</v>
      </c>
    </row>
    <row r="32" spans="13:17" ht="20.100000000000001" customHeight="1">
      <c r="M32" s="14" t="s">
        <v>135</v>
      </c>
      <c r="N32" s="58">
        <f t="shared" si="8"/>
        <v>0.4054615355826654</v>
      </c>
      <c r="O32" s="58">
        <f t="shared" si="9"/>
        <v>2.2826876510441428E-2</v>
      </c>
      <c r="P32" s="58">
        <f t="shared" si="10"/>
        <v>7.5340553522498674E-2</v>
      </c>
      <c r="Q32" s="58">
        <f t="shared" si="11"/>
        <v>0.49637103438439445</v>
      </c>
    </row>
    <row r="33" spans="13:17" ht="20.100000000000001" customHeight="1">
      <c r="M33" s="14" t="s">
        <v>136</v>
      </c>
      <c r="N33" s="58">
        <f t="shared" si="8"/>
        <v>0.39082474711203491</v>
      </c>
      <c r="O33" s="58">
        <f t="shared" si="9"/>
        <v>2.7575201890242238E-2</v>
      </c>
      <c r="P33" s="58">
        <f t="shared" si="10"/>
        <v>0.20789315785135434</v>
      </c>
      <c r="Q33" s="58">
        <f t="shared" si="11"/>
        <v>0.37370689314636846</v>
      </c>
    </row>
    <row r="34" spans="13:17" ht="20.100000000000001" customHeight="1">
      <c r="M34" s="14" t="s">
        <v>137</v>
      </c>
      <c r="N34" s="58">
        <f t="shared" si="8"/>
        <v>0.38345707346998986</v>
      </c>
      <c r="O34" s="58">
        <f t="shared" si="9"/>
        <v>2.1008742505349239E-2</v>
      </c>
      <c r="P34" s="58">
        <f t="shared" si="10"/>
        <v>0.18037905558463516</v>
      </c>
      <c r="Q34" s="58">
        <f t="shared" si="11"/>
        <v>0.41515512844002561</v>
      </c>
    </row>
    <row r="35" spans="13:17" ht="20.100000000000001" customHeight="1">
      <c r="M35" s="14" t="s">
        <v>138</v>
      </c>
      <c r="N35" s="58">
        <f t="shared" si="8"/>
        <v>0.41170325809768837</v>
      </c>
      <c r="O35" s="58">
        <f t="shared" si="9"/>
        <v>2.4418139067570146E-2</v>
      </c>
      <c r="P35" s="58">
        <f t="shared" si="10"/>
        <v>0.2151009045823758</v>
      </c>
      <c r="Q35" s="58">
        <f t="shared" si="11"/>
        <v>0.34877769825236571</v>
      </c>
    </row>
    <row r="36" spans="13:17" ht="20.100000000000001" customHeight="1">
      <c r="M36" s="14" t="s">
        <v>139</v>
      </c>
      <c r="N36" s="58">
        <f t="shared" si="8"/>
        <v>0.37127189047311465</v>
      </c>
      <c r="O36" s="58">
        <f t="shared" si="9"/>
        <v>2.7595633700726239E-2</v>
      </c>
      <c r="P36" s="58">
        <f t="shared" si="10"/>
        <v>0.12739431675962259</v>
      </c>
      <c r="Q36" s="58">
        <f t="shared" si="11"/>
        <v>0.47373815906653655</v>
      </c>
    </row>
    <row r="37" spans="13:17" ht="20.100000000000001" customHeight="1">
      <c r="M37" s="14" t="s">
        <v>140</v>
      </c>
      <c r="N37" s="58">
        <f t="shared" si="8"/>
        <v>0.40255394261211042</v>
      </c>
      <c r="O37" s="58">
        <f t="shared" si="9"/>
        <v>3.0599158372854169E-2</v>
      </c>
      <c r="P37" s="58">
        <f t="shared" si="10"/>
        <v>0.17238312042750412</v>
      </c>
      <c r="Q37" s="58">
        <f t="shared" si="11"/>
        <v>0.39446377858753129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topLeftCell="A47"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5151</v>
      </c>
      <c r="F5" s="164">
        <f t="shared" ref="F5:F16" si="0">E5/SUM(E$5:E$16)</f>
        <v>0.15176335405556701</v>
      </c>
      <c r="G5" s="165">
        <v>300792.78999999998</v>
      </c>
      <c r="H5" s="166">
        <f t="shared" ref="H5:H16" si="1">G5/SUM(G$5:G$16)</f>
        <v>0.14649418757472846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244</v>
      </c>
      <c r="F6" s="168">
        <f t="shared" si="0"/>
        <v>7.1889455231136387E-3</v>
      </c>
      <c r="G6" s="169">
        <v>17428.399999999998</v>
      </c>
      <c r="H6" s="170">
        <f t="shared" si="1"/>
        <v>8.4881000596038134E-3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2137</v>
      </c>
      <c r="F7" s="168">
        <f t="shared" si="0"/>
        <v>6.2962199110220676E-2</v>
      </c>
      <c r="G7" s="169">
        <v>100914.98999999999</v>
      </c>
      <c r="H7" s="170">
        <f t="shared" si="1"/>
        <v>4.9148317265722517E-2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444</v>
      </c>
      <c r="F8" s="168">
        <f t="shared" si="0"/>
        <v>1.3081523820747768E-2</v>
      </c>
      <c r="G8" s="169">
        <v>18855.77</v>
      </c>
      <c r="H8" s="170">
        <f t="shared" si="1"/>
        <v>9.1832676815356441E-3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4147</v>
      </c>
      <c r="F9" s="168">
        <f t="shared" si="0"/>
        <v>0.12218261100144368</v>
      </c>
      <c r="G9" s="169">
        <v>53899.009999999987</v>
      </c>
      <c r="H9" s="170">
        <f t="shared" si="1"/>
        <v>2.6250269100639559E-2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6729</v>
      </c>
      <c r="F10" s="168">
        <f t="shared" si="0"/>
        <v>0.19825579682390029</v>
      </c>
      <c r="G10" s="169">
        <v>759143.9800000001</v>
      </c>
      <c r="H10" s="170">
        <f t="shared" si="1"/>
        <v>0.36972355820877867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3350</v>
      </c>
      <c r="F11" s="168">
        <f t="shared" si="0"/>
        <v>9.8700686485371669E-2</v>
      </c>
      <c r="G11" s="169">
        <v>291138.97000000003</v>
      </c>
      <c r="H11" s="170">
        <f t="shared" si="1"/>
        <v>0.14179251730566164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1159</v>
      </c>
      <c r="F12" s="168">
        <f t="shared" si="0"/>
        <v>3.414749123478978E-2</v>
      </c>
      <c r="G12" s="169">
        <v>141051.79999999999</v>
      </c>
      <c r="H12" s="170">
        <f t="shared" si="1"/>
        <v>6.8696024419179338E-2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226</v>
      </c>
      <c r="F13" s="168">
        <f t="shared" si="0"/>
        <v>6.6586134763265666E-3</v>
      </c>
      <c r="G13" s="169">
        <v>18473.990000000005</v>
      </c>
      <c r="H13" s="170">
        <f t="shared" si="1"/>
        <v>8.9973305421105973E-3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9278</v>
      </c>
      <c r="F15" s="168">
        <f t="shared" si="0"/>
        <v>0.27335670722724731</v>
      </c>
      <c r="G15" s="169">
        <v>123055.29000000001</v>
      </c>
      <c r="H15" s="170">
        <f t="shared" si="1"/>
        <v>5.9931239493215945E-2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1076</v>
      </c>
      <c r="F16" s="172">
        <f t="shared" si="0"/>
        <v>3.1702071241271619E-2</v>
      </c>
      <c r="G16" s="173">
        <v>228519.57999999996</v>
      </c>
      <c r="H16" s="174">
        <f t="shared" si="1"/>
        <v>0.11129518834882367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8"/>
      <c r="C19" s="223" t="s">
        <v>85</v>
      </c>
      <c r="D19" s="224"/>
      <c r="E19" s="167">
        <v>628</v>
      </c>
      <c r="F19" s="168">
        <f t="shared" si="2"/>
        <v>7.4673008323424495E-2</v>
      </c>
      <c r="G19" s="169">
        <v>19124.269999999997</v>
      </c>
      <c r="H19" s="170">
        <f t="shared" si="3"/>
        <v>0.12253282355170121</v>
      </c>
    </row>
    <row r="20" spans="2:8" s="14" customFormat="1" ht="20.100000000000001" customHeight="1">
      <c r="B20" s="238"/>
      <c r="C20" s="223" t="s">
        <v>86</v>
      </c>
      <c r="D20" s="224"/>
      <c r="E20" s="167">
        <v>143</v>
      </c>
      <c r="F20" s="168">
        <f t="shared" si="2"/>
        <v>1.7003567181926277E-2</v>
      </c>
      <c r="G20" s="169">
        <v>5341.8399999999983</v>
      </c>
      <c r="H20" s="170">
        <f t="shared" si="3"/>
        <v>3.4226181609097732E-2</v>
      </c>
    </row>
    <row r="21" spans="2:8" s="14" customFormat="1" ht="20.100000000000001" customHeight="1">
      <c r="B21" s="238"/>
      <c r="C21" s="223" t="s">
        <v>87</v>
      </c>
      <c r="D21" s="224"/>
      <c r="E21" s="167">
        <v>415</v>
      </c>
      <c r="F21" s="168">
        <f t="shared" si="2"/>
        <v>4.9346016646848991E-2</v>
      </c>
      <c r="G21" s="169">
        <v>4731.6599999999989</v>
      </c>
      <c r="H21" s="170">
        <f t="shared" si="3"/>
        <v>3.031664266853807E-2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2268</v>
      </c>
      <c r="F23" s="168">
        <f t="shared" si="2"/>
        <v>0.26967895362663497</v>
      </c>
      <c r="G23" s="169">
        <v>77839.040000000023</v>
      </c>
      <c r="H23" s="170">
        <f t="shared" si="3"/>
        <v>0.49872948634137759</v>
      </c>
    </row>
    <row r="24" spans="2:8" s="14" customFormat="1" ht="20.100000000000001" customHeight="1">
      <c r="B24" s="238"/>
      <c r="C24" s="223" t="s">
        <v>90</v>
      </c>
      <c r="D24" s="224"/>
      <c r="E24" s="167">
        <v>63</v>
      </c>
      <c r="F24" s="168">
        <f t="shared" si="2"/>
        <v>7.4910820451843047E-3</v>
      </c>
      <c r="G24" s="169">
        <v>2102.17</v>
      </c>
      <c r="H24" s="170">
        <f t="shared" si="3"/>
        <v>1.3469001728467534E-2</v>
      </c>
    </row>
    <row r="25" spans="2:8" s="14" customFormat="1" ht="20.100000000000001" customHeight="1">
      <c r="B25" s="238"/>
      <c r="C25" s="223" t="s">
        <v>145</v>
      </c>
      <c r="D25" s="224"/>
      <c r="E25" s="167">
        <v>14</v>
      </c>
      <c r="F25" s="168">
        <f t="shared" si="2"/>
        <v>1.6646848989298453E-3</v>
      </c>
      <c r="G25" s="169">
        <v>526.13</v>
      </c>
      <c r="H25" s="170">
        <f t="shared" si="3"/>
        <v>3.3710146559976705E-3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4641</v>
      </c>
      <c r="F27" s="168">
        <f t="shared" si="2"/>
        <v>0.55184304399524375</v>
      </c>
      <c r="G27" s="169">
        <v>27053.070000000003</v>
      </c>
      <c r="H27" s="170">
        <f t="shared" si="3"/>
        <v>0.17333414832784846</v>
      </c>
    </row>
    <row r="28" spans="2:8" s="14" customFormat="1" ht="20.100000000000001" customHeight="1">
      <c r="B28" s="239"/>
      <c r="C28" s="223" t="s">
        <v>91</v>
      </c>
      <c r="D28" s="224"/>
      <c r="E28" s="171">
        <v>238</v>
      </c>
      <c r="F28" s="172">
        <f t="shared" si="2"/>
        <v>2.8299643281807372E-2</v>
      </c>
      <c r="G28" s="173">
        <v>19356.490000000002</v>
      </c>
      <c r="H28" s="174">
        <f t="shared" si="3"/>
        <v>0.12402070111697176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141</v>
      </c>
      <c r="F29" s="176">
        <f t="shared" ref="F29:F40" si="4">E29/SUM(E$29:E$40)</f>
        <v>3.4482758620689655E-2</v>
      </c>
      <c r="G29" s="177">
        <v>23805.559999999987</v>
      </c>
      <c r="H29" s="178">
        <f t="shared" ref="H29:H40" si="5">G29/SUM(G$29:G$40)</f>
        <v>2.7074517167683373E-2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1.222792858889704E-3</v>
      </c>
      <c r="G30" s="169">
        <v>1032.55</v>
      </c>
      <c r="H30" s="170">
        <f t="shared" si="5"/>
        <v>1.1743387973856311E-3</v>
      </c>
    </row>
    <row r="31" spans="2:8" s="14" customFormat="1" ht="20.100000000000001" customHeight="1">
      <c r="B31" s="236"/>
      <c r="C31" s="223" t="s">
        <v>75</v>
      </c>
      <c r="D31" s="224"/>
      <c r="E31" s="167">
        <v>126</v>
      </c>
      <c r="F31" s="168">
        <f t="shared" si="4"/>
        <v>3.0814380044020543E-2</v>
      </c>
      <c r="G31" s="169">
        <v>19013.73</v>
      </c>
      <c r="H31" s="170">
        <f t="shared" si="5"/>
        <v>2.1624677567202648E-2</v>
      </c>
    </row>
    <row r="32" spans="2:8" s="14" customFormat="1" ht="20.100000000000001" customHeight="1">
      <c r="B32" s="236"/>
      <c r="C32" s="223" t="s">
        <v>76</v>
      </c>
      <c r="D32" s="224"/>
      <c r="E32" s="167">
        <v>11</v>
      </c>
      <c r="F32" s="168">
        <f t="shared" si="4"/>
        <v>2.6901442895573488E-3</v>
      </c>
      <c r="G32" s="169">
        <v>373.26</v>
      </c>
      <c r="H32" s="170">
        <f t="shared" si="5"/>
        <v>4.2451571305230799E-4</v>
      </c>
    </row>
    <row r="33" spans="2:8" s="14" customFormat="1" ht="20.100000000000001" customHeight="1">
      <c r="B33" s="236"/>
      <c r="C33" s="223" t="s">
        <v>77</v>
      </c>
      <c r="D33" s="224"/>
      <c r="E33" s="167">
        <v>615</v>
      </c>
      <c r="F33" s="168">
        <f t="shared" si="4"/>
        <v>0.1504035216434336</v>
      </c>
      <c r="G33" s="169">
        <v>134298.04</v>
      </c>
      <c r="H33" s="170">
        <f t="shared" si="5"/>
        <v>0.15273972087051221</v>
      </c>
    </row>
    <row r="34" spans="2:8" s="14" customFormat="1" ht="20.100000000000001" customHeight="1">
      <c r="B34" s="236"/>
      <c r="C34" s="223" t="s">
        <v>78</v>
      </c>
      <c r="D34" s="224"/>
      <c r="E34" s="167">
        <v>86</v>
      </c>
      <c r="F34" s="168">
        <f t="shared" si="4"/>
        <v>2.1032037172902911E-2</v>
      </c>
      <c r="G34" s="169">
        <v>6108.920000000001</v>
      </c>
      <c r="H34" s="170">
        <f t="shared" si="5"/>
        <v>6.9477911637451269E-3</v>
      </c>
    </row>
    <row r="35" spans="2:8" s="14" customFormat="1" ht="20.100000000000001" customHeight="1">
      <c r="B35" s="236"/>
      <c r="C35" s="223" t="s">
        <v>79</v>
      </c>
      <c r="D35" s="224"/>
      <c r="E35" s="167">
        <v>1876</v>
      </c>
      <c r="F35" s="168">
        <f t="shared" si="4"/>
        <v>0.45879188065541698</v>
      </c>
      <c r="G35" s="169">
        <v>522503.36000000004</v>
      </c>
      <c r="H35" s="170">
        <f t="shared" si="5"/>
        <v>0.59425303124531648</v>
      </c>
    </row>
    <row r="36" spans="2:8" s="14" customFormat="1" ht="20.100000000000001" customHeight="1">
      <c r="B36" s="236"/>
      <c r="C36" s="223" t="s">
        <v>80</v>
      </c>
      <c r="D36" s="224"/>
      <c r="E36" s="167">
        <v>26</v>
      </c>
      <c r="F36" s="168">
        <f t="shared" si="4"/>
        <v>6.3585228662264614E-3</v>
      </c>
      <c r="G36" s="169">
        <v>6520.7000000000007</v>
      </c>
      <c r="H36" s="170">
        <f t="shared" si="5"/>
        <v>7.4161164070625975E-3</v>
      </c>
    </row>
    <row r="37" spans="2:8" s="14" customFormat="1" ht="20.100000000000001" customHeight="1">
      <c r="B37" s="236"/>
      <c r="C37" s="223" t="s">
        <v>81</v>
      </c>
      <c r="D37" s="224"/>
      <c r="E37" s="167">
        <v>25</v>
      </c>
      <c r="F37" s="168">
        <f t="shared" si="4"/>
        <v>6.1139642944485206E-3</v>
      </c>
      <c r="G37" s="169">
        <v>5648.3099999999995</v>
      </c>
      <c r="H37" s="170">
        <f t="shared" si="5"/>
        <v>6.4239306306340931E-3</v>
      </c>
    </row>
    <row r="38" spans="2:8" s="14" customFormat="1" ht="20.100000000000001" customHeight="1">
      <c r="B38" s="236"/>
      <c r="C38" s="223" t="s">
        <v>147</v>
      </c>
      <c r="D38" s="224"/>
      <c r="E38" s="167">
        <v>85</v>
      </c>
      <c r="F38" s="168">
        <f t="shared" si="4"/>
        <v>2.0787478601124971E-2</v>
      </c>
      <c r="G38" s="169">
        <v>25743.960000000003</v>
      </c>
      <c r="H38" s="170">
        <f t="shared" si="5"/>
        <v>2.9279096437309374E-2</v>
      </c>
    </row>
    <row r="39" spans="2:8" s="14" customFormat="1" ht="20.100000000000001" customHeight="1">
      <c r="B39" s="236"/>
      <c r="C39" s="225" t="s">
        <v>93</v>
      </c>
      <c r="D39" s="226"/>
      <c r="E39" s="167">
        <v>56</v>
      </c>
      <c r="F39" s="168">
        <f t="shared" si="4"/>
        <v>1.3695280019564686E-2</v>
      </c>
      <c r="G39" s="169">
        <v>15443.87</v>
      </c>
      <c r="H39" s="184">
        <f t="shared" si="5"/>
        <v>1.7564607740816453E-2</v>
      </c>
    </row>
    <row r="40" spans="2:8" s="14" customFormat="1" ht="20.100000000000001" customHeight="1">
      <c r="B40" s="182"/>
      <c r="C40" s="233" t="s">
        <v>148</v>
      </c>
      <c r="D40" s="234"/>
      <c r="E40" s="167">
        <v>1037</v>
      </c>
      <c r="F40" s="185">
        <f t="shared" si="4"/>
        <v>0.25360723893372461</v>
      </c>
      <c r="G40" s="169">
        <v>118768.48</v>
      </c>
      <c r="H40" s="172">
        <f t="shared" si="5"/>
        <v>0.13507765625927981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3628</v>
      </c>
      <c r="F41" s="176">
        <f>E41/SUM(E$41:E$44)</f>
        <v>0.53939934582218263</v>
      </c>
      <c r="G41" s="177">
        <v>1024139.64</v>
      </c>
      <c r="H41" s="178">
        <f>G41/SUM(G$41:G$44)</f>
        <v>0.50901326659594859</v>
      </c>
    </row>
    <row r="42" spans="2:8" s="14" customFormat="1" ht="20.100000000000001" customHeight="1">
      <c r="B42" s="228"/>
      <c r="C42" s="223" t="s">
        <v>96</v>
      </c>
      <c r="D42" s="224"/>
      <c r="E42" s="167">
        <v>2645</v>
      </c>
      <c r="F42" s="168">
        <f t="shared" ref="F42:F44" si="6">E42/SUM(E$41:E$44)</f>
        <v>0.39325007433838832</v>
      </c>
      <c r="G42" s="169">
        <v>820202.46</v>
      </c>
      <c r="H42" s="170">
        <f t="shared" ref="H42:H44" si="7">G42/SUM(G$41:G$44)</f>
        <v>0.40765332883183081</v>
      </c>
    </row>
    <row r="43" spans="2:8" s="14" customFormat="1" ht="20.100000000000001" customHeight="1">
      <c r="B43" s="229"/>
      <c r="C43" s="223" t="s">
        <v>149</v>
      </c>
      <c r="D43" s="224"/>
      <c r="E43" s="183">
        <v>364</v>
      </c>
      <c r="F43" s="168">
        <f t="shared" si="6"/>
        <v>5.4118346714243239E-2</v>
      </c>
      <c r="G43" s="169">
        <v>140408.31999999998</v>
      </c>
      <c r="H43" s="170">
        <f t="shared" si="7"/>
        <v>6.9785110183264901E-2</v>
      </c>
    </row>
    <row r="44" spans="2:8" s="14" customFormat="1" ht="20.100000000000001" customHeight="1">
      <c r="B44" s="230"/>
      <c r="C44" s="233" t="s">
        <v>97</v>
      </c>
      <c r="D44" s="234"/>
      <c r="E44" s="171">
        <v>89</v>
      </c>
      <c r="F44" s="172">
        <f t="shared" si="6"/>
        <v>1.3232233125185846E-2</v>
      </c>
      <c r="G44" s="173">
        <v>27259.300000000003</v>
      </c>
      <c r="H44" s="174">
        <f t="shared" si="7"/>
        <v>1.3548294388955537E-2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53166</v>
      </c>
      <c r="F45" s="179">
        <f>E45/E$45</f>
        <v>1</v>
      </c>
      <c r="G45" s="180">
        <f>SUM(G5:G44)</f>
        <v>5100619.7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3202</v>
      </c>
      <c r="E4" s="67">
        <v>57918.73</v>
      </c>
      <c r="F4" s="67">
        <f>E4*1000/D4</f>
        <v>18088.297938788259</v>
      </c>
      <c r="G4" s="67">
        <v>50320</v>
      </c>
      <c r="H4" s="63">
        <f>F4/G4</f>
        <v>0.35946538034157904</v>
      </c>
      <c r="K4" s="14">
        <f>D4*G4</f>
        <v>161124640</v>
      </c>
      <c r="L4" s="14" t="s">
        <v>26</v>
      </c>
      <c r="M4" s="24">
        <f>G4-F4</f>
        <v>32231.702061211741</v>
      </c>
    </row>
    <row r="5" spans="1:13" s="14" customFormat="1" ht="20.100000000000001" customHeight="1">
      <c r="B5" s="253" t="s">
        <v>27</v>
      </c>
      <c r="C5" s="254"/>
      <c r="D5" s="64">
        <v>3389</v>
      </c>
      <c r="E5" s="68">
        <v>98131.91</v>
      </c>
      <c r="F5" s="68">
        <f t="shared" ref="F5:F13" si="0">E5*1000/D5</f>
        <v>28956.007671879612</v>
      </c>
      <c r="G5" s="68">
        <v>105310</v>
      </c>
      <c r="H5" s="65">
        <f t="shared" ref="H5:H10" si="1">F5/G5</f>
        <v>0.27495971580932116</v>
      </c>
      <c r="K5" s="14">
        <f t="shared" ref="K5:K10" si="2">D5*G5</f>
        <v>356895590</v>
      </c>
      <c r="L5" s="14" t="s">
        <v>27</v>
      </c>
      <c r="M5" s="24">
        <f t="shared" ref="M5:M10" si="3">G5-F5</f>
        <v>76353.992328120396</v>
      </c>
    </row>
    <row r="6" spans="1:13" s="14" customFormat="1" ht="20.100000000000001" customHeight="1">
      <c r="B6" s="253" t="s">
        <v>28</v>
      </c>
      <c r="C6" s="254"/>
      <c r="D6" s="64">
        <v>6531</v>
      </c>
      <c r="E6" s="68">
        <v>585885.91</v>
      </c>
      <c r="F6" s="68">
        <f t="shared" si="0"/>
        <v>89708.45352932169</v>
      </c>
      <c r="G6" s="68">
        <v>167650</v>
      </c>
      <c r="H6" s="65">
        <f t="shared" si="1"/>
        <v>0.53509366853159379</v>
      </c>
      <c r="K6" s="14">
        <f t="shared" si="2"/>
        <v>1094922150</v>
      </c>
      <c r="L6" s="14" t="s">
        <v>28</v>
      </c>
      <c r="M6" s="24">
        <f t="shared" si="3"/>
        <v>77941.54647067831</v>
      </c>
    </row>
    <row r="7" spans="1:13" s="14" customFormat="1" ht="20.100000000000001" customHeight="1">
      <c r="B7" s="253" t="s">
        <v>29</v>
      </c>
      <c r="C7" s="254"/>
      <c r="D7" s="64">
        <v>3875</v>
      </c>
      <c r="E7" s="68">
        <v>446583.10000000003</v>
      </c>
      <c r="F7" s="68">
        <f t="shared" si="0"/>
        <v>115247.25161290324</v>
      </c>
      <c r="G7" s="68">
        <v>197050</v>
      </c>
      <c r="H7" s="65">
        <f t="shared" si="1"/>
        <v>0.58486298712460416</v>
      </c>
      <c r="K7" s="14">
        <f t="shared" si="2"/>
        <v>763568750</v>
      </c>
      <c r="L7" s="14" t="s">
        <v>29</v>
      </c>
      <c r="M7" s="24">
        <f t="shared" si="3"/>
        <v>81802.748387096755</v>
      </c>
    </row>
    <row r="8" spans="1:13" s="14" customFormat="1" ht="20.100000000000001" customHeight="1">
      <c r="B8" s="253" t="s">
        <v>30</v>
      </c>
      <c r="C8" s="254"/>
      <c r="D8" s="64">
        <v>2512</v>
      </c>
      <c r="E8" s="68">
        <v>387683.5799999999</v>
      </c>
      <c r="F8" s="68">
        <f t="shared" si="0"/>
        <v>154332.63535031842</v>
      </c>
      <c r="G8" s="68">
        <v>270480</v>
      </c>
      <c r="H8" s="65">
        <f t="shared" si="1"/>
        <v>0.57058797452794452</v>
      </c>
      <c r="K8" s="14">
        <f t="shared" si="2"/>
        <v>679445760</v>
      </c>
      <c r="L8" s="14" t="s">
        <v>30</v>
      </c>
      <c r="M8" s="24">
        <f t="shared" si="3"/>
        <v>116147.36464968158</v>
      </c>
    </row>
    <row r="9" spans="1:13" s="14" customFormat="1" ht="20.100000000000001" customHeight="1">
      <c r="B9" s="253" t="s">
        <v>31</v>
      </c>
      <c r="C9" s="254"/>
      <c r="D9" s="64">
        <v>2300</v>
      </c>
      <c r="E9" s="68">
        <v>426884.48999999993</v>
      </c>
      <c r="F9" s="68">
        <f t="shared" si="0"/>
        <v>185601.95217391301</v>
      </c>
      <c r="G9" s="68">
        <v>309380</v>
      </c>
      <c r="H9" s="65">
        <f t="shared" si="1"/>
        <v>0.59991580636729269</v>
      </c>
      <c r="K9" s="14">
        <f t="shared" si="2"/>
        <v>711574000</v>
      </c>
      <c r="L9" s="14" t="s">
        <v>31</v>
      </c>
      <c r="M9" s="24">
        <f t="shared" si="3"/>
        <v>123778.04782608699</v>
      </c>
    </row>
    <row r="10" spans="1:13" s="14" customFormat="1" ht="20.100000000000001" customHeight="1">
      <c r="B10" s="255" t="s">
        <v>32</v>
      </c>
      <c r="C10" s="256"/>
      <c r="D10" s="72">
        <v>986</v>
      </c>
      <c r="E10" s="73">
        <v>206261.52000000008</v>
      </c>
      <c r="F10" s="73">
        <f t="shared" si="0"/>
        <v>209190.18255578104</v>
      </c>
      <c r="G10" s="73">
        <v>362170</v>
      </c>
      <c r="H10" s="75">
        <f t="shared" si="1"/>
        <v>0.57760218283066245</v>
      </c>
      <c r="K10" s="14">
        <f t="shared" si="2"/>
        <v>357099620</v>
      </c>
      <c r="L10" s="14" t="s">
        <v>32</v>
      </c>
      <c r="M10" s="24">
        <f t="shared" si="3"/>
        <v>152979.81744421896</v>
      </c>
    </row>
    <row r="11" spans="1:13" s="14" customFormat="1" ht="20.100000000000001" customHeight="1">
      <c r="B11" s="257" t="s">
        <v>64</v>
      </c>
      <c r="C11" s="258"/>
      <c r="D11" s="62">
        <f>SUM(D4:D5)</f>
        <v>6591</v>
      </c>
      <c r="E11" s="67">
        <f>SUM(E4:E5)</f>
        <v>156050.64000000001</v>
      </c>
      <c r="F11" s="67">
        <f t="shared" si="0"/>
        <v>23676.322257624033</v>
      </c>
      <c r="G11" s="82"/>
      <c r="H11" s="63">
        <f>SUM(E4:E5)*1000/SUM(K4:K5)</f>
        <v>0.30124429696500465</v>
      </c>
    </row>
    <row r="12" spans="1:13" s="14" customFormat="1" ht="20.100000000000001" customHeight="1">
      <c r="B12" s="255" t="s">
        <v>58</v>
      </c>
      <c r="C12" s="256"/>
      <c r="D12" s="66">
        <f>SUM(D6:D10)</f>
        <v>16204</v>
      </c>
      <c r="E12" s="78">
        <f>SUM(E6:E10)</f>
        <v>2053298.5999999999</v>
      </c>
      <c r="F12" s="69">
        <f t="shared" si="0"/>
        <v>126715.5393729943</v>
      </c>
      <c r="G12" s="83"/>
      <c r="H12" s="70">
        <f>SUM(E6:E10)*1000/SUM(K6:K10)</f>
        <v>0.56931535169915826</v>
      </c>
    </row>
    <row r="13" spans="1:13" s="14" customFormat="1" ht="20.100000000000001" customHeight="1">
      <c r="B13" s="259" t="s">
        <v>65</v>
      </c>
      <c r="C13" s="260"/>
      <c r="D13" s="71">
        <f>SUM(D11:D12)</f>
        <v>22795</v>
      </c>
      <c r="E13" s="79">
        <f>SUM(E11:E12)</f>
        <v>2209349.2399999998</v>
      </c>
      <c r="F13" s="74">
        <f t="shared" si="0"/>
        <v>96922.537398552289</v>
      </c>
      <c r="G13" s="77"/>
      <c r="H13" s="76">
        <f>SUM(E4:E10)*1000/SUM(K4:K10)</f>
        <v>0.53564779551611275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2023-01-06T00:56:34Z</dcterms:modified>
</cp:coreProperties>
</file>