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事業推進係-共有フォルダ\⑨R4年度\（05）統計関係\202212\"/>
    </mc:Choice>
  </mc:AlternateContent>
  <xr:revisionPtr revIDLastSave="0" documentId="13_ncr:1_{AB6BC91E-6B8D-49F3-8BFB-C8FE52F4A446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12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'12月状況（表紙）'!$A$1:$L$46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<sst xmlns="http://schemas.openxmlformats.org/spreadsheetml/2006/main" count="263" uniqueCount="190">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</sst>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23497</c:v>
                </c:pt>
                <c:pt idx="1">
                  <c:v>14308</c:v>
                </c:pt>
                <c:pt idx="2">
                  <c:v>8987</c:v>
                </c:pt>
                <c:pt idx="3">
                  <c:v>5064</c:v>
                </c:pt>
                <c:pt idx="4">
                  <c:v>6925</c:v>
                </c:pt>
                <c:pt idx="5">
                  <c:v>14853</c:v>
                </c:pt>
                <c:pt idx="6">
                  <c:v>23580</c:v>
                </c:pt>
                <c:pt idx="7">
                  <c:v>9275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15735</c:v>
                </c:pt>
                <c:pt idx="1">
                  <c:v>10905</c:v>
                </c:pt>
                <c:pt idx="2">
                  <c:v>5993</c:v>
                </c:pt>
                <c:pt idx="3">
                  <c:v>3218</c:v>
                </c:pt>
                <c:pt idx="4">
                  <c:v>4699</c:v>
                </c:pt>
                <c:pt idx="5">
                  <c:v>10746</c:v>
                </c:pt>
                <c:pt idx="6">
                  <c:v>16052</c:v>
                </c:pt>
                <c:pt idx="7">
                  <c:v>7150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6946</c:v>
                </c:pt>
                <c:pt idx="1">
                  <c:v>5522</c:v>
                </c:pt>
                <c:pt idx="2">
                  <c:v>3527</c:v>
                </c:pt>
                <c:pt idx="3">
                  <c:v>1782</c:v>
                </c:pt>
                <c:pt idx="4">
                  <c:v>2844</c:v>
                </c:pt>
                <c:pt idx="5">
                  <c:v>5893</c:v>
                </c:pt>
                <c:pt idx="6">
                  <c:v>9311</c:v>
                </c:pt>
                <c:pt idx="7">
                  <c:v>3939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0.24659699563710544</c:v>
                </c:pt>
                <c:pt idx="1">
                  <c:v>0.33421413192405558</c:v>
                </c:pt>
                <c:pt idx="2">
                  <c:v>0.37650289899298139</c:v>
                </c:pt>
                <c:pt idx="3">
                  <c:v>0.3125465838509317</c:v>
                </c:pt>
                <c:pt idx="4">
                  <c:v>0.32630415661156092</c:v>
                </c:pt>
                <c:pt idx="5">
                  <c:v>0.3257545979270538</c:v>
                </c:pt>
                <c:pt idx="6">
                  <c:v>0.37028938906752412</c:v>
                </c:pt>
                <c:pt idx="7">
                  <c:v>0.36247129812570084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3650</c:v>
                </c:pt>
                <c:pt idx="1">
                  <c:v>2630</c:v>
                </c:pt>
                <c:pt idx="2">
                  <c:v>380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1061013.77</c:v>
                </c:pt>
                <c:pt idx="1">
                  <c:v>844467.25</c:v>
                </c:pt>
                <c:pt idx="2">
                  <c:v>151519.51999999999</c:v>
                </c:pt>
                <c:pt idx="3">
                  <c:v>28873.60999999999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25269.42</c:v>
                </c:pt>
                <c:pt idx="1">
                  <c:v>1178.3800000000001</c:v>
                </c:pt>
                <c:pt idx="2">
                  <c:v>17373.27</c:v>
                </c:pt>
                <c:pt idx="3">
                  <c:v>429.90999999999997</c:v>
                </c:pt>
                <c:pt idx="4">
                  <c:v>134288.69</c:v>
                </c:pt>
                <c:pt idx="5">
                  <c:v>6302.8900000000012</c:v>
                </c:pt>
                <c:pt idx="6">
                  <c:v>540383.52000000014</c:v>
                </c:pt>
                <c:pt idx="7">
                  <c:v>6725.56</c:v>
                </c:pt>
                <c:pt idx="8">
                  <c:v>5978.15</c:v>
                </c:pt>
                <c:pt idx="9">
                  <c:v>20159.330000000002</c:v>
                </c:pt>
                <c:pt idx="10">
                  <c:v>14687.39</c:v>
                </c:pt>
                <c:pt idx="11">
                  <c:v>113773.09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145</c:v>
                </c:pt>
                <c:pt idx="1">
                  <c:v>6</c:v>
                </c:pt>
                <c:pt idx="2">
                  <c:v>128</c:v>
                </c:pt>
                <c:pt idx="3">
                  <c:v>9</c:v>
                </c:pt>
                <c:pt idx="4">
                  <c:v>618</c:v>
                </c:pt>
                <c:pt idx="5">
                  <c:v>88</c:v>
                </c:pt>
                <c:pt idx="6">
                  <c:v>1881</c:v>
                </c:pt>
                <c:pt idx="7">
                  <c:v>26</c:v>
                </c:pt>
                <c:pt idx="8">
                  <c:v>26</c:v>
                </c:pt>
                <c:pt idx="9">
                  <c:v>67</c:v>
                </c:pt>
                <c:pt idx="10">
                  <c:v>53</c:v>
                </c:pt>
                <c:pt idx="11">
                  <c:v>1030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18011.741309113691</c:v>
                </c:pt>
                <c:pt idx="1">
                  <c:v>28821.720683559222</c:v>
                </c:pt>
                <c:pt idx="2">
                  <c:v>87219.564280215549</c:v>
                </c:pt>
                <c:pt idx="3">
                  <c:v>111813.82824624935</c:v>
                </c:pt>
                <c:pt idx="4">
                  <c:v>149237.3629864972</c:v>
                </c:pt>
                <c:pt idx="5">
                  <c:v>183398.00087108015</c:v>
                </c:pt>
                <c:pt idx="6">
                  <c:v>204893.79554655866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3193</c:v>
                </c:pt>
                <c:pt idx="1">
                  <c:v>3394</c:v>
                </c:pt>
                <c:pt idx="2">
                  <c:v>6495</c:v>
                </c:pt>
                <c:pt idx="3">
                  <c:v>3866</c:v>
                </c:pt>
                <c:pt idx="4">
                  <c:v>2518</c:v>
                </c:pt>
                <c:pt idx="5">
                  <c:v>2296</c:v>
                </c:pt>
                <c:pt idx="6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18011.741309113691</c:v>
                </c:pt>
                <c:pt idx="1">
                  <c:v>28821.720683559222</c:v>
                </c:pt>
                <c:pt idx="2">
                  <c:v>87219.564280215549</c:v>
                </c:pt>
                <c:pt idx="3">
                  <c:v>111813.82824624935</c:v>
                </c:pt>
                <c:pt idx="4">
                  <c:v>149237.3629864972</c:v>
                </c:pt>
                <c:pt idx="5">
                  <c:v>183398.00087108015</c:v>
                </c:pt>
                <c:pt idx="6">
                  <c:v>204893.79554655866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7182</c:v>
                </c:pt>
                <c:pt idx="1">
                  <c:v>5450</c:v>
                </c:pt>
                <c:pt idx="2">
                  <c:v>8991</c:v>
                </c:pt>
                <c:pt idx="3">
                  <c:v>5356</c:v>
                </c:pt>
                <c:pt idx="4">
                  <c:v>4570</c:v>
                </c:pt>
                <c:pt idx="5">
                  <c:v>5519</c:v>
                </c:pt>
                <c:pt idx="6">
                  <c:v>2996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889</c:v>
                </c:pt>
                <c:pt idx="1">
                  <c:v>791</c:v>
                </c:pt>
                <c:pt idx="2">
                  <c:v>837</c:v>
                </c:pt>
                <c:pt idx="3">
                  <c:v>602</c:v>
                </c:pt>
                <c:pt idx="4">
                  <c:v>528</c:v>
                </c:pt>
                <c:pt idx="5">
                  <c:v>534</c:v>
                </c:pt>
                <c:pt idx="6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6293</c:v>
                </c:pt>
                <c:pt idx="1">
                  <c:v>4659</c:v>
                </c:pt>
                <c:pt idx="2">
                  <c:v>8154</c:v>
                </c:pt>
                <c:pt idx="3">
                  <c:v>4754</c:v>
                </c:pt>
                <c:pt idx="4">
                  <c:v>4042</c:v>
                </c:pt>
                <c:pt idx="5">
                  <c:v>4985</c:v>
                </c:pt>
                <c:pt idx="6">
                  <c:v>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1190</c:v>
                </c:pt>
                <c:pt idx="1">
                  <c:v>1196</c:v>
                </c:pt>
                <c:pt idx="2">
                  <c:v>766</c:v>
                </c:pt>
                <c:pt idx="3">
                  <c:v>201</c:v>
                </c:pt>
                <c:pt idx="4">
                  <c:v>331</c:v>
                </c:pt>
                <c:pt idx="5">
                  <c:v>779</c:v>
                </c:pt>
                <c:pt idx="6">
                  <c:v>2216</c:v>
                </c:pt>
                <c:pt idx="7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1089</c:v>
                </c:pt>
                <c:pt idx="1">
                  <c:v>1022</c:v>
                </c:pt>
                <c:pt idx="2">
                  <c:v>412</c:v>
                </c:pt>
                <c:pt idx="3">
                  <c:v>161</c:v>
                </c:pt>
                <c:pt idx="4">
                  <c:v>253</c:v>
                </c:pt>
                <c:pt idx="5">
                  <c:v>700</c:v>
                </c:pt>
                <c:pt idx="6">
                  <c:v>1423</c:v>
                </c:pt>
                <c:pt idx="7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1452</c:v>
                </c:pt>
                <c:pt idx="1">
                  <c:v>1121</c:v>
                </c:pt>
                <c:pt idx="2">
                  <c:v>886</c:v>
                </c:pt>
                <c:pt idx="3">
                  <c:v>378</c:v>
                </c:pt>
                <c:pt idx="4">
                  <c:v>480</c:v>
                </c:pt>
                <c:pt idx="5">
                  <c:v>1436</c:v>
                </c:pt>
                <c:pt idx="6">
                  <c:v>2346</c:v>
                </c:pt>
                <c:pt idx="7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881</c:v>
                </c:pt>
                <c:pt idx="1">
                  <c:v>741</c:v>
                </c:pt>
                <c:pt idx="2">
                  <c:v>486</c:v>
                </c:pt>
                <c:pt idx="3">
                  <c:v>229</c:v>
                </c:pt>
                <c:pt idx="4">
                  <c:v>318</c:v>
                </c:pt>
                <c:pt idx="5">
                  <c:v>783</c:v>
                </c:pt>
                <c:pt idx="6">
                  <c:v>1439</c:v>
                </c:pt>
                <c:pt idx="7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743</c:v>
                </c:pt>
                <c:pt idx="1">
                  <c:v>630</c:v>
                </c:pt>
                <c:pt idx="2">
                  <c:v>421</c:v>
                </c:pt>
                <c:pt idx="3">
                  <c:v>195</c:v>
                </c:pt>
                <c:pt idx="4">
                  <c:v>288</c:v>
                </c:pt>
                <c:pt idx="5">
                  <c:v>686</c:v>
                </c:pt>
                <c:pt idx="6">
                  <c:v>1230</c:v>
                </c:pt>
                <c:pt idx="7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939</c:v>
                </c:pt>
                <c:pt idx="1">
                  <c:v>663</c:v>
                </c:pt>
                <c:pt idx="2">
                  <c:v>491</c:v>
                </c:pt>
                <c:pt idx="3">
                  <c:v>219</c:v>
                </c:pt>
                <c:pt idx="4">
                  <c:v>390</c:v>
                </c:pt>
                <c:pt idx="5">
                  <c:v>778</c:v>
                </c:pt>
                <c:pt idx="6">
                  <c:v>1479</c:v>
                </c:pt>
                <c:pt idx="7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551</c:v>
                </c:pt>
                <c:pt idx="1">
                  <c:v>398</c:v>
                </c:pt>
                <c:pt idx="2">
                  <c:v>287</c:v>
                </c:pt>
                <c:pt idx="3">
                  <c:v>115</c:v>
                </c:pt>
                <c:pt idx="4">
                  <c:v>197</c:v>
                </c:pt>
                <c:pt idx="5">
                  <c:v>413</c:v>
                </c:pt>
                <c:pt idx="6">
                  <c:v>698</c:v>
                </c:pt>
                <c:pt idx="7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0.14823075923599982</c:v>
                </c:pt>
                <c:pt idx="1">
                  <c:v>0.18776639010899626</c:v>
                </c:pt>
                <c:pt idx="2">
                  <c:v>0.20257199978386556</c:v>
                </c:pt>
                <c:pt idx="3">
                  <c:v>0.14884737678855325</c:v>
                </c:pt>
                <c:pt idx="4">
                  <c:v>0.15599944705557092</c:v>
                </c:pt>
                <c:pt idx="5">
                  <c:v>0.17702908675219103</c:v>
                </c:pt>
                <c:pt idx="6">
                  <c:v>0.22129824489712524</c:v>
                </c:pt>
                <c:pt idx="7">
                  <c:v>0.17373796896483992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0.63962558502340094</c:v>
                </c:pt>
                <c:pt idx="1">
                  <c:v>0.63601136657194524</c:v>
                </c:pt>
                <c:pt idx="2">
                  <c:v>0.59387274155538095</c:v>
                </c:pt>
                <c:pt idx="3">
                  <c:v>0.66157894736842104</c:v>
                </c:pt>
                <c:pt idx="4">
                  <c:v>0.6210277214334009</c:v>
                </c:pt>
                <c:pt idx="5">
                  <c:v>0.65707865168539326</c:v>
                </c:pt>
                <c:pt idx="6">
                  <c:v>0.6483677455357143</c:v>
                </c:pt>
                <c:pt idx="7">
                  <c:v>0.62757595071170602</c:v>
                </c:pt>
                <c:pt idx="8">
                  <c:v>0.6379443658651579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0.18647945917836714</c:v>
                </c:pt>
                <c:pt idx="1">
                  <c:v>0.20111082407646602</c:v>
                </c:pt>
                <c:pt idx="2">
                  <c:v>0.18519245875883739</c:v>
                </c:pt>
                <c:pt idx="3">
                  <c:v>0.12736842105263158</c:v>
                </c:pt>
                <c:pt idx="4">
                  <c:v>0.1402974983096687</c:v>
                </c:pt>
                <c:pt idx="5">
                  <c:v>0.11131086142322097</c:v>
                </c:pt>
                <c:pt idx="6">
                  <c:v>0.13971819196428573</c:v>
                </c:pt>
                <c:pt idx="7">
                  <c:v>0.14340344168260039</c:v>
                </c:pt>
                <c:pt idx="8">
                  <c:v>0.15786892975011788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5.7722308892355696E-2</c:v>
                </c:pt>
                <c:pt idx="1">
                  <c:v>5.2312064066132785E-2</c:v>
                </c:pt>
                <c:pt idx="2">
                  <c:v>0.10054988216810684</c:v>
                </c:pt>
                <c:pt idx="3">
                  <c:v>3.7368421052631579E-2</c:v>
                </c:pt>
                <c:pt idx="4">
                  <c:v>0.10716700473292766</c:v>
                </c:pt>
                <c:pt idx="5">
                  <c:v>8.524344569288389E-2</c:v>
                </c:pt>
                <c:pt idx="6">
                  <c:v>9.3331473214285712E-2</c:v>
                </c:pt>
                <c:pt idx="7">
                  <c:v>6.5859358402379428E-2</c:v>
                </c:pt>
                <c:pt idx="8">
                  <c:v>7.6888260254596885E-2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0.11617264690587624</c:v>
                </c:pt>
                <c:pt idx="1">
                  <c:v>0.11056574528545596</c:v>
                </c:pt>
                <c:pt idx="2">
                  <c:v>0.12038491751767479</c:v>
                </c:pt>
                <c:pt idx="3">
                  <c:v>0.1736842105263158</c:v>
                </c:pt>
                <c:pt idx="4">
                  <c:v>0.1315077755240027</c:v>
                </c:pt>
                <c:pt idx="5">
                  <c:v>0.14636704119850188</c:v>
                </c:pt>
                <c:pt idx="6">
                  <c:v>0.11858258928571429</c:v>
                </c:pt>
                <c:pt idx="7">
                  <c:v>0.16316124920331421</c:v>
                </c:pt>
                <c:pt idx="8">
                  <c:v>0.12729844413012731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0.39039387358386157</c:v>
                </c:pt>
                <c:pt idx="1">
                  <c:v>0.44004264036209667</c:v>
                </c:pt>
                <c:pt idx="2">
                  <c:v>0.35798507149273806</c:v>
                </c:pt>
                <c:pt idx="3">
                  <c:v>0.38353280386307598</c:v>
                </c:pt>
                <c:pt idx="4">
                  <c:v>0.36961749020067336</c:v>
                </c:pt>
                <c:pt idx="5">
                  <c:v>0.37721188475184414</c:v>
                </c:pt>
                <c:pt idx="6">
                  <c:v>0.39708178640936753</c:v>
                </c:pt>
                <c:pt idx="7">
                  <c:v>0.36641077168941827</c:v>
                </c:pt>
                <c:pt idx="8">
                  <c:v>0.38979713483865669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4.0791719846380643E-2</c:v>
                </c:pt>
                <c:pt idx="1">
                  <c:v>4.3806847090461579E-2</c:v>
                </c:pt>
                <c:pt idx="2">
                  <c:v>3.3935323669644593E-2</c:v>
                </c:pt>
                <c:pt idx="3">
                  <c:v>2.1952529545656269E-2</c:v>
                </c:pt>
                <c:pt idx="4">
                  <c:v>2.5990703336629783E-2</c:v>
                </c:pt>
                <c:pt idx="5">
                  <c:v>2.0492875065296651E-2</c:v>
                </c:pt>
                <c:pt idx="6">
                  <c:v>2.4026098417924999E-2</c:v>
                </c:pt>
                <c:pt idx="7">
                  <c:v>2.8010621645816719E-2</c:v>
                </c:pt>
                <c:pt idx="8">
                  <c:v>3.0310079114134386E-2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0.13698398910606782</c:v>
                </c:pt>
                <c:pt idx="1">
                  <c:v>0.12943888329010353</c:v>
                </c:pt>
                <c:pt idx="2">
                  <c:v>0.22331882521940835</c:v>
                </c:pt>
                <c:pt idx="3">
                  <c:v>7.7092182737562784E-2</c:v>
                </c:pt>
                <c:pt idx="4">
                  <c:v>0.21551406731621639</c:v>
                </c:pt>
                <c:pt idx="5">
                  <c:v>0.18104486550130072</c:v>
                </c:pt>
                <c:pt idx="6">
                  <c:v>0.21485188331222754</c:v>
                </c:pt>
                <c:pt idx="7">
                  <c:v>0.12569834608773028</c:v>
                </c:pt>
                <c:pt idx="8">
                  <c:v>0.17295774786923918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0.43183041746368989</c:v>
                </c:pt>
                <c:pt idx="1">
                  <c:v>0.3867116292573381</c:v>
                </c:pt>
                <c:pt idx="2">
                  <c:v>0.38476077961820898</c:v>
                </c:pt>
                <c:pt idx="3">
                  <c:v>0.51742248385370493</c:v>
                </c:pt>
                <c:pt idx="4">
                  <c:v>0.38887773914648049</c:v>
                </c:pt>
                <c:pt idx="5">
                  <c:v>0.42125037468155846</c:v>
                </c:pt>
                <c:pt idx="6">
                  <c:v>0.36404023186047996</c:v>
                </c:pt>
                <c:pt idx="7">
                  <c:v>0.47988026057703476</c:v>
                </c:pt>
                <c:pt idx="8">
                  <c:v>0.40693503817796967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301183.5</c:v>
                </c:pt>
                <c:pt idx="1">
                  <c:v>16731.8</c:v>
                </c:pt>
                <c:pt idx="2">
                  <c:v>100246.73999999999</c:v>
                </c:pt>
                <c:pt idx="3">
                  <c:v>18012.230000000003</c:v>
                </c:pt>
                <c:pt idx="4">
                  <c:v>53097.779999999992</c:v>
                </c:pt>
                <c:pt idx="5">
                  <c:v>724009.17</c:v>
                </c:pt>
                <c:pt idx="6">
                  <c:v>273323.84000000003</c:v>
                </c:pt>
                <c:pt idx="7">
                  <c:v>136325.12999999998</c:v>
                </c:pt>
                <c:pt idx="8">
                  <c:v>13785.59</c:v>
                </c:pt>
                <c:pt idx="9">
                  <c:v>0</c:v>
                </c:pt>
                <c:pt idx="10">
                  <c:v>123413.97999999998</c:v>
                </c:pt>
                <c:pt idx="11">
                  <c:v>237898.64999999991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5110</c:v>
                </c:pt>
                <c:pt idx="1">
                  <c:v>228</c:v>
                </c:pt>
                <c:pt idx="2">
                  <c:v>2165</c:v>
                </c:pt>
                <c:pt idx="3">
                  <c:v>440</c:v>
                </c:pt>
                <c:pt idx="4">
                  <c:v>4179</c:v>
                </c:pt>
                <c:pt idx="5">
                  <c:v>6736</c:v>
                </c:pt>
                <c:pt idx="6">
                  <c:v>3274</c:v>
                </c:pt>
                <c:pt idx="7">
                  <c:v>1112</c:v>
                </c:pt>
                <c:pt idx="8">
                  <c:v>185</c:v>
                </c:pt>
                <c:pt idx="9">
                  <c:v>0</c:v>
                </c:pt>
                <c:pt idx="10">
                  <c:v>9320</c:v>
                </c:pt>
                <c:pt idx="11">
                  <c:v>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18704.62</c:v>
                </c:pt>
                <c:pt idx="2">
                  <c:v>4862</c:v>
                </c:pt>
                <c:pt idx="3">
                  <c:v>4876.16</c:v>
                </c:pt>
                <c:pt idx="4">
                  <c:v>76974.740000000005</c:v>
                </c:pt>
                <c:pt idx="5">
                  <c:v>2004.1699999999998</c:v>
                </c:pt>
                <c:pt idx="6">
                  <c:v>279.14</c:v>
                </c:pt>
                <c:pt idx="7">
                  <c:v>0</c:v>
                </c:pt>
                <c:pt idx="8">
                  <c:v>27020.090000000004</c:v>
                </c:pt>
                <c:pt idx="9">
                  <c:v>20642.97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627</c:v>
                </c:pt>
                <c:pt idx="2">
                  <c:v>138</c:v>
                </c:pt>
                <c:pt idx="3">
                  <c:v>420</c:v>
                </c:pt>
                <c:pt idx="4">
                  <c:v>2233</c:v>
                </c:pt>
                <c:pt idx="5">
                  <c:v>61</c:v>
                </c:pt>
                <c:pt idx="6">
                  <c:v>8</c:v>
                </c:pt>
                <c:pt idx="7">
                  <c:v>0</c:v>
                </c:pt>
                <c:pt idx="8">
                  <c:v>4637</c:v>
                </c:pt>
                <c:pt idx="9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52.0%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56.7%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689947</v>
      </c>
      <c r="D5" s="30">
        <f>SUM(E5:G5)</f>
        <v>220751</v>
      </c>
      <c r="E5" s="31">
        <f>SUM(E6:E13)</f>
        <v>106489</v>
      </c>
      <c r="F5" s="31">
        <f>SUM(F6:F13)</f>
        <v>74498</v>
      </c>
      <c r="G5" s="32">
        <f t="shared" ref="G5:H5" si="0">SUM(G6:G13)</f>
        <v>39764</v>
      </c>
      <c r="H5" s="29">
        <f t="shared" si="0"/>
        <v>216952</v>
      </c>
      <c r="I5" s="33">
        <f>D5/C5</f>
        <v>0.31995356165038763</v>
      </c>
      <c r="J5" s="26"/>
      <c r="K5" s="24">
        <f t="shared" ref="K5:K13" si="1">C5-D5-H5</f>
        <v>252244</v>
      </c>
      <c r="L5" s="58">
        <f>E5/C5</f>
        <v>0.15434373944665314</v>
      </c>
      <c r="M5" s="58">
        <f>G5/C5</f>
        <v>5.7633412421533831E-2</v>
      </c>
    </row>
    <row r="6" spans="1:13" ht="20.100000000000001" customHeight="1" thickTop="1">
      <c r="B6" s="18" t="s">
        <v>17</v>
      </c>
      <c r="C6" s="34">
        <v>187261</v>
      </c>
      <c r="D6" s="35">
        <f t="shared" ref="D6:D13" si="2">SUM(E6:G6)</f>
        <v>46178</v>
      </c>
      <c r="E6" s="36">
        <v>23497</v>
      </c>
      <c r="F6" s="36">
        <v>15735</v>
      </c>
      <c r="G6" s="37">
        <v>6946</v>
      </c>
      <c r="H6" s="34">
        <v>62678</v>
      </c>
      <c r="I6" s="38">
        <f t="shared" ref="I6:I13" si="3">D6/C6</f>
        <v>0.24659699563710544</v>
      </c>
      <c r="J6" s="26"/>
      <c r="K6" s="24">
        <f t="shared" si="1"/>
        <v>78405</v>
      </c>
      <c r="L6" s="58">
        <f t="shared" ref="L6:L13" si="4">E6/C6</f>
        <v>0.12547727503324238</v>
      </c>
      <c r="M6" s="58">
        <f t="shared" ref="M6:M13" si="5">G6/C6</f>
        <v>3.709261405204501E-2</v>
      </c>
    </row>
    <row r="7" spans="1:13" ht="20.100000000000001" customHeight="1">
      <c r="B7" s="19" t="s">
        <v>18</v>
      </c>
      <c r="C7" s="39">
        <v>91962</v>
      </c>
      <c r="D7" s="40">
        <f t="shared" si="2"/>
        <v>30735</v>
      </c>
      <c r="E7" s="41">
        <v>14308</v>
      </c>
      <c r="F7" s="41">
        <v>10905</v>
      </c>
      <c r="G7" s="42">
        <v>5522</v>
      </c>
      <c r="H7" s="39">
        <v>28690</v>
      </c>
      <c r="I7" s="43">
        <f t="shared" si="3"/>
        <v>0.33421413192405558</v>
      </c>
      <c r="J7" s="26"/>
      <c r="K7" s="24">
        <f t="shared" si="1"/>
        <v>32537</v>
      </c>
      <c r="L7" s="58">
        <f t="shared" si="4"/>
        <v>0.15558600291424718</v>
      </c>
      <c r="M7" s="58">
        <f t="shared" si="5"/>
        <v>6.0046540962571497E-2</v>
      </c>
    </row>
    <row r="8" spans="1:13" ht="20.100000000000001" customHeight="1">
      <c r="B8" s="19" t="s">
        <v>19</v>
      </c>
      <c r="C8" s="39">
        <v>49155</v>
      </c>
      <c r="D8" s="40">
        <f t="shared" si="2"/>
        <v>18507</v>
      </c>
      <c r="E8" s="41">
        <v>8987</v>
      </c>
      <c r="F8" s="41">
        <v>5993</v>
      </c>
      <c r="G8" s="42">
        <v>3527</v>
      </c>
      <c r="H8" s="39">
        <v>14658</v>
      </c>
      <c r="I8" s="43">
        <f t="shared" si="3"/>
        <v>0.37650289899298139</v>
      </c>
      <c r="J8" s="26"/>
      <c r="K8" s="24">
        <f t="shared" si="1"/>
        <v>15990</v>
      </c>
      <c r="L8" s="58">
        <f t="shared" si="4"/>
        <v>0.18282982402604009</v>
      </c>
      <c r="M8" s="58">
        <f t="shared" si="5"/>
        <v>7.1752619265588444E-2</v>
      </c>
    </row>
    <row r="9" spans="1:13" ht="20.100000000000001" customHeight="1">
      <c r="B9" s="19" t="s">
        <v>20</v>
      </c>
      <c r="C9" s="39">
        <v>32200</v>
      </c>
      <c r="D9" s="40">
        <f t="shared" si="2"/>
        <v>10064</v>
      </c>
      <c r="E9" s="41">
        <v>5064</v>
      </c>
      <c r="F9" s="41">
        <v>3218</v>
      </c>
      <c r="G9" s="42">
        <v>1782</v>
      </c>
      <c r="H9" s="39">
        <v>10117</v>
      </c>
      <c r="I9" s="43">
        <f t="shared" si="3"/>
        <v>0.3125465838509317</v>
      </c>
      <c r="J9" s="26"/>
      <c r="K9" s="24">
        <f t="shared" si="1"/>
        <v>12019</v>
      </c>
      <c r="L9" s="58">
        <f t="shared" si="4"/>
        <v>0.15726708074534163</v>
      </c>
      <c r="M9" s="58">
        <f t="shared" si="5"/>
        <v>5.5341614906832301E-2</v>
      </c>
    </row>
    <row r="10" spans="1:13" ht="20.100000000000001" customHeight="1">
      <c r="B10" s="19" t="s">
        <v>21</v>
      </c>
      <c r="C10" s="39">
        <v>44339</v>
      </c>
      <c r="D10" s="40">
        <f t="shared" si="2"/>
        <v>14468</v>
      </c>
      <c r="E10" s="41">
        <v>6925</v>
      </c>
      <c r="F10" s="41">
        <v>4699</v>
      </c>
      <c r="G10" s="42">
        <v>2844</v>
      </c>
      <c r="H10" s="39">
        <v>13675</v>
      </c>
      <c r="I10" s="43">
        <f t="shared" si="3"/>
        <v>0.32630415661156092</v>
      </c>
      <c r="J10" s="26"/>
      <c r="K10" s="24">
        <f t="shared" si="1"/>
        <v>16196</v>
      </c>
      <c r="L10" s="58">
        <f t="shared" si="4"/>
        <v>0.1561830442725366</v>
      </c>
      <c r="M10" s="58">
        <f t="shared" si="5"/>
        <v>6.4142177315681448E-2</v>
      </c>
    </row>
    <row r="11" spans="1:13" ht="20.100000000000001" customHeight="1">
      <c r="B11" s="19" t="s">
        <v>22</v>
      </c>
      <c r="C11" s="39">
        <v>96674</v>
      </c>
      <c r="D11" s="40">
        <f t="shared" si="2"/>
        <v>31492</v>
      </c>
      <c r="E11" s="41">
        <v>14853</v>
      </c>
      <c r="F11" s="41">
        <v>10746</v>
      </c>
      <c r="G11" s="42">
        <v>5893</v>
      </c>
      <c r="H11" s="39">
        <v>31098</v>
      </c>
      <c r="I11" s="43">
        <f t="shared" si="3"/>
        <v>0.3257545979270538</v>
      </c>
      <c r="J11" s="26"/>
      <c r="K11" s="24">
        <f t="shared" si="1"/>
        <v>34084</v>
      </c>
      <c r="L11" s="58">
        <f t="shared" si="4"/>
        <v>0.15364006868444463</v>
      </c>
      <c r="M11" s="58">
        <f t="shared" si="5"/>
        <v>6.0957444607650457E-2</v>
      </c>
    </row>
    <row r="12" spans="1:13" ht="20.100000000000001" customHeight="1">
      <c r="B12" s="19" t="s">
        <v>23</v>
      </c>
      <c r="C12" s="39">
        <v>132175</v>
      </c>
      <c r="D12" s="40">
        <f t="shared" si="2"/>
        <v>48943</v>
      </c>
      <c r="E12" s="41">
        <v>23580</v>
      </c>
      <c r="F12" s="41">
        <v>16052</v>
      </c>
      <c r="G12" s="42">
        <v>9311</v>
      </c>
      <c r="H12" s="39">
        <v>39152</v>
      </c>
      <c r="I12" s="43">
        <f t="shared" si="3"/>
        <v>0.37028938906752412</v>
      </c>
      <c r="J12" s="26"/>
      <c r="K12" s="24">
        <f t="shared" si="1"/>
        <v>44080</v>
      </c>
      <c r="L12" s="58">
        <f t="shared" si="4"/>
        <v>0.17839984868545489</v>
      </c>
      <c r="M12" s="58">
        <f t="shared" si="5"/>
        <v>7.044448647626253E-2</v>
      </c>
    </row>
    <row r="13" spans="1:13" ht="20.100000000000001" customHeight="1">
      <c r="B13" s="19" t="s">
        <v>24</v>
      </c>
      <c r="C13" s="39">
        <v>56181</v>
      </c>
      <c r="D13" s="40">
        <f t="shared" si="2"/>
        <v>20364</v>
      </c>
      <c r="E13" s="41">
        <v>9275</v>
      </c>
      <c r="F13" s="41">
        <v>7150</v>
      </c>
      <c r="G13" s="42">
        <v>3939</v>
      </c>
      <c r="H13" s="39">
        <v>16884</v>
      </c>
      <c r="I13" s="43">
        <f t="shared" si="3"/>
        <v>0.36247129812570084</v>
      </c>
      <c r="J13" s="26"/>
      <c r="K13" s="24">
        <f t="shared" si="1"/>
        <v>18933</v>
      </c>
      <c r="L13" s="58">
        <f t="shared" si="4"/>
        <v>0.16509140100745803</v>
      </c>
      <c r="M13" s="58">
        <f t="shared" si="5"/>
        <v>7.0112671543760344E-2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7182</v>
      </c>
      <c r="E4" s="46">
        <f t="shared" ref="E4:K4" si="0">SUM(E5:E7)</f>
        <v>5450</v>
      </c>
      <c r="F4" s="46">
        <f t="shared" si="0"/>
        <v>8991</v>
      </c>
      <c r="G4" s="46">
        <f t="shared" si="0"/>
        <v>5356</v>
      </c>
      <c r="H4" s="46">
        <f t="shared" si="0"/>
        <v>4570</v>
      </c>
      <c r="I4" s="46">
        <f t="shared" si="0"/>
        <v>5519</v>
      </c>
      <c r="J4" s="45">
        <f t="shared" si="0"/>
        <v>2996</v>
      </c>
      <c r="K4" s="47">
        <f t="shared" si="0"/>
        <v>40064</v>
      </c>
      <c r="L4" s="55">
        <f>K4/人口統計!D5</f>
        <v>0.1814895515762103</v>
      </c>
      <c r="O4" s="14" t="s">
        <v>188</v>
      </c>
    </row>
    <row r="5" spans="1:21" ht="20.100000000000001" customHeight="1">
      <c r="B5" s="117"/>
      <c r="C5" s="118" t="s">
        <v>15</v>
      </c>
      <c r="D5" s="48">
        <v>889</v>
      </c>
      <c r="E5" s="49">
        <v>791</v>
      </c>
      <c r="F5" s="49">
        <v>837</v>
      </c>
      <c r="G5" s="49">
        <v>602</v>
      </c>
      <c r="H5" s="49">
        <v>528</v>
      </c>
      <c r="I5" s="49">
        <v>534</v>
      </c>
      <c r="J5" s="48">
        <v>325</v>
      </c>
      <c r="K5" s="50">
        <f>SUM(D5:J5)</f>
        <v>4506</v>
      </c>
      <c r="L5" s="56">
        <f>K5/人口統計!D5</f>
        <v>2.0412138563358717E-2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2917</v>
      </c>
      <c r="E6" s="49">
        <v>1980</v>
      </c>
      <c r="F6" s="49">
        <v>2975</v>
      </c>
      <c r="G6" s="49">
        <v>1622</v>
      </c>
      <c r="H6" s="49">
        <v>1317</v>
      </c>
      <c r="I6" s="49">
        <v>1378</v>
      </c>
      <c r="J6" s="48">
        <v>800</v>
      </c>
      <c r="K6" s="50">
        <f>SUM(D6:J6)</f>
        <v>12989</v>
      </c>
      <c r="L6" s="56">
        <f>K6/人口統計!D5</f>
        <v>5.8840050554697376E-2</v>
      </c>
      <c r="O6" s="162">
        <f>SUM(D6,D7)</f>
        <v>6293</v>
      </c>
      <c r="P6" s="162">
        <f t="shared" ref="P6:U6" si="1">SUM(E6,E7)</f>
        <v>4659</v>
      </c>
      <c r="Q6" s="162">
        <f t="shared" si="1"/>
        <v>8154</v>
      </c>
      <c r="R6" s="162">
        <f t="shared" si="1"/>
        <v>4754</v>
      </c>
      <c r="S6" s="162">
        <f t="shared" si="1"/>
        <v>4042</v>
      </c>
      <c r="T6" s="162">
        <f t="shared" si="1"/>
        <v>4985</v>
      </c>
      <c r="U6" s="162">
        <f t="shared" si="1"/>
        <v>2671</v>
      </c>
    </row>
    <row r="7" spans="1:21" ht="20.100000000000001" customHeight="1">
      <c r="B7" s="117"/>
      <c r="C7" s="119" t="s">
        <v>143</v>
      </c>
      <c r="D7" s="51">
        <v>3376</v>
      </c>
      <c r="E7" s="52">
        <v>2679</v>
      </c>
      <c r="F7" s="52">
        <v>5179</v>
      </c>
      <c r="G7" s="52">
        <v>3132</v>
      </c>
      <c r="H7" s="52">
        <v>2725</v>
      </c>
      <c r="I7" s="52">
        <v>3607</v>
      </c>
      <c r="J7" s="51">
        <v>1871</v>
      </c>
      <c r="K7" s="53">
        <f>SUM(D7:J7)</f>
        <v>22569</v>
      </c>
      <c r="L7" s="57">
        <f>K7/人口統計!D5</f>
        <v>0.10223736245815421</v>
      </c>
      <c r="O7" s="14">
        <f>O6/($K$6+$K$7)</f>
        <v>0.17697845773103099</v>
      </c>
      <c r="P7" s="14">
        <f t="shared" ref="P7:U7" si="2">P6/($K$6+$K$7)</f>
        <v>0.13102536700601833</v>
      </c>
      <c r="Q7" s="14">
        <f t="shared" si="2"/>
        <v>0.22931548456043646</v>
      </c>
      <c r="R7" s="14">
        <f t="shared" si="2"/>
        <v>0.13369705832723999</v>
      </c>
      <c r="S7" s="14">
        <f t="shared" si="2"/>
        <v>0.11367343495134709</v>
      </c>
      <c r="T7" s="14">
        <f t="shared" si="2"/>
        <v>0.14019348669778953</v>
      </c>
      <c r="U7" s="14">
        <f t="shared" si="2"/>
        <v>7.5116710726137584E-2</v>
      </c>
    </row>
    <row r="8" spans="1:21" ht="20.100000000000001" customHeight="1" thickBot="1">
      <c r="B8" s="205" t="s">
        <v>67</v>
      </c>
      <c r="C8" s="206"/>
      <c r="D8" s="45">
        <v>80</v>
      </c>
      <c r="E8" s="46">
        <v>98</v>
      </c>
      <c r="F8" s="46">
        <v>104</v>
      </c>
      <c r="G8" s="46">
        <v>115</v>
      </c>
      <c r="H8" s="46">
        <v>89</v>
      </c>
      <c r="I8" s="46">
        <v>75</v>
      </c>
      <c r="J8" s="45">
        <v>41</v>
      </c>
      <c r="K8" s="47">
        <f>SUM(D8:J8)</f>
        <v>602</v>
      </c>
      <c r="L8" s="80"/>
    </row>
    <row r="9" spans="1:21" ht="20.100000000000001" customHeight="1" thickTop="1">
      <c r="B9" s="207" t="s">
        <v>34</v>
      </c>
      <c r="C9" s="208"/>
      <c r="D9" s="35">
        <f>D4+D8</f>
        <v>7262</v>
      </c>
      <c r="E9" s="34">
        <f t="shared" ref="E9:K9" si="3">E4+E8</f>
        <v>5548</v>
      </c>
      <c r="F9" s="34">
        <f t="shared" si="3"/>
        <v>9095</v>
      </c>
      <c r="G9" s="34">
        <f t="shared" si="3"/>
        <v>5471</v>
      </c>
      <c r="H9" s="34">
        <f t="shared" si="3"/>
        <v>4659</v>
      </c>
      <c r="I9" s="34">
        <f t="shared" si="3"/>
        <v>5594</v>
      </c>
      <c r="J9" s="35">
        <f t="shared" si="3"/>
        <v>3037</v>
      </c>
      <c r="K9" s="54">
        <f t="shared" si="3"/>
        <v>40666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1190</v>
      </c>
      <c r="E24" s="46">
        <v>1089</v>
      </c>
      <c r="F24" s="46">
        <v>1452</v>
      </c>
      <c r="G24" s="46">
        <v>881</v>
      </c>
      <c r="H24" s="46">
        <v>743</v>
      </c>
      <c r="I24" s="46">
        <v>939</v>
      </c>
      <c r="J24" s="45">
        <v>551</v>
      </c>
      <c r="K24" s="47">
        <f>SUM(D24:J24)</f>
        <v>6845</v>
      </c>
      <c r="L24" s="55">
        <f>K24/人口統計!D6</f>
        <v>0.14823075923599982</v>
      </c>
    </row>
    <row r="25" spans="1:12" ht="20.100000000000001" customHeight="1">
      <c r="B25" s="213" t="s">
        <v>43</v>
      </c>
      <c r="C25" s="214"/>
      <c r="D25" s="45">
        <v>1196</v>
      </c>
      <c r="E25" s="46">
        <v>1022</v>
      </c>
      <c r="F25" s="46">
        <v>1121</v>
      </c>
      <c r="G25" s="46">
        <v>741</v>
      </c>
      <c r="H25" s="46">
        <v>630</v>
      </c>
      <c r="I25" s="46">
        <v>663</v>
      </c>
      <c r="J25" s="45">
        <v>398</v>
      </c>
      <c r="K25" s="47">
        <f t="shared" ref="K25:K31" si="4">SUM(D25:J25)</f>
        <v>5771</v>
      </c>
      <c r="L25" s="55">
        <f>K25/人口統計!D7</f>
        <v>0.18776639010899626</v>
      </c>
    </row>
    <row r="26" spans="1:12" ht="20.100000000000001" customHeight="1">
      <c r="B26" s="213" t="s">
        <v>44</v>
      </c>
      <c r="C26" s="214"/>
      <c r="D26" s="45">
        <v>766</v>
      </c>
      <c r="E26" s="46">
        <v>412</v>
      </c>
      <c r="F26" s="46">
        <v>886</v>
      </c>
      <c r="G26" s="46">
        <v>486</v>
      </c>
      <c r="H26" s="46">
        <v>421</v>
      </c>
      <c r="I26" s="46">
        <v>491</v>
      </c>
      <c r="J26" s="45">
        <v>287</v>
      </c>
      <c r="K26" s="47">
        <f t="shared" si="4"/>
        <v>3749</v>
      </c>
      <c r="L26" s="55">
        <f>K26/人口統計!D8</f>
        <v>0.20257199978386556</v>
      </c>
    </row>
    <row r="27" spans="1:12" ht="20.100000000000001" customHeight="1">
      <c r="B27" s="213" t="s">
        <v>45</v>
      </c>
      <c r="C27" s="214"/>
      <c r="D27" s="45">
        <v>201</v>
      </c>
      <c r="E27" s="46">
        <v>161</v>
      </c>
      <c r="F27" s="46">
        <v>378</v>
      </c>
      <c r="G27" s="46">
        <v>229</v>
      </c>
      <c r="H27" s="46">
        <v>195</v>
      </c>
      <c r="I27" s="46">
        <v>219</v>
      </c>
      <c r="J27" s="45">
        <v>115</v>
      </c>
      <c r="K27" s="47">
        <f t="shared" si="4"/>
        <v>1498</v>
      </c>
      <c r="L27" s="55">
        <f>K27/人口統計!D9</f>
        <v>0.14884737678855325</v>
      </c>
    </row>
    <row r="28" spans="1:12" ht="20.100000000000001" customHeight="1">
      <c r="B28" s="213" t="s">
        <v>46</v>
      </c>
      <c r="C28" s="214"/>
      <c r="D28" s="45">
        <v>331</v>
      </c>
      <c r="E28" s="46">
        <v>253</v>
      </c>
      <c r="F28" s="46">
        <v>480</v>
      </c>
      <c r="G28" s="46">
        <v>318</v>
      </c>
      <c r="H28" s="46">
        <v>288</v>
      </c>
      <c r="I28" s="46">
        <v>390</v>
      </c>
      <c r="J28" s="45">
        <v>197</v>
      </c>
      <c r="K28" s="47">
        <f t="shared" si="4"/>
        <v>2257</v>
      </c>
      <c r="L28" s="55">
        <f>K28/人口統計!D10</f>
        <v>0.15599944705557092</v>
      </c>
    </row>
    <row r="29" spans="1:12" ht="20.100000000000001" customHeight="1">
      <c r="B29" s="213" t="s">
        <v>47</v>
      </c>
      <c r="C29" s="214"/>
      <c r="D29" s="45">
        <v>779</v>
      </c>
      <c r="E29" s="46">
        <v>700</v>
      </c>
      <c r="F29" s="46">
        <v>1436</v>
      </c>
      <c r="G29" s="46">
        <v>783</v>
      </c>
      <c r="H29" s="46">
        <v>686</v>
      </c>
      <c r="I29" s="46">
        <v>778</v>
      </c>
      <c r="J29" s="45">
        <v>413</v>
      </c>
      <c r="K29" s="47">
        <f t="shared" si="4"/>
        <v>5575</v>
      </c>
      <c r="L29" s="55">
        <f>K29/人口統計!D11</f>
        <v>0.17702908675219103</v>
      </c>
    </row>
    <row r="30" spans="1:12" ht="20.100000000000001" customHeight="1">
      <c r="B30" s="213" t="s">
        <v>48</v>
      </c>
      <c r="C30" s="214"/>
      <c r="D30" s="45">
        <v>2216</v>
      </c>
      <c r="E30" s="46">
        <v>1423</v>
      </c>
      <c r="F30" s="46">
        <v>2346</v>
      </c>
      <c r="G30" s="46">
        <v>1439</v>
      </c>
      <c r="H30" s="46">
        <v>1230</v>
      </c>
      <c r="I30" s="46">
        <v>1479</v>
      </c>
      <c r="J30" s="45">
        <v>698</v>
      </c>
      <c r="K30" s="47">
        <f t="shared" si="4"/>
        <v>10831</v>
      </c>
      <c r="L30" s="55">
        <f>K30/人口統計!D12</f>
        <v>0.22129824489712524</v>
      </c>
    </row>
    <row r="31" spans="1:12" ht="20.100000000000001" customHeight="1" thickBot="1">
      <c r="B31" s="209" t="s">
        <v>24</v>
      </c>
      <c r="C31" s="210"/>
      <c r="D31" s="45">
        <v>503</v>
      </c>
      <c r="E31" s="46">
        <v>390</v>
      </c>
      <c r="F31" s="46">
        <v>892</v>
      </c>
      <c r="G31" s="46">
        <v>479</v>
      </c>
      <c r="H31" s="46">
        <v>377</v>
      </c>
      <c r="I31" s="46">
        <v>560</v>
      </c>
      <c r="J31" s="45">
        <v>337</v>
      </c>
      <c r="K31" s="47">
        <f t="shared" si="4"/>
        <v>3538</v>
      </c>
      <c r="L31" s="59">
        <f>K31/人口統計!D13</f>
        <v>0.17373796896483992</v>
      </c>
    </row>
    <row r="32" spans="1:12" ht="20.100000000000001" customHeight="1" thickTop="1">
      <c r="B32" s="211" t="s">
        <v>49</v>
      </c>
      <c r="C32" s="212"/>
      <c r="D32" s="35">
        <f>SUM(D24:D31)</f>
        <v>7182</v>
      </c>
      <c r="E32" s="34">
        <f t="shared" ref="E32:J32" si="5">SUM(E24:E31)</f>
        <v>5450</v>
      </c>
      <c r="F32" s="34">
        <f t="shared" si="5"/>
        <v>8991</v>
      </c>
      <c r="G32" s="34">
        <f t="shared" si="5"/>
        <v>5356</v>
      </c>
      <c r="H32" s="34">
        <f t="shared" si="5"/>
        <v>4570</v>
      </c>
      <c r="I32" s="34">
        <f t="shared" si="5"/>
        <v>5519</v>
      </c>
      <c r="J32" s="35">
        <f t="shared" si="5"/>
        <v>2996</v>
      </c>
      <c r="K32" s="54">
        <f>SUM(K24:K31)</f>
        <v>40064</v>
      </c>
      <c r="L32" s="60">
        <f>K32/人口統計!D5</f>
        <v>0.1814895515762103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256</v>
      </c>
      <c r="E50" s="192">
        <v>245</v>
      </c>
      <c r="F50" s="192">
        <v>320</v>
      </c>
      <c r="G50" s="192">
        <v>192</v>
      </c>
      <c r="H50" s="192">
        <v>161</v>
      </c>
      <c r="I50" s="192">
        <v>198</v>
      </c>
      <c r="J50" s="191">
        <v>119</v>
      </c>
      <c r="K50" s="193">
        <f t="shared" ref="K50:K82" si="6">SUM(D50:J50)</f>
        <v>1491</v>
      </c>
      <c r="L50" s="194">
        <f>K50/N50</f>
        <v>0.13956753720864926</v>
      </c>
      <c r="N50" s="14">
        <v>10683</v>
      </c>
    </row>
    <row r="51" spans="2:14" ht="20.100000000000001" customHeight="1">
      <c r="B51" s="203" t="s">
        <v>155</v>
      </c>
      <c r="C51" s="204"/>
      <c r="D51" s="191">
        <v>200</v>
      </c>
      <c r="E51" s="192">
        <v>187</v>
      </c>
      <c r="F51" s="192">
        <v>290</v>
      </c>
      <c r="G51" s="192">
        <v>154</v>
      </c>
      <c r="H51" s="192">
        <v>143</v>
      </c>
      <c r="I51" s="192">
        <v>160</v>
      </c>
      <c r="J51" s="191">
        <v>85</v>
      </c>
      <c r="K51" s="193">
        <f t="shared" si="6"/>
        <v>1219</v>
      </c>
      <c r="L51" s="194">
        <f t="shared" ref="L51:L82" si="7">K51/N51</f>
        <v>0.15747319467769022</v>
      </c>
      <c r="N51" s="14">
        <v>7741</v>
      </c>
    </row>
    <row r="52" spans="2:14" ht="20.100000000000001" customHeight="1">
      <c r="B52" s="203" t="s">
        <v>156</v>
      </c>
      <c r="C52" s="204"/>
      <c r="D52" s="191">
        <v>362</v>
      </c>
      <c r="E52" s="192">
        <v>292</v>
      </c>
      <c r="F52" s="192">
        <v>338</v>
      </c>
      <c r="G52" s="192">
        <v>252</v>
      </c>
      <c r="H52" s="192">
        <v>193</v>
      </c>
      <c r="I52" s="192">
        <v>231</v>
      </c>
      <c r="J52" s="191">
        <v>140</v>
      </c>
      <c r="K52" s="193">
        <f t="shared" si="6"/>
        <v>1808</v>
      </c>
      <c r="L52" s="194">
        <f t="shared" si="7"/>
        <v>0.16276557436082104</v>
      </c>
      <c r="N52" s="14">
        <v>11108</v>
      </c>
    </row>
    <row r="53" spans="2:14" ht="20.100000000000001" customHeight="1">
      <c r="B53" s="203" t="s">
        <v>157</v>
      </c>
      <c r="C53" s="204"/>
      <c r="D53" s="191">
        <v>187</v>
      </c>
      <c r="E53" s="192">
        <v>175</v>
      </c>
      <c r="F53" s="192">
        <v>225</v>
      </c>
      <c r="G53" s="192">
        <v>158</v>
      </c>
      <c r="H53" s="192">
        <v>133</v>
      </c>
      <c r="I53" s="192">
        <v>164</v>
      </c>
      <c r="J53" s="191">
        <v>105</v>
      </c>
      <c r="K53" s="193">
        <f t="shared" si="6"/>
        <v>1147</v>
      </c>
      <c r="L53" s="194">
        <f t="shared" si="7"/>
        <v>0.14929064167642847</v>
      </c>
      <c r="N53" s="14">
        <v>7683</v>
      </c>
    </row>
    <row r="54" spans="2:14" ht="20.100000000000001" customHeight="1">
      <c r="B54" s="203" t="s">
        <v>158</v>
      </c>
      <c r="C54" s="204"/>
      <c r="D54" s="191">
        <v>149</v>
      </c>
      <c r="E54" s="192">
        <v>156</v>
      </c>
      <c r="F54" s="192">
        <v>196</v>
      </c>
      <c r="G54" s="192">
        <v>108</v>
      </c>
      <c r="H54" s="192">
        <v>90</v>
      </c>
      <c r="I54" s="192">
        <v>160</v>
      </c>
      <c r="J54" s="191">
        <v>82</v>
      </c>
      <c r="K54" s="193">
        <f t="shared" si="6"/>
        <v>941</v>
      </c>
      <c r="L54" s="194">
        <f t="shared" si="7"/>
        <v>0.14571074636110251</v>
      </c>
      <c r="N54" s="14">
        <v>6458</v>
      </c>
    </row>
    <row r="55" spans="2:14" ht="20.100000000000001" customHeight="1">
      <c r="B55" s="203" t="s">
        <v>159</v>
      </c>
      <c r="C55" s="204"/>
      <c r="D55" s="191">
        <v>56</v>
      </c>
      <c r="E55" s="192">
        <v>67</v>
      </c>
      <c r="F55" s="192">
        <v>100</v>
      </c>
      <c r="G55" s="192">
        <v>42</v>
      </c>
      <c r="H55" s="192">
        <v>42</v>
      </c>
      <c r="I55" s="192">
        <v>47</v>
      </c>
      <c r="J55" s="191">
        <v>30</v>
      </c>
      <c r="K55" s="193">
        <f t="shared" si="6"/>
        <v>384</v>
      </c>
      <c r="L55" s="194">
        <f t="shared" si="7"/>
        <v>0.15329341317365269</v>
      </c>
      <c r="N55" s="14">
        <v>2505</v>
      </c>
    </row>
    <row r="56" spans="2:14" ht="20.100000000000001" customHeight="1">
      <c r="B56" s="203" t="s">
        <v>160</v>
      </c>
      <c r="C56" s="204"/>
      <c r="D56" s="191">
        <v>186</v>
      </c>
      <c r="E56" s="192">
        <v>149</v>
      </c>
      <c r="F56" s="192">
        <v>155</v>
      </c>
      <c r="G56" s="192">
        <v>123</v>
      </c>
      <c r="H56" s="192">
        <v>101</v>
      </c>
      <c r="I56" s="192">
        <v>96</v>
      </c>
      <c r="J56" s="191">
        <v>51</v>
      </c>
      <c r="K56" s="193">
        <f t="shared" si="6"/>
        <v>861</v>
      </c>
      <c r="L56" s="194">
        <f t="shared" si="7"/>
        <v>0.19995355318160707</v>
      </c>
      <c r="N56" s="14">
        <v>4306</v>
      </c>
    </row>
    <row r="57" spans="2:14" ht="20.100000000000001" customHeight="1">
      <c r="B57" s="203" t="s">
        <v>161</v>
      </c>
      <c r="C57" s="204"/>
      <c r="D57" s="191">
        <v>404</v>
      </c>
      <c r="E57" s="192">
        <v>378</v>
      </c>
      <c r="F57" s="192">
        <v>388</v>
      </c>
      <c r="G57" s="192">
        <v>238</v>
      </c>
      <c r="H57" s="192">
        <v>189</v>
      </c>
      <c r="I57" s="192">
        <v>211</v>
      </c>
      <c r="J57" s="191">
        <v>113</v>
      </c>
      <c r="K57" s="193">
        <f t="shared" si="6"/>
        <v>1921</v>
      </c>
      <c r="L57" s="194">
        <f t="shared" si="7"/>
        <v>0.20749621948585006</v>
      </c>
      <c r="N57" s="14">
        <v>9258</v>
      </c>
    </row>
    <row r="58" spans="2:14" ht="20.100000000000001" customHeight="1">
      <c r="B58" s="203" t="s">
        <v>162</v>
      </c>
      <c r="C58" s="204"/>
      <c r="D58" s="191">
        <v>419</v>
      </c>
      <c r="E58" s="192">
        <v>343</v>
      </c>
      <c r="F58" s="192">
        <v>397</v>
      </c>
      <c r="G58" s="192">
        <v>255</v>
      </c>
      <c r="H58" s="192">
        <v>226</v>
      </c>
      <c r="I58" s="192">
        <v>229</v>
      </c>
      <c r="J58" s="191">
        <v>157</v>
      </c>
      <c r="K58" s="193">
        <f t="shared" si="6"/>
        <v>2026</v>
      </c>
      <c r="L58" s="194">
        <f t="shared" si="7"/>
        <v>0.19158392434988181</v>
      </c>
      <c r="N58" s="14">
        <v>10575</v>
      </c>
    </row>
    <row r="59" spans="2:14" ht="20.100000000000001" customHeight="1">
      <c r="B59" s="203" t="s">
        <v>163</v>
      </c>
      <c r="C59" s="204"/>
      <c r="D59" s="191">
        <v>204</v>
      </c>
      <c r="E59" s="192">
        <v>174</v>
      </c>
      <c r="F59" s="192">
        <v>192</v>
      </c>
      <c r="G59" s="192">
        <v>144</v>
      </c>
      <c r="H59" s="192">
        <v>128</v>
      </c>
      <c r="I59" s="192">
        <v>139</v>
      </c>
      <c r="J59" s="191">
        <v>82</v>
      </c>
      <c r="K59" s="193">
        <f t="shared" si="6"/>
        <v>1063</v>
      </c>
      <c r="L59" s="194">
        <f t="shared" si="7"/>
        <v>0.16115827774408734</v>
      </c>
      <c r="N59" s="14">
        <v>6596</v>
      </c>
    </row>
    <row r="60" spans="2:14" ht="20.100000000000001" customHeight="1">
      <c r="B60" s="203" t="s">
        <v>164</v>
      </c>
      <c r="C60" s="204"/>
      <c r="D60" s="191">
        <v>378</v>
      </c>
      <c r="E60" s="192">
        <v>223</v>
      </c>
      <c r="F60" s="192">
        <v>471</v>
      </c>
      <c r="G60" s="192">
        <v>251</v>
      </c>
      <c r="H60" s="192">
        <v>219</v>
      </c>
      <c r="I60" s="192">
        <v>281</v>
      </c>
      <c r="J60" s="191">
        <v>164</v>
      </c>
      <c r="K60" s="193">
        <f t="shared" si="6"/>
        <v>1987</v>
      </c>
      <c r="L60" s="194">
        <f t="shared" si="7"/>
        <v>0.20924599831508003</v>
      </c>
      <c r="N60" s="14">
        <v>9496</v>
      </c>
    </row>
    <row r="61" spans="2:14" ht="20.100000000000001" customHeight="1">
      <c r="B61" s="203" t="s">
        <v>165</v>
      </c>
      <c r="C61" s="204"/>
      <c r="D61" s="191">
        <v>120</v>
      </c>
      <c r="E61" s="192">
        <v>72</v>
      </c>
      <c r="F61" s="192">
        <v>162</v>
      </c>
      <c r="G61" s="192">
        <v>82</v>
      </c>
      <c r="H61" s="192">
        <v>75</v>
      </c>
      <c r="I61" s="192">
        <v>94</v>
      </c>
      <c r="J61" s="191">
        <v>48</v>
      </c>
      <c r="K61" s="193">
        <f t="shared" si="6"/>
        <v>653</v>
      </c>
      <c r="L61" s="194">
        <f t="shared" si="7"/>
        <v>0.21629678701556806</v>
      </c>
      <c r="N61" s="14">
        <v>3019</v>
      </c>
    </row>
    <row r="62" spans="2:14" ht="20.100000000000001" customHeight="1">
      <c r="B62" s="203" t="s">
        <v>166</v>
      </c>
      <c r="C62" s="204"/>
      <c r="D62" s="191">
        <v>276</v>
      </c>
      <c r="E62" s="192">
        <v>126</v>
      </c>
      <c r="F62" s="192">
        <v>266</v>
      </c>
      <c r="G62" s="192">
        <v>166</v>
      </c>
      <c r="H62" s="192">
        <v>133</v>
      </c>
      <c r="I62" s="192">
        <v>123</v>
      </c>
      <c r="J62" s="191">
        <v>80</v>
      </c>
      <c r="K62" s="193">
        <f t="shared" si="6"/>
        <v>1170</v>
      </c>
      <c r="L62" s="194">
        <f t="shared" si="7"/>
        <v>0.19526034712950602</v>
      </c>
      <c r="N62" s="14">
        <v>5992</v>
      </c>
    </row>
    <row r="63" spans="2:14" ht="20.100000000000001" customHeight="1">
      <c r="B63" s="203" t="s">
        <v>167</v>
      </c>
      <c r="C63" s="204"/>
      <c r="D63" s="191">
        <v>184</v>
      </c>
      <c r="E63" s="192">
        <v>147</v>
      </c>
      <c r="F63" s="192">
        <v>346</v>
      </c>
      <c r="G63" s="192">
        <v>208</v>
      </c>
      <c r="H63" s="192">
        <v>170</v>
      </c>
      <c r="I63" s="192">
        <v>198</v>
      </c>
      <c r="J63" s="191">
        <v>85</v>
      </c>
      <c r="K63" s="193">
        <f t="shared" si="6"/>
        <v>1338</v>
      </c>
      <c r="L63" s="194">
        <f t="shared" si="7"/>
        <v>0.14583106267029972</v>
      </c>
      <c r="N63" s="14">
        <v>9175</v>
      </c>
    </row>
    <row r="64" spans="2:14" ht="20.100000000000001" customHeight="1">
      <c r="B64" s="203" t="s">
        <v>168</v>
      </c>
      <c r="C64" s="204"/>
      <c r="D64" s="191">
        <v>21</v>
      </c>
      <c r="E64" s="192">
        <v>18</v>
      </c>
      <c r="F64" s="192">
        <v>38</v>
      </c>
      <c r="G64" s="192">
        <v>23</v>
      </c>
      <c r="H64" s="192">
        <v>29</v>
      </c>
      <c r="I64" s="192">
        <v>24</v>
      </c>
      <c r="J64" s="191">
        <v>30</v>
      </c>
      <c r="K64" s="193">
        <f t="shared" si="6"/>
        <v>183</v>
      </c>
      <c r="L64" s="194">
        <f t="shared" si="7"/>
        <v>0.20584926884139482</v>
      </c>
      <c r="N64" s="14">
        <v>889</v>
      </c>
    </row>
    <row r="65" spans="2:14" ht="20.100000000000001" customHeight="1">
      <c r="B65" s="203" t="s">
        <v>169</v>
      </c>
      <c r="C65" s="204"/>
      <c r="D65" s="191">
        <v>210</v>
      </c>
      <c r="E65" s="192">
        <v>162</v>
      </c>
      <c r="F65" s="192">
        <v>333</v>
      </c>
      <c r="G65" s="192">
        <v>215</v>
      </c>
      <c r="H65" s="192">
        <v>211</v>
      </c>
      <c r="I65" s="192">
        <v>276</v>
      </c>
      <c r="J65" s="191">
        <v>139</v>
      </c>
      <c r="K65" s="193">
        <f t="shared" si="6"/>
        <v>1546</v>
      </c>
      <c r="L65" s="194">
        <f t="shared" si="7"/>
        <v>0.15489429916841999</v>
      </c>
      <c r="N65" s="14">
        <v>9981</v>
      </c>
    </row>
    <row r="66" spans="2:14" ht="20.100000000000001" customHeight="1">
      <c r="B66" s="203" t="s">
        <v>170</v>
      </c>
      <c r="C66" s="204"/>
      <c r="D66" s="191">
        <v>129</v>
      </c>
      <c r="E66" s="192">
        <v>94</v>
      </c>
      <c r="F66" s="192">
        <v>152</v>
      </c>
      <c r="G66" s="192">
        <v>108</v>
      </c>
      <c r="H66" s="192">
        <v>82</v>
      </c>
      <c r="I66" s="192">
        <v>115</v>
      </c>
      <c r="J66" s="191">
        <v>62</v>
      </c>
      <c r="K66" s="193">
        <f t="shared" si="6"/>
        <v>742</v>
      </c>
      <c r="L66" s="194">
        <f t="shared" si="7"/>
        <v>0.16536661466458658</v>
      </c>
      <c r="N66" s="14">
        <v>4487</v>
      </c>
    </row>
    <row r="67" spans="2:14" ht="20.100000000000001" customHeight="1">
      <c r="B67" s="203" t="s">
        <v>171</v>
      </c>
      <c r="C67" s="204"/>
      <c r="D67" s="187">
        <v>568</v>
      </c>
      <c r="E67" s="188">
        <v>512</v>
      </c>
      <c r="F67" s="188">
        <v>1020</v>
      </c>
      <c r="G67" s="188">
        <v>574</v>
      </c>
      <c r="H67" s="188">
        <v>507</v>
      </c>
      <c r="I67" s="188">
        <v>583</v>
      </c>
      <c r="J67" s="187">
        <v>291</v>
      </c>
      <c r="K67" s="189">
        <f t="shared" si="6"/>
        <v>4055</v>
      </c>
      <c r="L67" s="195">
        <f t="shared" si="7"/>
        <v>0.18670288687324463</v>
      </c>
      <c r="N67" s="14">
        <v>21719</v>
      </c>
    </row>
    <row r="68" spans="2:14" ht="20.100000000000001" customHeight="1">
      <c r="B68" s="203" t="s">
        <v>172</v>
      </c>
      <c r="C68" s="204"/>
      <c r="D68" s="187">
        <v>94</v>
      </c>
      <c r="E68" s="188">
        <v>85</v>
      </c>
      <c r="F68" s="188">
        <v>178</v>
      </c>
      <c r="G68" s="188">
        <v>102</v>
      </c>
      <c r="H68" s="188">
        <v>91</v>
      </c>
      <c r="I68" s="188">
        <v>83</v>
      </c>
      <c r="J68" s="187">
        <v>58</v>
      </c>
      <c r="K68" s="189">
        <f t="shared" si="6"/>
        <v>691</v>
      </c>
      <c r="L68" s="195">
        <f t="shared" si="7"/>
        <v>0.16990410622080157</v>
      </c>
      <c r="N68" s="14">
        <v>4067</v>
      </c>
    </row>
    <row r="69" spans="2:14" ht="20.100000000000001" customHeight="1">
      <c r="B69" s="203" t="s">
        <v>173</v>
      </c>
      <c r="C69" s="204"/>
      <c r="D69" s="187">
        <v>124</v>
      </c>
      <c r="E69" s="188">
        <v>110</v>
      </c>
      <c r="F69" s="188">
        <v>260</v>
      </c>
      <c r="G69" s="188">
        <v>124</v>
      </c>
      <c r="H69" s="188">
        <v>98</v>
      </c>
      <c r="I69" s="188">
        <v>123</v>
      </c>
      <c r="J69" s="187">
        <v>66</v>
      </c>
      <c r="K69" s="189">
        <f t="shared" si="6"/>
        <v>905</v>
      </c>
      <c r="L69" s="195">
        <f t="shared" si="7"/>
        <v>0.15860497721696459</v>
      </c>
      <c r="N69" s="14">
        <v>5706</v>
      </c>
    </row>
    <row r="70" spans="2:14" ht="20.100000000000001" customHeight="1">
      <c r="B70" s="203" t="s">
        <v>174</v>
      </c>
      <c r="C70" s="204"/>
      <c r="D70" s="187">
        <v>792</v>
      </c>
      <c r="E70" s="188">
        <v>492</v>
      </c>
      <c r="F70" s="188">
        <v>748</v>
      </c>
      <c r="G70" s="188">
        <v>459</v>
      </c>
      <c r="H70" s="188">
        <v>396</v>
      </c>
      <c r="I70" s="188">
        <v>463</v>
      </c>
      <c r="J70" s="187">
        <v>221</v>
      </c>
      <c r="K70" s="189">
        <f t="shared" si="6"/>
        <v>3571</v>
      </c>
      <c r="L70" s="195">
        <f t="shared" si="7"/>
        <v>0.22756818761152178</v>
      </c>
      <c r="N70" s="14">
        <v>15692</v>
      </c>
    </row>
    <row r="71" spans="2:14" ht="20.100000000000001" customHeight="1">
      <c r="B71" s="203" t="s">
        <v>175</v>
      </c>
      <c r="C71" s="204"/>
      <c r="D71" s="187">
        <v>128</v>
      </c>
      <c r="E71" s="188">
        <v>119</v>
      </c>
      <c r="F71" s="188">
        <v>203</v>
      </c>
      <c r="G71" s="188">
        <v>145</v>
      </c>
      <c r="H71" s="188">
        <v>139</v>
      </c>
      <c r="I71" s="188">
        <v>126</v>
      </c>
      <c r="J71" s="187">
        <v>78</v>
      </c>
      <c r="K71" s="189">
        <f t="shared" si="6"/>
        <v>938</v>
      </c>
      <c r="L71" s="195">
        <f t="shared" si="7"/>
        <v>0.20176382017638203</v>
      </c>
      <c r="N71" s="14">
        <v>4649</v>
      </c>
    </row>
    <row r="72" spans="2:14" ht="20.100000000000001" customHeight="1">
      <c r="B72" s="203" t="s">
        <v>176</v>
      </c>
      <c r="C72" s="204"/>
      <c r="D72" s="187">
        <v>214</v>
      </c>
      <c r="E72" s="188">
        <v>113</v>
      </c>
      <c r="F72" s="188">
        <v>223</v>
      </c>
      <c r="G72" s="188">
        <v>110</v>
      </c>
      <c r="H72" s="188">
        <v>98</v>
      </c>
      <c r="I72" s="188">
        <v>129</v>
      </c>
      <c r="J72" s="187">
        <v>59</v>
      </c>
      <c r="K72" s="189">
        <f t="shared" si="6"/>
        <v>946</v>
      </c>
      <c r="L72" s="195">
        <f t="shared" si="7"/>
        <v>0.21697247706422018</v>
      </c>
      <c r="N72" s="14">
        <v>4360</v>
      </c>
    </row>
    <row r="73" spans="2:14" ht="20.100000000000001" customHeight="1">
      <c r="B73" s="203" t="s">
        <v>177</v>
      </c>
      <c r="C73" s="204"/>
      <c r="D73" s="187">
        <v>180</v>
      </c>
      <c r="E73" s="188">
        <v>101</v>
      </c>
      <c r="F73" s="188">
        <v>171</v>
      </c>
      <c r="G73" s="188">
        <v>111</v>
      </c>
      <c r="H73" s="188">
        <v>96</v>
      </c>
      <c r="I73" s="188">
        <v>133</v>
      </c>
      <c r="J73" s="187">
        <v>63</v>
      </c>
      <c r="K73" s="189">
        <f t="shared" si="6"/>
        <v>855</v>
      </c>
      <c r="L73" s="195">
        <f t="shared" si="7"/>
        <v>0.21536523929471033</v>
      </c>
      <c r="N73" s="14">
        <v>3970</v>
      </c>
    </row>
    <row r="74" spans="2:14" ht="20.100000000000001" customHeight="1">
      <c r="B74" s="203" t="s">
        <v>178</v>
      </c>
      <c r="C74" s="204"/>
      <c r="D74" s="187">
        <v>146</v>
      </c>
      <c r="E74" s="188">
        <v>113</v>
      </c>
      <c r="F74" s="188">
        <v>170</v>
      </c>
      <c r="G74" s="188">
        <v>98</v>
      </c>
      <c r="H74" s="188">
        <v>75</v>
      </c>
      <c r="I74" s="188">
        <v>95</v>
      </c>
      <c r="J74" s="187">
        <v>43</v>
      </c>
      <c r="K74" s="189">
        <f t="shared" si="6"/>
        <v>740</v>
      </c>
      <c r="L74" s="196">
        <f t="shared" si="7"/>
        <v>0.22896039603960397</v>
      </c>
      <c r="N74" s="14">
        <v>3232</v>
      </c>
    </row>
    <row r="75" spans="2:14" ht="20.100000000000001" customHeight="1">
      <c r="B75" s="203" t="s">
        <v>179</v>
      </c>
      <c r="C75" s="204"/>
      <c r="D75" s="187">
        <v>324</v>
      </c>
      <c r="E75" s="188">
        <v>214</v>
      </c>
      <c r="F75" s="188">
        <v>294</v>
      </c>
      <c r="G75" s="188">
        <v>200</v>
      </c>
      <c r="H75" s="188">
        <v>197</v>
      </c>
      <c r="I75" s="188">
        <v>216</v>
      </c>
      <c r="J75" s="187">
        <v>86</v>
      </c>
      <c r="K75" s="189">
        <f t="shared" si="6"/>
        <v>1531</v>
      </c>
      <c r="L75" s="197">
        <f t="shared" si="7"/>
        <v>0.25381299734748008</v>
      </c>
      <c r="N75" s="14">
        <v>6032</v>
      </c>
    </row>
    <row r="76" spans="2:14" ht="20.100000000000001" customHeight="1">
      <c r="B76" s="203" t="s">
        <v>180</v>
      </c>
      <c r="C76" s="204"/>
      <c r="D76" s="187">
        <v>99</v>
      </c>
      <c r="E76" s="188">
        <v>67</v>
      </c>
      <c r="F76" s="188">
        <v>98</v>
      </c>
      <c r="G76" s="188">
        <v>63</v>
      </c>
      <c r="H76" s="188">
        <v>46</v>
      </c>
      <c r="I76" s="188">
        <v>73</v>
      </c>
      <c r="J76" s="187">
        <v>27</v>
      </c>
      <c r="K76" s="189">
        <f t="shared" si="6"/>
        <v>473</v>
      </c>
      <c r="L76" s="195">
        <f t="shared" si="7"/>
        <v>0.24083503054989816</v>
      </c>
      <c r="N76" s="14">
        <v>1964</v>
      </c>
    </row>
    <row r="77" spans="2:14" ht="20.100000000000001" customHeight="1">
      <c r="B77" s="203" t="s">
        <v>181</v>
      </c>
      <c r="C77" s="204"/>
      <c r="D77" s="187">
        <v>294</v>
      </c>
      <c r="E77" s="188">
        <v>185</v>
      </c>
      <c r="F77" s="188">
        <v>396</v>
      </c>
      <c r="G77" s="188">
        <v>244</v>
      </c>
      <c r="H77" s="188">
        <v>184</v>
      </c>
      <c r="I77" s="188">
        <v>217</v>
      </c>
      <c r="J77" s="187">
        <v>113</v>
      </c>
      <c r="K77" s="189">
        <f t="shared" si="6"/>
        <v>1633</v>
      </c>
      <c r="L77" s="195">
        <f t="shared" si="7"/>
        <v>0.20874344880480633</v>
      </c>
      <c r="N77" s="14">
        <v>7823</v>
      </c>
    </row>
    <row r="78" spans="2:14" ht="20.100000000000001" customHeight="1">
      <c r="B78" s="203" t="s">
        <v>182</v>
      </c>
      <c r="C78" s="204"/>
      <c r="D78" s="187">
        <v>51</v>
      </c>
      <c r="E78" s="188">
        <v>32</v>
      </c>
      <c r="F78" s="188">
        <v>61</v>
      </c>
      <c r="G78" s="188">
        <v>34</v>
      </c>
      <c r="H78" s="188">
        <v>21</v>
      </c>
      <c r="I78" s="188">
        <v>43</v>
      </c>
      <c r="J78" s="187">
        <v>18</v>
      </c>
      <c r="K78" s="189">
        <f t="shared" si="6"/>
        <v>260</v>
      </c>
      <c r="L78" s="195">
        <f t="shared" si="7"/>
        <v>0.21294021294021295</v>
      </c>
      <c r="N78" s="14">
        <v>1221</v>
      </c>
    </row>
    <row r="79" spans="2:14" ht="20.100000000000001" customHeight="1">
      <c r="B79" s="203" t="s">
        <v>183</v>
      </c>
      <c r="C79" s="204"/>
      <c r="D79" s="187">
        <v>203</v>
      </c>
      <c r="E79" s="188">
        <v>143</v>
      </c>
      <c r="F79" s="188">
        <v>413</v>
      </c>
      <c r="G79" s="188">
        <v>204</v>
      </c>
      <c r="H79" s="188">
        <v>183</v>
      </c>
      <c r="I79" s="188">
        <v>252</v>
      </c>
      <c r="J79" s="187">
        <v>144</v>
      </c>
      <c r="K79" s="189">
        <f t="shared" si="6"/>
        <v>1542</v>
      </c>
      <c r="L79" s="195">
        <f t="shared" si="7"/>
        <v>0.17139046348782927</v>
      </c>
      <c r="N79" s="14">
        <v>8997</v>
      </c>
    </row>
    <row r="80" spans="2:14" ht="20.100000000000001" customHeight="1">
      <c r="B80" s="203" t="s">
        <v>184</v>
      </c>
      <c r="C80" s="204"/>
      <c r="D80" s="45">
        <v>52</v>
      </c>
      <c r="E80" s="46">
        <v>45</v>
      </c>
      <c r="F80" s="46">
        <v>81</v>
      </c>
      <c r="G80" s="46">
        <v>54</v>
      </c>
      <c r="H80" s="46">
        <v>32</v>
      </c>
      <c r="I80" s="46">
        <v>68</v>
      </c>
      <c r="J80" s="45">
        <v>45</v>
      </c>
      <c r="K80" s="47">
        <f t="shared" si="6"/>
        <v>377</v>
      </c>
      <c r="L80" s="195">
        <f t="shared" si="7"/>
        <v>0.1809021113243762</v>
      </c>
      <c r="N80" s="14">
        <v>2084</v>
      </c>
    </row>
    <row r="81" spans="2:14" ht="20.100000000000001" customHeight="1">
      <c r="B81" s="203" t="s">
        <v>185</v>
      </c>
      <c r="C81" s="204"/>
      <c r="D81" s="45">
        <v>34</v>
      </c>
      <c r="E81" s="46">
        <v>53</v>
      </c>
      <c r="F81" s="46">
        <v>132</v>
      </c>
      <c r="G81" s="46">
        <v>68</v>
      </c>
      <c r="H81" s="46">
        <v>39</v>
      </c>
      <c r="I81" s="46">
        <v>76</v>
      </c>
      <c r="J81" s="45">
        <v>37</v>
      </c>
      <c r="K81" s="47">
        <f t="shared" si="6"/>
        <v>439</v>
      </c>
      <c r="L81" s="195">
        <f t="shared" si="7"/>
        <v>0.16241213466518684</v>
      </c>
      <c r="N81" s="14">
        <v>2703</v>
      </c>
    </row>
    <row r="82" spans="2:14" ht="20.100000000000001" customHeight="1">
      <c r="B82" s="203" t="s">
        <v>186</v>
      </c>
      <c r="C82" s="204"/>
      <c r="D82" s="40">
        <v>218</v>
      </c>
      <c r="E82" s="39">
        <v>156</v>
      </c>
      <c r="F82" s="39">
        <v>278</v>
      </c>
      <c r="G82" s="39">
        <v>162</v>
      </c>
      <c r="H82" s="39">
        <v>132</v>
      </c>
      <c r="I82" s="39">
        <v>168</v>
      </c>
      <c r="J82" s="40">
        <v>116</v>
      </c>
      <c r="K82" s="190">
        <f t="shared" si="6"/>
        <v>1230</v>
      </c>
      <c r="L82" s="197">
        <f t="shared" si="7"/>
        <v>0.18693009118541035</v>
      </c>
      <c r="N82" s="14">
        <v>6580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6150</v>
      </c>
      <c r="E5" s="149">
        <v>331404.68000000017</v>
      </c>
      <c r="F5" s="151">
        <v>1793</v>
      </c>
      <c r="G5" s="152">
        <v>34628.020000000004</v>
      </c>
      <c r="H5" s="150">
        <v>555</v>
      </c>
      <c r="I5" s="149">
        <v>116285.46999999997</v>
      </c>
      <c r="J5" s="151">
        <v>1117</v>
      </c>
      <c r="K5" s="152">
        <v>366580.09000000008</v>
      </c>
      <c r="M5" s="162">
        <f>Q5+Q7</f>
        <v>42198</v>
      </c>
      <c r="N5" s="121" t="s">
        <v>107</v>
      </c>
      <c r="O5" s="122"/>
      <c r="P5" s="134"/>
      <c r="Q5" s="123">
        <v>33827</v>
      </c>
      <c r="R5" s="124">
        <v>1998028.4100000015</v>
      </c>
      <c r="S5" s="124">
        <f>R5/Q5*100</f>
        <v>5906.6083601856544</v>
      </c>
    </row>
    <row r="6" spans="1:19" ht="20.100000000000001" customHeight="1">
      <c r="B6" s="217" t="s">
        <v>114</v>
      </c>
      <c r="C6" s="217"/>
      <c r="D6" s="153">
        <v>4924</v>
      </c>
      <c r="E6" s="154">
        <v>298512.32000000007</v>
      </c>
      <c r="F6" s="155">
        <v>1557</v>
      </c>
      <c r="G6" s="156">
        <v>29717.309999999998</v>
      </c>
      <c r="H6" s="153">
        <v>405</v>
      </c>
      <c r="I6" s="154">
        <v>87807.62999999999</v>
      </c>
      <c r="J6" s="155">
        <v>856</v>
      </c>
      <c r="K6" s="156">
        <v>262334.08999999997</v>
      </c>
      <c r="M6" s="58"/>
      <c r="N6" s="125"/>
      <c r="O6" s="94" t="s">
        <v>104</v>
      </c>
      <c r="P6" s="107"/>
      <c r="Q6" s="98">
        <f>Q5/Q$13</f>
        <v>0.6379443658651579</v>
      </c>
      <c r="R6" s="99">
        <f>R5/R$13</f>
        <v>0.38979713483865669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3024</v>
      </c>
      <c r="E7" s="154">
        <v>181731.68000000002</v>
      </c>
      <c r="F7" s="155">
        <v>943</v>
      </c>
      <c r="G7" s="156">
        <v>17227.320000000003</v>
      </c>
      <c r="H7" s="153">
        <v>512</v>
      </c>
      <c r="I7" s="154">
        <v>113368.15000000001</v>
      </c>
      <c r="J7" s="155">
        <v>613</v>
      </c>
      <c r="K7" s="156">
        <v>195324.41</v>
      </c>
      <c r="M7" s="58"/>
      <c r="N7" s="126" t="s">
        <v>108</v>
      </c>
      <c r="O7" s="127"/>
      <c r="P7" s="135"/>
      <c r="Q7" s="128">
        <v>8371</v>
      </c>
      <c r="R7" s="129">
        <v>155363.8899999999</v>
      </c>
      <c r="S7" s="129">
        <f>R7/Q7*100</f>
        <v>1855.9776609724036</v>
      </c>
    </row>
    <row r="8" spans="1:19" ht="20.100000000000001" customHeight="1">
      <c r="B8" s="217" t="s">
        <v>116</v>
      </c>
      <c r="C8" s="217"/>
      <c r="D8" s="153">
        <v>1257</v>
      </c>
      <c r="E8" s="154">
        <v>74062.569999999992</v>
      </c>
      <c r="F8" s="155">
        <v>242</v>
      </c>
      <c r="G8" s="156">
        <v>4239.1699999999992</v>
      </c>
      <c r="H8" s="153">
        <v>71</v>
      </c>
      <c r="I8" s="154">
        <v>14886.98</v>
      </c>
      <c r="J8" s="155">
        <v>330</v>
      </c>
      <c r="K8" s="156">
        <v>99917.499999999985</v>
      </c>
      <c r="L8" s="89"/>
      <c r="M8" s="88"/>
      <c r="N8" s="130"/>
      <c r="O8" s="94" t="s">
        <v>104</v>
      </c>
      <c r="P8" s="107"/>
      <c r="Q8" s="98">
        <f>Q7/Q$13</f>
        <v>0.15786892975011788</v>
      </c>
      <c r="R8" s="99">
        <f>R7/R$13</f>
        <v>3.0310079114134386E-2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1837</v>
      </c>
      <c r="E9" s="154">
        <v>115897.19</v>
      </c>
      <c r="F9" s="155">
        <v>415</v>
      </c>
      <c r="G9" s="156">
        <v>8149.6400000000012</v>
      </c>
      <c r="H9" s="153">
        <v>317</v>
      </c>
      <c r="I9" s="154">
        <v>67576.550000000017</v>
      </c>
      <c r="J9" s="155">
        <v>389</v>
      </c>
      <c r="K9" s="156">
        <v>121936.43</v>
      </c>
      <c r="L9" s="89"/>
      <c r="M9" s="88"/>
      <c r="N9" s="126" t="s">
        <v>109</v>
      </c>
      <c r="O9" s="127"/>
      <c r="P9" s="135"/>
      <c r="Q9" s="128">
        <v>4077</v>
      </c>
      <c r="R9" s="129">
        <v>886549.59999999986</v>
      </c>
      <c r="S9" s="129">
        <f>R9/Q9*100</f>
        <v>21745.145940642626</v>
      </c>
    </row>
    <row r="10" spans="1:19" ht="20.100000000000001" customHeight="1">
      <c r="B10" s="217" t="s">
        <v>118</v>
      </c>
      <c r="C10" s="217"/>
      <c r="D10" s="153">
        <v>4386</v>
      </c>
      <c r="E10" s="154">
        <v>280619.89000000007</v>
      </c>
      <c r="F10" s="155">
        <v>743</v>
      </c>
      <c r="G10" s="156">
        <v>15245.300000000003</v>
      </c>
      <c r="H10" s="153">
        <v>569</v>
      </c>
      <c r="I10" s="154">
        <v>134685.01999999999</v>
      </c>
      <c r="J10" s="155">
        <v>977</v>
      </c>
      <c r="K10" s="156">
        <v>313381.52</v>
      </c>
      <c r="L10" s="89"/>
      <c r="M10" s="88"/>
      <c r="N10" s="95"/>
      <c r="O10" s="94" t="s">
        <v>104</v>
      </c>
      <c r="P10" s="107"/>
      <c r="Q10" s="98">
        <f>Q9/Q$13</f>
        <v>7.6888260254596885E-2</v>
      </c>
      <c r="R10" s="99">
        <f>R9/R$13</f>
        <v>0.17295774786923918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9295</v>
      </c>
      <c r="E11" s="154">
        <v>537219.40999999992</v>
      </c>
      <c r="F11" s="155">
        <v>2003</v>
      </c>
      <c r="G11" s="156">
        <v>32505.360000000001</v>
      </c>
      <c r="H11" s="153">
        <v>1338</v>
      </c>
      <c r="I11" s="154">
        <v>290677.15000000002</v>
      </c>
      <c r="J11" s="155">
        <v>1700</v>
      </c>
      <c r="K11" s="156">
        <v>492516.86999999994</v>
      </c>
      <c r="L11" s="89"/>
      <c r="M11" s="88"/>
      <c r="N11" s="126" t="s">
        <v>110</v>
      </c>
      <c r="O11" s="127"/>
      <c r="P11" s="135"/>
      <c r="Q11" s="101">
        <v>6750</v>
      </c>
      <c r="R11" s="102">
        <v>2085874.1500000008</v>
      </c>
      <c r="S11" s="102">
        <f>R11/Q11*100</f>
        <v>30901.839259259272</v>
      </c>
    </row>
    <row r="12" spans="1:19" ht="20.100000000000001" customHeight="1" thickBot="1">
      <c r="B12" s="218" t="s">
        <v>120</v>
      </c>
      <c r="C12" s="218"/>
      <c r="D12" s="157">
        <v>2954</v>
      </c>
      <c r="E12" s="158">
        <v>178580.66999999993</v>
      </c>
      <c r="F12" s="159">
        <v>675</v>
      </c>
      <c r="G12" s="160">
        <v>13651.77</v>
      </c>
      <c r="H12" s="157">
        <v>310</v>
      </c>
      <c r="I12" s="158">
        <v>61262.65</v>
      </c>
      <c r="J12" s="159">
        <v>768</v>
      </c>
      <c r="K12" s="160">
        <v>233883.24</v>
      </c>
      <c r="L12" s="89"/>
      <c r="M12" s="88"/>
      <c r="N12" s="125"/>
      <c r="O12" s="84" t="s">
        <v>104</v>
      </c>
      <c r="P12" s="108"/>
      <c r="Q12" s="103">
        <f>Q11/Q$13</f>
        <v>0.12729844413012731</v>
      </c>
      <c r="R12" s="104">
        <f>R11/R$13</f>
        <v>0.40693503817796967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33827</v>
      </c>
      <c r="E13" s="149">
        <v>1998028.4100000015</v>
      </c>
      <c r="F13" s="151">
        <v>8371</v>
      </c>
      <c r="G13" s="152">
        <v>155363.8899999999</v>
      </c>
      <c r="H13" s="150">
        <v>4077</v>
      </c>
      <c r="I13" s="149">
        <v>886549.59999999986</v>
      </c>
      <c r="J13" s="151">
        <v>6750</v>
      </c>
      <c r="K13" s="152">
        <v>2085874.1500000008</v>
      </c>
      <c r="M13" s="58"/>
      <c r="N13" s="131" t="s">
        <v>111</v>
      </c>
      <c r="O13" s="132"/>
      <c r="P13" s="133"/>
      <c r="Q13" s="96">
        <f>Q5+Q7+Q9+Q11</f>
        <v>53025</v>
      </c>
      <c r="R13" s="97">
        <f>R5+R7+R9+R11</f>
        <v>5125816.0500000026</v>
      </c>
      <c r="S13" s="97">
        <f>R13/Q13*100</f>
        <v>9666.7912305516311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0.63962558502340094</v>
      </c>
      <c r="O16" s="58">
        <f>F5/(D5+F5+H5+J5)</f>
        <v>0.18647945917836714</v>
      </c>
      <c r="P16" s="58">
        <f>H5/(D5+F5+H5+J5)</f>
        <v>5.7722308892355696E-2</v>
      </c>
      <c r="Q16" s="58">
        <f>J5/(D5+F5+H5+J5)</f>
        <v>0.11617264690587624</v>
      </c>
    </row>
    <row r="17" spans="13:17" ht="20.100000000000001" customHeight="1">
      <c r="M17" s="14" t="s">
        <v>133</v>
      </c>
      <c r="N17" s="58">
        <f t="shared" ref="N17:N23" si="0">D6/(D6+F6+H6+J6)</f>
        <v>0.63601136657194524</v>
      </c>
      <c r="O17" s="58">
        <f t="shared" ref="O17:O23" si="1">F6/(D6+F6+H6+J6)</f>
        <v>0.20111082407646602</v>
      </c>
      <c r="P17" s="58">
        <f t="shared" ref="P17:P23" si="2">H6/(D6+F6+H6+J6)</f>
        <v>5.2312064066132785E-2</v>
      </c>
      <c r="Q17" s="58">
        <f t="shared" ref="Q17:Q23" si="3">J6/(D6+F6+H6+J6)</f>
        <v>0.11056574528545596</v>
      </c>
    </row>
    <row r="18" spans="13:17" ht="20.100000000000001" customHeight="1">
      <c r="M18" s="14" t="s">
        <v>134</v>
      </c>
      <c r="N18" s="58">
        <f t="shared" si="0"/>
        <v>0.59387274155538095</v>
      </c>
      <c r="O18" s="58">
        <f t="shared" si="1"/>
        <v>0.18519245875883739</v>
      </c>
      <c r="P18" s="58">
        <f t="shared" si="2"/>
        <v>0.10054988216810684</v>
      </c>
      <c r="Q18" s="58">
        <f t="shared" si="3"/>
        <v>0.12038491751767479</v>
      </c>
    </row>
    <row r="19" spans="13:17" ht="20.100000000000001" customHeight="1">
      <c r="M19" s="14" t="s">
        <v>135</v>
      </c>
      <c r="N19" s="58">
        <f t="shared" si="0"/>
        <v>0.66157894736842104</v>
      </c>
      <c r="O19" s="58">
        <f t="shared" si="1"/>
        <v>0.12736842105263158</v>
      </c>
      <c r="P19" s="58">
        <f t="shared" si="2"/>
        <v>3.7368421052631579E-2</v>
      </c>
      <c r="Q19" s="58">
        <f t="shared" si="3"/>
        <v>0.1736842105263158</v>
      </c>
    </row>
    <row r="20" spans="13:17" ht="20.100000000000001" customHeight="1">
      <c r="M20" s="14" t="s">
        <v>136</v>
      </c>
      <c r="N20" s="58">
        <f t="shared" si="0"/>
        <v>0.6210277214334009</v>
      </c>
      <c r="O20" s="58">
        <f t="shared" si="1"/>
        <v>0.1402974983096687</v>
      </c>
      <c r="P20" s="58">
        <f t="shared" si="2"/>
        <v>0.10716700473292766</v>
      </c>
      <c r="Q20" s="58">
        <f t="shared" si="3"/>
        <v>0.1315077755240027</v>
      </c>
    </row>
    <row r="21" spans="13:17" ht="20.100000000000001" customHeight="1">
      <c r="M21" s="14" t="s">
        <v>137</v>
      </c>
      <c r="N21" s="58">
        <f t="shared" si="0"/>
        <v>0.65707865168539326</v>
      </c>
      <c r="O21" s="58">
        <f t="shared" si="1"/>
        <v>0.11131086142322097</v>
      </c>
      <c r="P21" s="58">
        <f t="shared" si="2"/>
        <v>8.524344569288389E-2</v>
      </c>
      <c r="Q21" s="58">
        <f t="shared" si="3"/>
        <v>0.14636704119850188</v>
      </c>
    </row>
    <row r="22" spans="13:17" ht="20.100000000000001" customHeight="1">
      <c r="M22" s="14" t="s">
        <v>138</v>
      </c>
      <c r="N22" s="58">
        <f t="shared" si="0"/>
        <v>0.6483677455357143</v>
      </c>
      <c r="O22" s="58">
        <f t="shared" si="1"/>
        <v>0.13971819196428573</v>
      </c>
      <c r="P22" s="58">
        <f t="shared" si="2"/>
        <v>9.3331473214285712E-2</v>
      </c>
      <c r="Q22" s="58">
        <f t="shared" si="3"/>
        <v>0.11858258928571429</v>
      </c>
    </row>
    <row r="23" spans="13:17" ht="20.100000000000001" customHeight="1">
      <c r="M23" s="14" t="s">
        <v>139</v>
      </c>
      <c r="N23" s="58">
        <f t="shared" si="0"/>
        <v>0.62757595071170602</v>
      </c>
      <c r="O23" s="58">
        <f t="shared" si="1"/>
        <v>0.14340344168260039</v>
      </c>
      <c r="P23" s="58">
        <f t="shared" si="2"/>
        <v>6.5859358402379428E-2</v>
      </c>
      <c r="Q23" s="58">
        <f t="shared" si="3"/>
        <v>0.16316124920331421</v>
      </c>
    </row>
    <row r="24" spans="13:17" ht="20.100000000000001" customHeight="1">
      <c r="M24" s="14" t="s">
        <v>140</v>
      </c>
      <c r="N24" s="58">
        <f t="shared" ref="N24" si="4">D13/(D13+F13+H13+J13)</f>
        <v>0.6379443658651579</v>
      </c>
      <c r="O24" s="58">
        <f t="shared" ref="O24" si="5">F13/(D13+F13+H13+J13)</f>
        <v>0.15786892975011788</v>
      </c>
      <c r="P24" s="58">
        <f t="shared" ref="P24" si="6">H13/(D13+F13+H13+J13)</f>
        <v>7.6888260254596885E-2</v>
      </c>
      <c r="Q24" s="58">
        <f t="shared" ref="Q24" si="7">J13/(D13+F13+H13+J13)</f>
        <v>0.12729844413012731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0.39039387358386157</v>
      </c>
      <c r="O29" s="58">
        <f>G5/(E5+G5+I5+K5)</f>
        <v>4.0791719846380643E-2</v>
      </c>
      <c r="P29" s="58">
        <f>I5/(E5+G5+I5+K5)</f>
        <v>0.13698398910606782</v>
      </c>
      <c r="Q29" s="58">
        <f>K5/(E5+G5+I5+K5)</f>
        <v>0.43183041746368989</v>
      </c>
    </row>
    <row r="30" spans="13:17" ht="20.100000000000001" customHeight="1">
      <c r="M30" s="14" t="s">
        <v>133</v>
      </c>
      <c r="N30" s="58">
        <f t="shared" ref="N30:N37" si="8">E6/(E6+G6+I6+K6)</f>
        <v>0.44004264036209667</v>
      </c>
      <c r="O30" s="58">
        <f t="shared" ref="O30:O37" si="9">G6/(E6+G6+I6+K6)</f>
        <v>4.3806847090461579E-2</v>
      </c>
      <c r="P30" s="58">
        <f t="shared" ref="P30:P37" si="10">I6/(E6+G6+I6+K6)</f>
        <v>0.12943888329010353</v>
      </c>
      <c r="Q30" s="58">
        <f t="shared" ref="Q30:Q37" si="11">K6/(E6+G6+I6+K6)</f>
        <v>0.3867116292573381</v>
      </c>
    </row>
    <row r="31" spans="13:17" ht="20.100000000000001" customHeight="1">
      <c r="M31" s="14" t="s">
        <v>134</v>
      </c>
      <c r="N31" s="58">
        <f t="shared" si="8"/>
        <v>0.35798507149273806</v>
      </c>
      <c r="O31" s="58">
        <f t="shared" si="9"/>
        <v>3.3935323669644593E-2</v>
      </c>
      <c r="P31" s="58">
        <f t="shared" si="10"/>
        <v>0.22331882521940835</v>
      </c>
      <c r="Q31" s="58">
        <f t="shared" si="11"/>
        <v>0.38476077961820898</v>
      </c>
    </row>
    <row r="32" spans="13:17" ht="20.100000000000001" customHeight="1">
      <c r="M32" s="14" t="s">
        <v>135</v>
      </c>
      <c r="N32" s="58">
        <f t="shared" si="8"/>
        <v>0.38353280386307598</v>
      </c>
      <c r="O32" s="58">
        <f t="shared" si="9"/>
        <v>2.1952529545656269E-2</v>
      </c>
      <c r="P32" s="58">
        <f t="shared" si="10"/>
        <v>7.7092182737562784E-2</v>
      </c>
      <c r="Q32" s="58">
        <f t="shared" si="11"/>
        <v>0.51742248385370493</v>
      </c>
    </row>
    <row r="33" spans="13:17" ht="20.100000000000001" customHeight="1">
      <c r="M33" s="14" t="s">
        <v>136</v>
      </c>
      <c r="N33" s="58">
        <f t="shared" si="8"/>
        <v>0.36961749020067336</v>
      </c>
      <c r="O33" s="58">
        <f t="shared" si="9"/>
        <v>2.5990703336629783E-2</v>
      </c>
      <c r="P33" s="58">
        <f t="shared" si="10"/>
        <v>0.21551406731621639</v>
      </c>
      <c r="Q33" s="58">
        <f t="shared" si="11"/>
        <v>0.38887773914648049</v>
      </c>
    </row>
    <row r="34" spans="13:17" ht="20.100000000000001" customHeight="1">
      <c r="M34" s="14" t="s">
        <v>137</v>
      </c>
      <c r="N34" s="58">
        <f t="shared" si="8"/>
        <v>0.37721188475184414</v>
      </c>
      <c r="O34" s="58">
        <f t="shared" si="9"/>
        <v>2.0492875065296651E-2</v>
      </c>
      <c r="P34" s="58">
        <f t="shared" si="10"/>
        <v>0.18104486550130072</v>
      </c>
      <c r="Q34" s="58">
        <f t="shared" si="11"/>
        <v>0.42125037468155846</v>
      </c>
    </row>
    <row r="35" spans="13:17" ht="20.100000000000001" customHeight="1">
      <c r="M35" s="14" t="s">
        <v>138</v>
      </c>
      <c r="N35" s="58">
        <f t="shared" si="8"/>
        <v>0.39708178640936753</v>
      </c>
      <c r="O35" s="58">
        <f t="shared" si="9"/>
        <v>2.4026098417924999E-2</v>
      </c>
      <c r="P35" s="58">
        <f t="shared" si="10"/>
        <v>0.21485188331222754</v>
      </c>
      <c r="Q35" s="58">
        <f t="shared" si="11"/>
        <v>0.36404023186047996</v>
      </c>
    </row>
    <row r="36" spans="13:17" ht="20.100000000000001" customHeight="1">
      <c r="M36" s="14" t="s">
        <v>139</v>
      </c>
      <c r="N36" s="58">
        <f t="shared" si="8"/>
        <v>0.36641077168941827</v>
      </c>
      <c r="O36" s="58">
        <f t="shared" si="9"/>
        <v>2.8010621645816719E-2</v>
      </c>
      <c r="P36" s="58">
        <f t="shared" si="10"/>
        <v>0.12569834608773028</v>
      </c>
      <c r="Q36" s="58">
        <f t="shared" si="11"/>
        <v>0.47988026057703476</v>
      </c>
    </row>
    <row r="37" spans="13:17" ht="20.100000000000001" customHeight="1">
      <c r="M37" s="14" t="s">
        <v>140</v>
      </c>
      <c r="N37" s="58">
        <f t="shared" si="8"/>
        <v>0.38979713483865669</v>
      </c>
      <c r="O37" s="58">
        <f t="shared" si="9"/>
        <v>3.0310079114134386E-2</v>
      </c>
      <c r="P37" s="58">
        <f t="shared" si="10"/>
        <v>0.17295774786923918</v>
      </c>
      <c r="Q37" s="58">
        <f t="shared" si="11"/>
        <v>0.40693503817796967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5110</v>
      </c>
      <c r="F5" s="164">
        <f t="shared" ref="F5:F16" si="0">E5/SUM(E$5:E$16)</f>
        <v>0.15106276051674697</v>
      </c>
      <c r="G5" s="165">
        <v>301183.5</v>
      </c>
      <c r="H5" s="166">
        <f t="shared" ref="H5:H16" si="1">G5/SUM(G$5:G$16)</f>
        <v>0.1507403490824237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228</v>
      </c>
      <c r="F6" s="168">
        <f t="shared" si="0"/>
        <v>6.7401779643480059E-3</v>
      </c>
      <c r="G6" s="169">
        <v>16731.8</v>
      </c>
      <c r="H6" s="170">
        <f t="shared" si="1"/>
        <v>8.3741552003257051E-3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2165</v>
      </c>
      <c r="F7" s="168">
        <f t="shared" si="0"/>
        <v>6.4002128477251896E-2</v>
      </c>
      <c r="G7" s="169">
        <v>100246.73999999999</v>
      </c>
      <c r="H7" s="170">
        <f t="shared" si="1"/>
        <v>5.0172830125073141E-2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440</v>
      </c>
      <c r="F8" s="168">
        <f t="shared" si="0"/>
        <v>1.3007360983829486E-2</v>
      </c>
      <c r="G8" s="169">
        <v>18012.230000000003</v>
      </c>
      <c r="H8" s="170">
        <f t="shared" si="1"/>
        <v>9.0150019438412308E-3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4179</v>
      </c>
      <c r="F9" s="168">
        <f t="shared" si="0"/>
        <v>0.12354036716232596</v>
      </c>
      <c r="G9" s="169">
        <v>53097.779999999992</v>
      </c>
      <c r="H9" s="170">
        <f t="shared" si="1"/>
        <v>2.6575087588469271E-2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6736</v>
      </c>
      <c r="F10" s="168">
        <f t="shared" si="0"/>
        <v>0.19913087178880776</v>
      </c>
      <c r="G10" s="169">
        <v>724009.17</v>
      </c>
      <c r="H10" s="170">
        <f t="shared" si="1"/>
        <v>0.36236179945008895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3274</v>
      </c>
      <c r="F11" s="168">
        <f t="shared" si="0"/>
        <v>9.6786590593313029E-2</v>
      </c>
      <c r="G11" s="169">
        <v>273323.84000000003</v>
      </c>
      <c r="H11" s="170">
        <f t="shared" si="1"/>
        <v>0.13679677357540679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1112</v>
      </c>
      <c r="F12" s="168">
        <f t="shared" si="0"/>
        <v>3.2873148668223606E-2</v>
      </c>
      <c r="G12" s="169">
        <v>136325.12999999998</v>
      </c>
      <c r="H12" s="170">
        <f t="shared" si="1"/>
        <v>6.8229825620947995E-2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185</v>
      </c>
      <c r="F13" s="168">
        <f t="shared" si="0"/>
        <v>5.4690040500192157E-3</v>
      </c>
      <c r="G13" s="169">
        <v>13785.59</v>
      </c>
      <c r="H13" s="170">
        <f t="shared" si="1"/>
        <v>6.8995965878182889E-3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9320</v>
      </c>
      <c r="F15" s="168">
        <f t="shared" si="0"/>
        <v>0.27551955538475181</v>
      </c>
      <c r="G15" s="169">
        <v>123413.97999999998</v>
      </c>
      <c r="H15" s="170">
        <f t="shared" si="1"/>
        <v>6.1767880467725675E-2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1078</v>
      </c>
      <c r="F16" s="172">
        <f t="shared" si="0"/>
        <v>3.1868034410382239E-2</v>
      </c>
      <c r="G16" s="173">
        <v>237898.64999999991</v>
      </c>
      <c r="H16" s="174">
        <f t="shared" si="1"/>
        <v>0.11906670035787925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38"/>
      <c r="C19" s="223" t="s">
        <v>85</v>
      </c>
      <c r="D19" s="224"/>
      <c r="E19" s="167">
        <v>627</v>
      </c>
      <c r="F19" s="168">
        <f t="shared" si="2"/>
        <v>7.4901445466491454E-2</v>
      </c>
      <c r="G19" s="169">
        <v>18704.62</v>
      </c>
      <c r="H19" s="170">
        <f t="shared" si="3"/>
        <v>0.12039232539813464</v>
      </c>
    </row>
    <row r="20" spans="2:8" s="14" customFormat="1" ht="20.100000000000001" customHeight="1">
      <c r="B20" s="238"/>
      <c r="C20" s="223" t="s">
        <v>86</v>
      </c>
      <c r="D20" s="224"/>
      <c r="E20" s="167">
        <v>138</v>
      </c>
      <c r="F20" s="168">
        <f t="shared" si="2"/>
        <v>1.6485485605065107E-2</v>
      </c>
      <c r="G20" s="169">
        <v>4862</v>
      </c>
      <c r="H20" s="170">
        <f t="shared" si="3"/>
        <v>3.1294273077225342E-2</v>
      </c>
    </row>
    <row r="21" spans="2:8" s="14" customFormat="1" ht="20.100000000000001" customHeight="1">
      <c r="B21" s="238"/>
      <c r="C21" s="223" t="s">
        <v>87</v>
      </c>
      <c r="D21" s="224"/>
      <c r="E21" s="167">
        <v>420</v>
      </c>
      <c r="F21" s="168">
        <f t="shared" si="2"/>
        <v>5.0173217058893799E-2</v>
      </c>
      <c r="G21" s="169">
        <v>4876.16</v>
      </c>
      <c r="H21" s="170">
        <f t="shared" si="3"/>
        <v>3.138541394657407E-2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2233</v>
      </c>
      <c r="F23" s="168">
        <f t="shared" si="2"/>
        <v>0.26675427069645202</v>
      </c>
      <c r="G23" s="169">
        <v>76974.740000000005</v>
      </c>
      <c r="H23" s="170">
        <f t="shared" si="3"/>
        <v>0.49544807355171139</v>
      </c>
    </row>
    <row r="24" spans="2:8" s="14" customFormat="1" ht="20.100000000000001" customHeight="1">
      <c r="B24" s="238"/>
      <c r="C24" s="223" t="s">
        <v>90</v>
      </c>
      <c r="D24" s="224"/>
      <c r="E24" s="167">
        <v>61</v>
      </c>
      <c r="F24" s="168">
        <f t="shared" si="2"/>
        <v>7.2870624776012428E-3</v>
      </c>
      <c r="G24" s="169">
        <v>2004.1699999999998</v>
      </c>
      <c r="H24" s="170">
        <f t="shared" si="3"/>
        <v>1.2899844358943379E-2</v>
      </c>
    </row>
    <row r="25" spans="2:8" s="14" customFormat="1" ht="20.100000000000001" customHeight="1">
      <c r="B25" s="238"/>
      <c r="C25" s="223" t="s">
        <v>145</v>
      </c>
      <c r="D25" s="224"/>
      <c r="E25" s="167">
        <v>8</v>
      </c>
      <c r="F25" s="168">
        <f t="shared" si="2"/>
        <v>9.5568032493131047E-4</v>
      </c>
      <c r="G25" s="169">
        <v>279.14</v>
      </c>
      <c r="H25" s="170">
        <f t="shared" si="3"/>
        <v>1.7966851885595808E-3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4637</v>
      </c>
      <c r="F27" s="168">
        <f t="shared" si="2"/>
        <v>0.55393620833831081</v>
      </c>
      <c r="G27" s="169">
        <v>27020.090000000004</v>
      </c>
      <c r="H27" s="170">
        <f t="shared" si="3"/>
        <v>0.17391486528819536</v>
      </c>
    </row>
    <row r="28" spans="2:8" s="14" customFormat="1" ht="20.100000000000001" customHeight="1">
      <c r="B28" s="239"/>
      <c r="C28" s="223" t="s">
        <v>91</v>
      </c>
      <c r="D28" s="224"/>
      <c r="E28" s="171">
        <v>247</v>
      </c>
      <c r="F28" s="172">
        <f t="shared" si="2"/>
        <v>2.9506630032254212E-2</v>
      </c>
      <c r="G28" s="173">
        <v>20642.97</v>
      </c>
      <c r="H28" s="174">
        <f t="shared" si="3"/>
        <v>0.1328685191906562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145</v>
      </c>
      <c r="F29" s="176">
        <f t="shared" ref="F29:F40" si="4">E29/SUM(E$29:E$40)</f>
        <v>3.5565366691194505E-2</v>
      </c>
      <c r="G29" s="177">
        <v>25269.42</v>
      </c>
      <c r="H29" s="178">
        <f t="shared" ref="H29:H40" si="5">G29/SUM(G$29:G$40)</f>
        <v>2.8503109132303476E-2</v>
      </c>
    </row>
    <row r="30" spans="2:8" s="14" customFormat="1" ht="20.100000000000001" customHeight="1">
      <c r="B30" s="236"/>
      <c r="C30" s="223" t="s">
        <v>74</v>
      </c>
      <c r="D30" s="224"/>
      <c r="E30" s="167">
        <v>6</v>
      </c>
      <c r="F30" s="168">
        <f t="shared" si="4"/>
        <v>1.4716703458425313E-3</v>
      </c>
      <c r="G30" s="169">
        <v>1178.3800000000001</v>
      </c>
      <c r="H30" s="170">
        <f t="shared" si="5"/>
        <v>1.3291754911400331E-3</v>
      </c>
    </row>
    <row r="31" spans="2:8" s="14" customFormat="1" ht="20.100000000000001" customHeight="1">
      <c r="B31" s="236"/>
      <c r="C31" s="223" t="s">
        <v>75</v>
      </c>
      <c r="D31" s="224"/>
      <c r="E31" s="167">
        <v>128</v>
      </c>
      <c r="F31" s="168">
        <f t="shared" si="4"/>
        <v>3.1395634044640665E-2</v>
      </c>
      <c r="G31" s="169">
        <v>17373.27</v>
      </c>
      <c r="H31" s="170">
        <f t="shared" si="5"/>
        <v>1.9596500861316722E-2</v>
      </c>
    </row>
    <row r="32" spans="2:8" s="14" customFormat="1" ht="20.100000000000001" customHeight="1">
      <c r="B32" s="236"/>
      <c r="C32" s="223" t="s">
        <v>76</v>
      </c>
      <c r="D32" s="224"/>
      <c r="E32" s="167">
        <v>9</v>
      </c>
      <c r="F32" s="168">
        <f t="shared" si="4"/>
        <v>2.2075055187637969E-3</v>
      </c>
      <c r="G32" s="169">
        <v>429.90999999999997</v>
      </c>
      <c r="H32" s="170">
        <f t="shared" si="5"/>
        <v>4.8492492693020205E-4</v>
      </c>
    </row>
    <row r="33" spans="2:8" s="14" customFormat="1" ht="20.100000000000001" customHeight="1">
      <c r="B33" s="236"/>
      <c r="C33" s="223" t="s">
        <v>77</v>
      </c>
      <c r="D33" s="224"/>
      <c r="E33" s="167">
        <v>618</v>
      </c>
      <c r="F33" s="168">
        <f t="shared" si="4"/>
        <v>0.15158204562178071</v>
      </c>
      <c r="G33" s="169">
        <v>134288.69</v>
      </c>
      <c r="H33" s="170">
        <f t="shared" si="5"/>
        <v>0.15147340881999155</v>
      </c>
    </row>
    <row r="34" spans="2:8" s="14" customFormat="1" ht="20.100000000000001" customHeight="1">
      <c r="B34" s="236"/>
      <c r="C34" s="223" t="s">
        <v>78</v>
      </c>
      <c r="D34" s="224"/>
      <c r="E34" s="167">
        <v>88</v>
      </c>
      <c r="F34" s="168">
        <f t="shared" si="4"/>
        <v>2.1584498405690457E-2</v>
      </c>
      <c r="G34" s="169">
        <v>6302.8900000000012</v>
      </c>
      <c r="H34" s="170">
        <f t="shared" si="5"/>
        <v>7.1094612190902799E-3</v>
      </c>
    </row>
    <row r="35" spans="2:8" s="14" customFormat="1" ht="20.100000000000001" customHeight="1">
      <c r="B35" s="236"/>
      <c r="C35" s="223" t="s">
        <v>79</v>
      </c>
      <c r="D35" s="224"/>
      <c r="E35" s="167">
        <v>1881</v>
      </c>
      <c r="F35" s="168">
        <f t="shared" si="4"/>
        <v>0.46136865342163358</v>
      </c>
      <c r="G35" s="169">
        <v>540383.52000000014</v>
      </c>
      <c r="H35" s="170">
        <f t="shared" si="5"/>
        <v>0.60953557477212783</v>
      </c>
    </row>
    <row r="36" spans="2:8" s="14" customFormat="1" ht="20.100000000000001" customHeight="1">
      <c r="B36" s="236"/>
      <c r="C36" s="223" t="s">
        <v>80</v>
      </c>
      <c r="D36" s="224"/>
      <c r="E36" s="167">
        <v>26</v>
      </c>
      <c r="F36" s="168">
        <f t="shared" si="4"/>
        <v>6.3772381653176358E-3</v>
      </c>
      <c r="G36" s="169">
        <v>6725.56</v>
      </c>
      <c r="H36" s="170">
        <f t="shared" si="5"/>
        <v>7.5862196542641255E-3</v>
      </c>
    </row>
    <row r="37" spans="2:8" s="14" customFormat="1" ht="20.100000000000001" customHeight="1">
      <c r="B37" s="236"/>
      <c r="C37" s="223" t="s">
        <v>81</v>
      </c>
      <c r="D37" s="224"/>
      <c r="E37" s="167">
        <v>26</v>
      </c>
      <c r="F37" s="168">
        <f t="shared" si="4"/>
        <v>6.3772381653176358E-3</v>
      </c>
      <c r="G37" s="169">
        <v>5978.15</v>
      </c>
      <c r="H37" s="170">
        <f t="shared" si="5"/>
        <v>6.7431647366374067E-3</v>
      </c>
    </row>
    <row r="38" spans="2:8" s="14" customFormat="1" ht="20.100000000000001" customHeight="1">
      <c r="B38" s="236"/>
      <c r="C38" s="223" t="s">
        <v>147</v>
      </c>
      <c r="D38" s="224"/>
      <c r="E38" s="167">
        <v>67</v>
      </c>
      <c r="F38" s="168">
        <f t="shared" si="4"/>
        <v>1.6433652195241601E-2</v>
      </c>
      <c r="G38" s="169">
        <v>20159.330000000002</v>
      </c>
      <c r="H38" s="170">
        <f t="shared" si="5"/>
        <v>2.2739088709757466E-2</v>
      </c>
    </row>
    <row r="39" spans="2:8" s="14" customFormat="1" ht="20.100000000000001" customHeight="1">
      <c r="B39" s="236"/>
      <c r="C39" s="225" t="s">
        <v>93</v>
      </c>
      <c r="D39" s="226"/>
      <c r="E39" s="167">
        <v>53</v>
      </c>
      <c r="F39" s="168">
        <f t="shared" si="4"/>
        <v>1.2999754721609027E-2</v>
      </c>
      <c r="G39" s="169">
        <v>14687.39</v>
      </c>
      <c r="H39" s="184">
        <f t="shared" si="5"/>
        <v>1.6566912894664883E-2</v>
      </c>
    </row>
    <row r="40" spans="2:8" s="14" customFormat="1" ht="20.100000000000001" customHeight="1">
      <c r="B40" s="182"/>
      <c r="C40" s="233" t="s">
        <v>148</v>
      </c>
      <c r="D40" s="234"/>
      <c r="E40" s="167">
        <v>1030</v>
      </c>
      <c r="F40" s="185">
        <f t="shared" si="4"/>
        <v>0.25263674270296788</v>
      </c>
      <c r="G40" s="169">
        <v>113773.09</v>
      </c>
      <c r="H40" s="172">
        <f t="shared" si="5"/>
        <v>0.12833245878177596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3650</v>
      </c>
      <c r="F41" s="176">
        <f>E41/SUM(E$41:E$44)</f>
        <v>0.54074074074074074</v>
      </c>
      <c r="G41" s="177">
        <v>1061013.77</v>
      </c>
      <c r="H41" s="178">
        <f>G41/SUM(G$41:G$44)</f>
        <v>0.50866624431775997</v>
      </c>
    </row>
    <row r="42" spans="2:8" s="14" customFormat="1" ht="20.100000000000001" customHeight="1">
      <c r="B42" s="228"/>
      <c r="C42" s="223" t="s">
        <v>96</v>
      </c>
      <c r="D42" s="224"/>
      <c r="E42" s="167">
        <v>2630</v>
      </c>
      <c r="F42" s="168">
        <f t="shared" ref="F42:F44" si="6">E42/SUM(E$41:E$44)</f>
        <v>0.3896296296296296</v>
      </c>
      <c r="G42" s="169">
        <v>844467.25</v>
      </c>
      <c r="H42" s="170">
        <f t="shared" ref="H42:H44" si="7">G42/SUM(G$41:G$44)</f>
        <v>0.404850527535422</v>
      </c>
    </row>
    <row r="43" spans="2:8" s="14" customFormat="1" ht="20.100000000000001" customHeight="1">
      <c r="B43" s="229"/>
      <c r="C43" s="223" t="s">
        <v>149</v>
      </c>
      <c r="D43" s="224"/>
      <c r="E43" s="183">
        <v>380</v>
      </c>
      <c r="F43" s="168">
        <f t="shared" si="6"/>
        <v>5.6296296296296296E-2</v>
      </c>
      <c r="G43" s="169">
        <v>151519.51999999999</v>
      </c>
      <c r="H43" s="170">
        <f t="shared" si="7"/>
        <v>7.2640777488900743E-2</v>
      </c>
    </row>
    <row r="44" spans="2:8" s="14" customFormat="1" ht="20.100000000000001" customHeight="1">
      <c r="B44" s="230"/>
      <c r="C44" s="233" t="s">
        <v>97</v>
      </c>
      <c r="D44" s="234"/>
      <c r="E44" s="171">
        <v>90</v>
      </c>
      <c r="F44" s="172">
        <f t="shared" si="6"/>
        <v>1.3333333333333334E-2</v>
      </c>
      <c r="G44" s="173">
        <v>28873.60999999999</v>
      </c>
      <c r="H44" s="174">
        <f t="shared" si="7"/>
        <v>1.3842450657917204E-2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53025</v>
      </c>
      <c r="F45" s="179">
        <f>E45/E$45</f>
        <v>1</v>
      </c>
      <c r="G45" s="180">
        <f>SUM(G5:G44)</f>
        <v>5125816.05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3193</v>
      </c>
      <c r="E4" s="67">
        <v>57511.490000000013</v>
      </c>
      <c r="F4" s="67">
        <f>E4*1000/D4</f>
        <v>18011.741309113691</v>
      </c>
      <c r="G4" s="67">
        <v>50320</v>
      </c>
      <c r="H4" s="63">
        <f>F4/G4</f>
        <v>0.35794398468031979</v>
      </c>
      <c r="K4" s="14">
        <f>D4*G4</f>
        <v>160671760</v>
      </c>
      <c r="L4" s="14" t="s">
        <v>26</v>
      </c>
      <c r="M4" s="24">
        <f>G4-F4</f>
        <v>32308.258690886309</v>
      </c>
    </row>
    <row r="5" spans="1:13" s="14" customFormat="1" ht="20.100000000000001" customHeight="1">
      <c r="B5" s="253" t="s">
        <v>27</v>
      </c>
      <c r="C5" s="254"/>
      <c r="D5" s="64">
        <v>3394</v>
      </c>
      <c r="E5" s="68">
        <v>97820.92</v>
      </c>
      <c r="F5" s="68">
        <f t="shared" ref="F5:F13" si="0">E5*1000/D5</f>
        <v>28821.720683559222</v>
      </c>
      <c r="G5" s="68">
        <v>105310</v>
      </c>
      <c r="H5" s="65">
        <f t="shared" ref="H5:H10" si="1">F5/G5</f>
        <v>0.27368455686600723</v>
      </c>
      <c r="K5" s="14">
        <f t="shared" ref="K5:K10" si="2">D5*G5</f>
        <v>357422140</v>
      </c>
      <c r="L5" s="14" t="s">
        <v>27</v>
      </c>
      <c r="M5" s="24">
        <f t="shared" ref="M5:M10" si="3">G5-F5</f>
        <v>76488.279316440778</v>
      </c>
    </row>
    <row r="6" spans="1:13" s="14" customFormat="1" ht="20.100000000000001" customHeight="1">
      <c r="B6" s="253" t="s">
        <v>28</v>
      </c>
      <c r="C6" s="254"/>
      <c r="D6" s="64">
        <v>6495</v>
      </c>
      <c r="E6" s="68">
        <v>566491.06999999995</v>
      </c>
      <c r="F6" s="68">
        <f t="shared" si="0"/>
        <v>87219.564280215549</v>
      </c>
      <c r="G6" s="68">
        <v>167650</v>
      </c>
      <c r="H6" s="65">
        <f t="shared" si="1"/>
        <v>0.52024792293597111</v>
      </c>
      <c r="K6" s="14">
        <f t="shared" si="2"/>
        <v>1088886750</v>
      </c>
      <c r="L6" s="14" t="s">
        <v>28</v>
      </c>
      <c r="M6" s="24">
        <f t="shared" si="3"/>
        <v>80430.435719784451</v>
      </c>
    </row>
    <row r="7" spans="1:13" s="14" customFormat="1" ht="20.100000000000001" customHeight="1">
      <c r="B7" s="253" t="s">
        <v>29</v>
      </c>
      <c r="C7" s="254"/>
      <c r="D7" s="64">
        <v>3866</v>
      </c>
      <c r="E7" s="68">
        <v>432272.26</v>
      </c>
      <c r="F7" s="68">
        <f t="shared" si="0"/>
        <v>111813.82824624935</v>
      </c>
      <c r="G7" s="68">
        <v>197050</v>
      </c>
      <c r="H7" s="65">
        <f t="shared" si="1"/>
        <v>0.56743886448236158</v>
      </c>
      <c r="K7" s="14">
        <f t="shared" si="2"/>
        <v>761795300</v>
      </c>
      <c r="L7" s="14" t="s">
        <v>29</v>
      </c>
      <c r="M7" s="24">
        <f t="shared" si="3"/>
        <v>85236.171753750648</v>
      </c>
    </row>
    <row r="8" spans="1:13" s="14" customFormat="1" ht="20.100000000000001" customHeight="1">
      <c r="B8" s="253" t="s">
        <v>30</v>
      </c>
      <c r="C8" s="254"/>
      <c r="D8" s="64">
        <v>2518</v>
      </c>
      <c r="E8" s="68">
        <v>375779.67999999993</v>
      </c>
      <c r="F8" s="68">
        <f t="shared" si="0"/>
        <v>149237.3629864972</v>
      </c>
      <c r="G8" s="68">
        <v>270480</v>
      </c>
      <c r="H8" s="65">
        <f t="shared" si="1"/>
        <v>0.55175008498409195</v>
      </c>
      <c r="K8" s="14">
        <f t="shared" si="2"/>
        <v>681068640</v>
      </c>
      <c r="L8" s="14" t="s">
        <v>30</v>
      </c>
      <c r="M8" s="24">
        <f t="shared" si="3"/>
        <v>121242.6370135028</v>
      </c>
    </row>
    <row r="9" spans="1:13" s="14" customFormat="1" ht="20.100000000000001" customHeight="1">
      <c r="B9" s="253" t="s">
        <v>31</v>
      </c>
      <c r="C9" s="254"/>
      <c r="D9" s="64">
        <v>2296</v>
      </c>
      <c r="E9" s="68">
        <v>421081.81</v>
      </c>
      <c r="F9" s="68">
        <f t="shared" si="0"/>
        <v>183398.00087108015</v>
      </c>
      <c r="G9" s="68">
        <v>309380</v>
      </c>
      <c r="H9" s="65">
        <f t="shared" si="1"/>
        <v>0.59279203849983886</v>
      </c>
      <c r="K9" s="14">
        <f t="shared" si="2"/>
        <v>710336480</v>
      </c>
      <c r="L9" s="14" t="s">
        <v>31</v>
      </c>
      <c r="M9" s="24">
        <f t="shared" si="3"/>
        <v>125981.99912891985</v>
      </c>
    </row>
    <row r="10" spans="1:13" s="14" customFormat="1" ht="20.100000000000001" customHeight="1">
      <c r="B10" s="255" t="s">
        <v>32</v>
      </c>
      <c r="C10" s="256"/>
      <c r="D10" s="72">
        <v>988</v>
      </c>
      <c r="E10" s="73">
        <v>202435.06999999995</v>
      </c>
      <c r="F10" s="73">
        <f t="shared" si="0"/>
        <v>204893.79554655866</v>
      </c>
      <c r="G10" s="73">
        <v>362170</v>
      </c>
      <c r="H10" s="75">
        <f t="shared" si="1"/>
        <v>0.56573928140530316</v>
      </c>
      <c r="K10" s="14">
        <f t="shared" si="2"/>
        <v>357823960</v>
      </c>
      <c r="L10" s="14" t="s">
        <v>32</v>
      </c>
      <c r="M10" s="24">
        <f t="shared" si="3"/>
        <v>157276.20445344134</v>
      </c>
    </row>
    <row r="11" spans="1:13" s="14" customFormat="1" ht="20.100000000000001" customHeight="1">
      <c r="B11" s="257" t="s">
        <v>64</v>
      </c>
      <c r="C11" s="258"/>
      <c r="D11" s="62">
        <f>SUM(D4:D5)</f>
        <v>6587</v>
      </c>
      <c r="E11" s="67">
        <f>SUM(E4:E5)</f>
        <v>155332.41</v>
      </c>
      <c r="F11" s="67">
        <f t="shared" si="0"/>
        <v>23581.662365264914</v>
      </c>
      <c r="G11" s="82"/>
      <c r="H11" s="63">
        <f>SUM(E4:E5)*1000/SUM(K4:K5)</f>
        <v>0.29981516864027929</v>
      </c>
    </row>
    <row r="12" spans="1:13" s="14" customFormat="1" ht="20.100000000000001" customHeight="1">
      <c r="B12" s="255" t="s">
        <v>58</v>
      </c>
      <c r="C12" s="256"/>
      <c r="D12" s="66">
        <f>SUM(D6:D10)</f>
        <v>16163</v>
      </c>
      <c r="E12" s="78">
        <f>SUM(E6:E10)</f>
        <v>1998059.8899999997</v>
      </c>
      <c r="F12" s="69">
        <f t="shared" si="0"/>
        <v>123619.37078512651</v>
      </c>
      <c r="G12" s="83"/>
      <c r="H12" s="70">
        <f>SUM(E6:E10)*1000/SUM(K6:K10)</f>
        <v>0.5550303376516964</v>
      </c>
    </row>
    <row r="13" spans="1:13" s="14" customFormat="1" ht="20.100000000000001" customHeight="1">
      <c r="B13" s="259" t="s">
        <v>65</v>
      </c>
      <c r="C13" s="260"/>
      <c r="D13" s="71">
        <f>SUM(D11:D12)</f>
        <v>22750</v>
      </c>
      <c r="E13" s="79">
        <f>SUM(E11:E12)</f>
        <v>2153392.2999999998</v>
      </c>
      <c r="F13" s="74">
        <f t="shared" si="0"/>
        <v>94654.606593406599</v>
      </c>
      <c r="G13" s="77"/>
      <c r="H13" s="76">
        <f>SUM(E4:E10)*1000/SUM(K4:K10)</f>
        <v>0.52292124082228231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2023-02-02T02:42:26Z</dcterms:modified>
</cp:coreProperties>
</file>