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事業推進係-共有フォルダ\⑨R4年度\（05）統計関係\202301\"/>
    </mc:Choice>
  </mc:AlternateContent>
  <xr:revisionPtr revIDLastSave="0" documentId="13_ncr:1_{33408223-B55B-4B76-BBEB-23C1D4B69CCD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<sst xmlns="http://schemas.openxmlformats.org/spreadsheetml/2006/main" count="263" uniqueCount="190">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</sst>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23368</c:v>
                </c:pt>
                <c:pt idx="1">
                  <c:v>14243</c:v>
                </c:pt>
                <c:pt idx="2">
                  <c:v>8943</c:v>
                </c:pt>
                <c:pt idx="3">
                  <c:v>5030</c:v>
                </c:pt>
                <c:pt idx="4">
                  <c:v>6902</c:v>
                </c:pt>
                <c:pt idx="5">
                  <c:v>14820</c:v>
                </c:pt>
                <c:pt idx="6">
                  <c:v>23424</c:v>
                </c:pt>
                <c:pt idx="7">
                  <c:v>9235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15788</c:v>
                </c:pt>
                <c:pt idx="1">
                  <c:v>10946</c:v>
                </c:pt>
                <c:pt idx="2">
                  <c:v>6020</c:v>
                </c:pt>
                <c:pt idx="3">
                  <c:v>3244</c:v>
                </c:pt>
                <c:pt idx="4">
                  <c:v>4707</c:v>
                </c:pt>
                <c:pt idx="5">
                  <c:v>10768</c:v>
                </c:pt>
                <c:pt idx="6">
                  <c:v>16101</c:v>
                </c:pt>
                <c:pt idx="7">
                  <c:v>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6993</c:v>
                </c:pt>
                <c:pt idx="1">
                  <c:v>5529</c:v>
                </c:pt>
                <c:pt idx="2">
                  <c:v>3528</c:v>
                </c:pt>
                <c:pt idx="3">
                  <c:v>1770</c:v>
                </c:pt>
                <c:pt idx="4">
                  <c:v>2850</c:v>
                </c:pt>
                <c:pt idx="5">
                  <c:v>5894</c:v>
                </c:pt>
                <c:pt idx="6">
                  <c:v>9303</c:v>
                </c:pt>
                <c:pt idx="7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0.2465026840798013</c:v>
                </c:pt>
                <c:pt idx="1">
                  <c:v>0.33434921740644796</c:v>
                </c:pt>
                <c:pt idx="2">
                  <c:v>0.37682134050661287</c:v>
                </c:pt>
                <c:pt idx="3">
                  <c:v>0.31221635063723968</c:v>
                </c:pt>
                <c:pt idx="4">
                  <c:v>0.32659468738706182</c:v>
                </c:pt>
                <c:pt idx="5">
                  <c:v>0.32621805898078876</c:v>
                </c:pt>
                <c:pt idx="6">
                  <c:v>0.36980823411796782</c:v>
                </c:pt>
                <c:pt idx="7">
                  <c:v>0.36297485286249331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3609</c:v>
                </c:pt>
                <c:pt idx="1">
                  <c:v>2626</c:v>
                </c:pt>
                <c:pt idx="2">
                  <c:v>366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1047556.0900000001</c:v>
                </c:pt>
                <c:pt idx="1">
                  <c:v>835362.39000000025</c:v>
                </c:pt>
                <c:pt idx="2">
                  <c:v>147048.96000000002</c:v>
                </c:pt>
                <c:pt idx="3">
                  <c:v>28455.119999999995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24852.100000000006</c:v>
                </c:pt>
                <c:pt idx="1">
                  <c:v>1032.55</c:v>
                </c:pt>
                <c:pt idx="2">
                  <c:v>15623.769999999999</c:v>
                </c:pt>
                <c:pt idx="3">
                  <c:v>281.52</c:v>
                </c:pt>
                <c:pt idx="4">
                  <c:v>130183.73000000001</c:v>
                </c:pt>
                <c:pt idx="5">
                  <c:v>5922.4500000000016</c:v>
                </c:pt>
                <c:pt idx="6">
                  <c:v>540480</c:v>
                </c:pt>
                <c:pt idx="7">
                  <c:v>6600.08</c:v>
                </c:pt>
                <c:pt idx="8">
                  <c:v>5362.8899999999994</c:v>
                </c:pt>
                <c:pt idx="9">
                  <c:v>19627.63</c:v>
                </c:pt>
                <c:pt idx="10">
                  <c:v>14323.78</c:v>
                </c:pt>
                <c:pt idx="11">
                  <c:v>104989.92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142</c:v>
                </c:pt>
                <c:pt idx="1">
                  <c:v>5</c:v>
                </c:pt>
                <c:pt idx="2">
                  <c:v>128</c:v>
                </c:pt>
                <c:pt idx="3">
                  <c:v>6</c:v>
                </c:pt>
                <c:pt idx="4">
                  <c:v>602</c:v>
                </c:pt>
                <c:pt idx="5">
                  <c:v>85</c:v>
                </c:pt>
                <c:pt idx="6">
                  <c:v>1880</c:v>
                </c:pt>
                <c:pt idx="7">
                  <c:v>27</c:v>
                </c:pt>
                <c:pt idx="8">
                  <c:v>25</c:v>
                </c:pt>
                <c:pt idx="9">
                  <c:v>65</c:v>
                </c:pt>
                <c:pt idx="10">
                  <c:v>52</c:v>
                </c:pt>
                <c:pt idx="11">
                  <c:v>1015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17818.580031695717</c:v>
                </c:pt>
                <c:pt idx="1">
                  <c:v>28021.223150358001</c:v>
                </c:pt>
                <c:pt idx="2">
                  <c:v>82009.181718234657</c:v>
                </c:pt>
                <c:pt idx="3">
                  <c:v>105644.35248041776</c:v>
                </c:pt>
                <c:pt idx="4">
                  <c:v>142860.27353177793</c:v>
                </c:pt>
                <c:pt idx="5">
                  <c:v>176591.11410601981</c:v>
                </c:pt>
                <c:pt idx="6">
                  <c:v>198093.46473029043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3155</c:v>
                </c:pt>
                <c:pt idx="1">
                  <c:v>3352</c:v>
                </c:pt>
                <c:pt idx="2">
                  <c:v>6367</c:v>
                </c:pt>
                <c:pt idx="3">
                  <c:v>3830</c:v>
                </c:pt>
                <c:pt idx="4">
                  <c:v>2486</c:v>
                </c:pt>
                <c:pt idx="5">
                  <c:v>2226</c:v>
                </c:pt>
                <c:pt idx="6">
                  <c:v>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17818.580031695717</c:v>
                </c:pt>
                <c:pt idx="1">
                  <c:v>28021.223150358001</c:v>
                </c:pt>
                <c:pt idx="2">
                  <c:v>82009.181718234657</c:v>
                </c:pt>
                <c:pt idx="3">
                  <c:v>105644.35248041776</c:v>
                </c:pt>
                <c:pt idx="4">
                  <c:v>142860.27353177793</c:v>
                </c:pt>
                <c:pt idx="5">
                  <c:v>176591.11410601981</c:v>
                </c:pt>
                <c:pt idx="6">
                  <c:v>198093.46473029043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7166</c:v>
                </c:pt>
                <c:pt idx="1">
                  <c:v>5414</c:v>
                </c:pt>
                <c:pt idx="2">
                  <c:v>8944</c:v>
                </c:pt>
                <c:pt idx="3">
                  <c:v>5304</c:v>
                </c:pt>
                <c:pt idx="4">
                  <c:v>4539</c:v>
                </c:pt>
                <c:pt idx="5">
                  <c:v>5414</c:v>
                </c:pt>
                <c:pt idx="6">
                  <c:v>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882</c:v>
                </c:pt>
                <c:pt idx="1">
                  <c:v>764</c:v>
                </c:pt>
                <c:pt idx="2">
                  <c:v>844</c:v>
                </c:pt>
                <c:pt idx="3">
                  <c:v>580</c:v>
                </c:pt>
                <c:pt idx="4">
                  <c:v>517</c:v>
                </c:pt>
                <c:pt idx="5">
                  <c:v>532</c:v>
                </c:pt>
                <c:pt idx="6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6284</c:v>
                </c:pt>
                <c:pt idx="1">
                  <c:v>4650</c:v>
                </c:pt>
                <c:pt idx="2">
                  <c:v>8100</c:v>
                </c:pt>
                <c:pt idx="3">
                  <c:v>4724</c:v>
                </c:pt>
                <c:pt idx="4">
                  <c:v>4022</c:v>
                </c:pt>
                <c:pt idx="5">
                  <c:v>4882</c:v>
                </c:pt>
                <c:pt idx="6">
                  <c:v>2621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1170</c:v>
                </c:pt>
                <c:pt idx="1">
                  <c:v>1194</c:v>
                </c:pt>
                <c:pt idx="2">
                  <c:v>760</c:v>
                </c:pt>
                <c:pt idx="3">
                  <c:v>205</c:v>
                </c:pt>
                <c:pt idx="4">
                  <c:v>327</c:v>
                </c:pt>
                <c:pt idx="5">
                  <c:v>782</c:v>
                </c:pt>
                <c:pt idx="6">
                  <c:v>2227</c:v>
                </c:pt>
                <c:pt idx="7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1072</c:v>
                </c:pt>
                <c:pt idx="1">
                  <c:v>1024</c:v>
                </c:pt>
                <c:pt idx="2">
                  <c:v>409</c:v>
                </c:pt>
                <c:pt idx="3">
                  <c:v>168</c:v>
                </c:pt>
                <c:pt idx="4">
                  <c:v>246</c:v>
                </c:pt>
                <c:pt idx="5">
                  <c:v>688</c:v>
                </c:pt>
                <c:pt idx="6">
                  <c:v>1415</c:v>
                </c:pt>
                <c:pt idx="7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1439</c:v>
                </c:pt>
                <c:pt idx="1">
                  <c:v>1110</c:v>
                </c:pt>
                <c:pt idx="2">
                  <c:v>888</c:v>
                </c:pt>
                <c:pt idx="3">
                  <c:v>374</c:v>
                </c:pt>
                <c:pt idx="4">
                  <c:v>473</c:v>
                </c:pt>
                <c:pt idx="5">
                  <c:v>1446</c:v>
                </c:pt>
                <c:pt idx="6">
                  <c:v>2333</c:v>
                </c:pt>
                <c:pt idx="7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866</c:v>
                </c:pt>
                <c:pt idx="1">
                  <c:v>738</c:v>
                </c:pt>
                <c:pt idx="2">
                  <c:v>485</c:v>
                </c:pt>
                <c:pt idx="3">
                  <c:v>221</c:v>
                </c:pt>
                <c:pt idx="4">
                  <c:v>308</c:v>
                </c:pt>
                <c:pt idx="5">
                  <c:v>777</c:v>
                </c:pt>
                <c:pt idx="6">
                  <c:v>1423</c:v>
                </c:pt>
                <c:pt idx="7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732</c:v>
                </c:pt>
                <c:pt idx="1">
                  <c:v>633</c:v>
                </c:pt>
                <c:pt idx="2">
                  <c:v>415</c:v>
                </c:pt>
                <c:pt idx="3">
                  <c:v>192</c:v>
                </c:pt>
                <c:pt idx="4">
                  <c:v>284</c:v>
                </c:pt>
                <c:pt idx="5">
                  <c:v>691</c:v>
                </c:pt>
                <c:pt idx="6">
                  <c:v>1217</c:v>
                </c:pt>
                <c:pt idx="7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915</c:v>
                </c:pt>
                <c:pt idx="1">
                  <c:v>650</c:v>
                </c:pt>
                <c:pt idx="2">
                  <c:v>482</c:v>
                </c:pt>
                <c:pt idx="3">
                  <c:v>211</c:v>
                </c:pt>
                <c:pt idx="4">
                  <c:v>387</c:v>
                </c:pt>
                <c:pt idx="5">
                  <c:v>758</c:v>
                </c:pt>
                <c:pt idx="6">
                  <c:v>1461</c:v>
                </c:pt>
                <c:pt idx="7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538</c:v>
                </c:pt>
                <c:pt idx="1">
                  <c:v>387</c:v>
                </c:pt>
                <c:pt idx="2">
                  <c:v>272</c:v>
                </c:pt>
                <c:pt idx="3">
                  <c:v>118</c:v>
                </c:pt>
                <c:pt idx="4">
                  <c:v>192</c:v>
                </c:pt>
                <c:pt idx="5">
                  <c:v>402</c:v>
                </c:pt>
                <c:pt idx="6">
                  <c:v>700</c:v>
                </c:pt>
                <c:pt idx="7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0.14587531690827538</c:v>
                </c:pt>
                <c:pt idx="1">
                  <c:v>0.18673090696008854</c:v>
                </c:pt>
                <c:pt idx="2">
                  <c:v>0.20069222865177655</c:v>
                </c:pt>
                <c:pt idx="3">
                  <c:v>0.14824771007566706</c:v>
                </c:pt>
                <c:pt idx="4">
                  <c:v>0.15333010581644652</c:v>
                </c:pt>
                <c:pt idx="5">
                  <c:v>0.1761006289308176</c:v>
                </c:pt>
                <c:pt idx="6">
                  <c:v>0.22069304497419515</c:v>
                </c:pt>
                <c:pt idx="7">
                  <c:v>0.17275943396226415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0.63914568058654764</c:v>
                </c:pt>
                <c:pt idx="1">
                  <c:v>0.63079973562458691</c:v>
                </c:pt>
                <c:pt idx="2">
                  <c:v>0.58884877657440837</c:v>
                </c:pt>
                <c:pt idx="3">
                  <c:v>0.66148068669527893</c:v>
                </c:pt>
                <c:pt idx="4">
                  <c:v>0.61580381471389645</c:v>
                </c:pt>
                <c:pt idx="5">
                  <c:v>0.65687906765551685</c:v>
                </c:pt>
                <c:pt idx="6">
                  <c:v>0.64710896434152576</c:v>
                </c:pt>
                <c:pt idx="7">
                  <c:v>0.62028353326063246</c:v>
                </c:pt>
                <c:pt idx="8">
                  <c:v>0.63533979089790893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0.18595260864945276</c:v>
                </c:pt>
                <c:pt idx="1">
                  <c:v>0.20251156642432253</c:v>
                </c:pt>
                <c:pt idx="2">
                  <c:v>0.18772563176895307</c:v>
                </c:pt>
                <c:pt idx="3">
                  <c:v>0.12768240343347639</c:v>
                </c:pt>
                <c:pt idx="4">
                  <c:v>0.14305177111716622</c:v>
                </c:pt>
                <c:pt idx="5">
                  <c:v>0.11079158468291206</c:v>
                </c:pt>
                <c:pt idx="6">
                  <c:v>0.14007671544253444</c:v>
                </c:pt>
                <c:pt idx="7">
                  <c:v>0.14721919302071973</c:v>
                </c:pt>
                <c:pt idx="8">
                  <c:v>0.15865236777367775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5.822973116565721E-2</c:v>
                </c:pt>
                <c:pt idx="1">
                  <c:v>5.3403833443489757E-2</c:v>
                </c:pt>
                <c:pt idx="2">
                  <c:v>0.10128359406337746</c:v>
                </c:pt>
                <c:pt idx="3">
                  <c:v>3.5944206008583689E-2</c:v>
                </c:pt>
                <c:pt idx="4">
                  <c:v>0.1093324250681199</c:v>
                </c:pt>
                <c:pt idx="5">
                  <c:v>8.4607234751021637E-2</c:v>
                </c:pt>
                <c:pt idx="6">
                  <c:v>9.3905384287540847E-2</c:v>
                </c:pt>
                <c:pt idx="7">
                  <c:v>6.6739367502726285E-2</c:v>
                </c:pt>
                <c:pt idx="8">
                  <c:v>7.7490774907749083E-2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0.11667197959834237</c:v>
                </c:pt>
                <c:pt idx="1">
                  <c:v>0.11328486450760079</c:v>
                </c:pt>
                <c:pt idx="2">
                  <c:v>0.12214199759326114</c:v>
                </c:pt>
                <c:pt idx="3">
                  <c:v>0.17489270386266095</c:v>
                </c:pt>
                <c:pt idx="4">
                  <c:v>0.13181198910081743</c:v>
                </c:pt>
                <c:pt idx="5">
                  <c:v>0.14772211291054943</c:v>
                </c:pt>
                <c:pt idx="6">
                  <c:v>0.11890893592839892</c:v>
                </c:pt>
                <c:pt idx="7">
                  <c:v>0.16575790621592149</c:v>
                </c:pt>
                <c:pt idx="8">
                  <c:v>0.12851706642066421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0.38056264098799764</c:v>
                </c:pt>
                <c:pt idx="1">
                  <c:v>0.42419969447204486</c:v>
                </c:pt>
                <c:pt idx="2">
                  <c:v>0.34333634490947873</c:v>
                </c:pt>
                <c:pt idx="3">
                  <c:v>0.38017744078329102</c:v>
                </c:pt>
                <c:pt idx="4">
                  <c:v>0.36700315701508812</c:v>
                </c:pt>
                <c:pt idx="5">
                  <c:v>0.3605390746412826</c:v>
                </c:pt>
                <c:pt idx="6">
                  <c:v>0.38483758483636621</c:v>
                </c:pt>
                <c:pt idx="7">
                  <c:v>0.35326453009646352</c:v>
                </c:pt>
                <c:pt idx="8">
                  <c:v>0.37746196408344862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4.0684579691025423E-2</c:v>
                </c:pt>
                <c:pt idx="1">
                  <c:v>4.3230376092960023E-2</c:v>
                </c:pt>
                <c:pt idx="2">
                  <c:v>3.4042540227196855E-2</c:v>
                </c:pt>
                <c:pt idx="3">
                  <c:v>2.1118804830825906E-2</c:v>
                </c:pt>
                <c:pt idx="4">
                  <c:v>2.6597677356156986E-2</c:v>
                </c:pt>
                <c:pt idx="5">
                  <c:v>2.0498664484676191E-2</c:v>
                </c:pt>
                <c:pt idx="6">
                  <c:v>2.4240439967858921E-2</c:v>
                </c:pt>
                <c:pt idx="7">
                  <c:v>2.8670287947667444E-2</c:v>
                </c:pt>
                <c:pt idx="8">
                  <c:v>3.034385762338725E-2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0.14034682173352303</c:v>
                </c:pt>
                <c:pt idx="1">
                  <c:v>0.13028098994013784</c:v>
                </c:pt>
                <c:pt idx="2">
                  <c:v>0.22802183612851842</c:v>
                </c:pt>
                <c:pt idx="3">
                  <c:v>7.4858128566925225E-2</c:v>
                </c:pt>
                <c:pt idx="4">
                  <c:v>0.2200425761018909</c:v>
                </c:pt>
                <c:pt idx="5">
                  <c:v>0.1846503944956028</c:v>
                </c:pt>
                <c:pt idx="6">
                  <c:v>0.21773315840021362</c:v>
                </c:pt>
                <c:pt idx="7">
                  <c:v>0.12872302982366146</c:v>
                </c:pt>
                <c:pt idx="8">
                  <c:v>0.17583163577209482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0.43840595758745377</c:v>
                </c:pt>
                <c:pt idx="1">
                  <c:v>0.40228893949485717</c:v>
                </c:pt>
                <c:pt idx="2">
                  <c:v>0.39459927873480599</c:v>
                </c:pt>
                <c:pt idx="3">
                  <c:v>0.52384562581895788</c:v>
                </c:pt>
                <c:pt idx="4">
                  <c:v>0.38635658952686391</c:v>
                </c:pt>
                <c:pt idx="5">
                  <c:v>0.43431186637843838</c:v>
                </c:pt>
                <c:pt idx="6">
                  <c:v>0.37318881679556132</c:v>
                </c:pt>
                <c:pt idx="7">
                  <c:v>0.48934215213220766</c:v>
                </c:pt>
                <c:pt idx="8">
                  <c:v>0.41636254252106925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289802.64</c:v>
                </c:pt>
                <c:pt idx="1">
                  <c:v>15074.5</c:v>
                </c:pt>
                <c:pt idx="2">
                  <c:v>94874.7</c:v>
                </c:pt>
                <c:pt idx="3">
                  <c:v>16407.52</c:v>
                </c:pt>
                <c:pt idx="4">
                  <c:v>50105.02</c:v>
                </c:pt>
                <c:pt idx="5">
                  <c:v>663692.43000000017</c:v>
                </c:pt>
                <c:pt idx="6">
                  <c:v>238069.37000000002</c:v>
                </c:pt>
                <c:pt idx="7">
                  <c:v>130255.50999999997</c:v>
                </c:pt>
                <c:pt idx="8">
                  <c:v>14102.740000000002</c:v>
                </c:pt>
                <c:pt idx="9">
                  <c:v>0</c:v>
                </c:pt>
                <c:pt idx="10">
                  <c:v>121627.83000000003</c:v>
                </c:pt>
                <c:pt idx="11">
                  <c:v>232092.74000000002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4991</c:v>
                </c:pt>
                <c:pt idx="1">
                  <c:v>226</c:v>
                </c:pt>
                <c:pt idx="2">
                  <c:v>2119</c:v>
                </c:pt>
                <c:pt idx="3">
                  <c:v>426</c:v>
                </c:pt>
                <c:pt idx="4">
                  <c:v>4106</c:v>
                </c:pt>
                <c:pt idx="5">
                  <c:v>6558</c:v>
                </c:pt>
                <c:pt idx="6">
                  <c:v>3170</c:v>
                </c:pt>
                <c:pt idx="7">
                  <c:v>1041</c:v>
                </c:pt>
                <c:pt idx="8">
                  <c:v>160</c:v>
                </c:pt>
                <c:pt idx="9">
                  <c:v>0</c:v>
                </c:pt>
                <c:pt idx="10">
                  <c:v>9190</c:v>
                </c:pt>
                <c:pt idx="11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84.17</c:v>
                </c:pt>
                <c:pt idx="1">
                  <c:v>17382.110000000004</c:v>
                </c:pt>
                <c:pt idx="2">
                  <c:v>4491.5599999999995</c:v>
                </c:pt>
                <c:pt idx="3">
                  <c:v>4741.590000000002</c:v>
                </c:pt>
                <c:pt idx="4">
                  <c:v>74000.169999999984</c:v>
                </c:pt>
                <c:pt idx="5">
                  <c:v>1585.5700000000002</c:v>
                </c:pt>
                <c:pt idx="6">
                  <c:v>458.51</c:v>
                </c:pt>
                <c:pt idx="7">
                  <c:v>0</c:v>
                </c:pt>
                <c:pt idx="8">
                  <c:v>26905.469999999998</c:v>
                </c:pt>
                <c:pt idx="9">
                  <c:v>20365.499999999996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2</c:v>
                </c:pt>
                <c:pt idx="1">
                  <c:v>615</c:v>
                </c:pt>
                <c:pt idx="2">
                  <c:v>135</c:v>
                </c:pt>
                <c:pt idx="3">
                  <c:v>419</c:v>
                </c:pt>
                <c:pt idx="4">
                  <c:v>2146</c:v>
                </c:pt>
                <c:pt idx="5">
                  <c:v>48</c:v>
                </c:pt>
                <c:pt idx="6">
                  <c:v>11</c:v>
                </c:pt>
                <c:pt idx="7">
                  <c:v>0</c:v>
                </c:pt>
                <c:pt idx="8">
                  <c:v>4635</c:v>
                </c:pt>
                <c:pt idx="9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26.6%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48.9%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53.6%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52.8%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689214</v>
      </c>
      <c r="D5" s="30">
        <f>SUM(E5:G5)</f>
        <v>220523</v>
      </c>
      <c r="E5" s="31">
        <f>SUM(E6:E13)</f>
        <v>105965</v>
      </c>
      <c r="F5" s="31">
        <f>SUM(F6:F13)</f>
        <v>74741</v>
      </c>
      <c r="G5" s="32">
        <f t="shared" ref="G5:H5" si="0">SUM(G6:G13)</f>
        <v>39817</v>
      </c>
      <c r="H5" s="29">
        <f t="shared" si="0"/>
        <v>216756</v>
      </c>
      <c r="I5" s="33">
        <f>D5/C5</f>
        <v>0.31996303035051521</v>
      </c>
      <c r="J5" s="26"/>
      <c r="K5" s="24">
        <f t="shared" ref="K5:K13" si="1">C5-D5-H5</f>
        <v>251935</v>
      </c>
      <c r="L5" s="58">
        <f>E5/C5</f>
        <v>0.15374760234121768</v>
      </c>
      <c r="M5" s="58">
        <f>G5/C5</f>
        <v>5.7771606496675926E-2</v>
      </c>
    </row>
    <row r="6" spans="1:13" ht="20.100000000000001" customHeight="1" thickTop="1">
      <c r="B6" s="18" t="s">
        <v>17</v>
      </c>
      <c r="C6" s="34">
        <v>187215</v>
      </c>
      <c r="D6" s="35">
        <f t="shared" ref="D6:D13" si="2">SUM(E6:G6)</f>
        <v>46149</v>
      </c>
      <c r="E6" s="36">
        <v>23368</v>
      </c>
      <c r="F6" s="36">
        <v>15788</v>
      </c>
      <c r="G6" s="37">
        <v>6993</v>
      </c>
      <c r="H6" s="34">
        <v>62707</v>
      </c>
      <c r="I6" s="38">
        <f t="shared" ref="I6:I13" si="3">D6/C6</f>
        <v>0.2465026840798013</v>
      </c>
      <c r="J6" s="26"/>
      <c r="K6" s="24">
        <f t="shared" si="1"/>
        <v>78359</v>
      </c>
      <c r="L6" s="58">
        <f t="shared" ref="L6:L13" si="4">E6/C6</f>
        <v>0.12481905830195231</v>
      </c>
      <c r="M6" s="58">
        <f t="shared" ref="M6:M13" si="5">G6/C6</f>
        <v>3.7352776219854181E-2</v>
      </c>
    </row>
    <row r="7" spans="1:13" ht="20.100000000000001" customHeight="1">
      <c r="B7" s="19" t="s">
        <v>18</v>
      </c>
      <c r="C7" s="39">
        <v>91874</v>
      </c>
      <c r="D7" s="40">
        <f t="shared" si="2"/>
        <v>30718</v>
      </c>
      <c r="E7" s="41">
        <v>14243</v>
      </c>
      <c r="F7" s="41">
        <v>10946</v>
      </c>
      <c r="G7" s="42">
        <v>5529</v>
      </c>
      <c r="H7" s="39">
        <v>28685</v>
      </c>
      <c r="I7" s="43">
        <f t="shared" si="3"/>
        <v>0.33434921740644796</v>
      </c>
      <c r="J7" s="26"/>
      <c r="K7" s="24">
        <f t="shared" si="1"/>
        <v>32471</v>
      </c>
      <c r="L7" s="58">
        <f t="shared" si="4"/>
        <v>0.15502753771469621</v>
      </c>
      <c r="M7" s="58">
        <f t="shared" si="5"/>
        <v>6.018024685982977E-2</v>
      </c>
    </row>
    <row r="8" spans="1:13" ht="20.100000000000001" customHeight="1">
      <c r="B8" s="19" t="s">
        <v>19</v>
      </c>
      <c r="C8" s="39">
        <v>49071</v>
      </c>
      <c r="D8" s="40">
        <f t="shared" si="2"/>
        <v>18491</v>
      </c>
      <c r="E8" s="41">
        <v>8943</v>
      </c>
      <c r="F8" s="41">
        <v>6020</v>
      </c>
      <c r="G8" s="42">
        <v>3528</v>
      </c>
      <c r="H8" s="39">
        <v>14604</v>
      </c>
      <c r="I8" s="43">
        <f t="shared" si="3"/>
        <v>0.37682134050661287</v>
      </c>
      <c r="J8" s="26"/>
      <c r="K8" s="24">
        <f t="shared" si="1"/>
        <v>15976</v>
      </c>
      <c r="L8" s="58">
        <f t="shared" si="4"/>
        <v>0.18224613315400134</v>
      </c>
      <c r="M8" s="58">
        <f t="shared" si="5"/>
        <v>7.1895824417680498E-2</v>
      </c>
    </row>
    <row r="9" spans="1:13" ht="20.100000000000001" customHeight="1">
      <c r="B9" s="19" t="s">
        <v>20</v>
      </c>
      <c r="C9" s="39">
        <v>32170</v>
      </c>
      <c r="D9" s="40">
        <f t="shared" si="2"/>
        <v>10044</v>
      </c>
      <c r="E9" s="41">
        <v>5030</v>
      </c>
      <c r="F9" s="41">
        <v>3244</v>
      </c>
      <c r="G9" s="42">
        <v>1770</v>
      </c>
      <c r="H9" s="39">
        <v>10116</v>
      </c>
      <c r="I9" s="43">
        <f t="shared" si="3"/>
        <v>0.31221635063723968</v>
      </c>
      <c r="J9" s="26"/>
      <c r="K9" s="24">
        <f t="shared" si="1"/>
        <v>12010</v>
      </c>
      <c r="L9" s="58">
        <f t="shared" si="4"/>
        <v>0.15635685421199877</v>
      </c>
      <c r="M9" s="58">
        <f t="shared" si="5"/>
        <v>5.5020205160087036E-2</v>
      </c>
    </row>
    <row r="10" spans="1:13" ht="20.100000000000001" customHeight="1">
      <c r="B10" s="19" t="s">
        <v>21</v>
      </c>
      <c r="C10" s="39">
        <v>44272</v>
      </c>
      <c r="D10" s="40">
        <f t="shared" si="2"/>
        <v>14459</v>
      </c>
      <c r="E10" s="41">
        <v>6902</v>
      </c>
      <c r="F10" s="41">
        <v>4707</v>
      </c>
      <c r="G10" s="42">
        <v>2850</v>
      </c>
      <c r="H10" s="39">
        <v>13656</v>
      </c>
      <c r="I10" s="43">
        <f t="shared" si="3"/>
        <v>0.32659468738706182</v>
      </c>
      <c r="J10" s="26"/>
      <c r="K10" s="24">
        <f t="shared" si="1"/>
        <v>16157</v>
      </c>
      <c r="L10" s="58">
        <f t="shared" si="4"/>
        <v>0.15589989157932779</v>
      </c>
      <c r="M10" s="58">
        <f t="shared" si="5"/>
        <v>6.4374774123599571E-2</v>
      </c>
    </row>
    <row r="11" spans="1:13" ht="20.100000000000001" customHeight="1">
      <c r="B11" s="19" t="s">
        <v>22</v>
      </c>
      <c r="C11" s="39">
        <v>96506</v>
      </c>
      <c r="D11" s="40">
        <f t="shared" si="2"/>
        <v>31482</v>
      </c>
      <c r="E11" s="41">
        <v>14820</v>
      </c>
      <c r="F11" s="41">
        <v>10768</v>
      </c>
      <c r="G11" s="42">
        <v>5894</v>
      </c>
      <c r="H11" s="39">
        <v>31014</v>
      </c>
      <c r="I11" s="43">
        <f t="shared" si="3"/>
        <v>0.32621805898078876</v>
      </c>
      <c r="J11" s="26"/>
      <c r="K11" s="24">
        <f t="shared" si="1"/>
        <v>34010</v>
      </c>
      <c r="L11" s="58">
        <f t="shared" si="4"/>
        <v>0.15356558141462706</v>
      </c>
      <c r="M11" s="58">
        <f t="shared" si="5"/>
        <v>6.1073922864899592E-2</v>
      </c>
    </row>
    <row r="12" spans="1:13" ht="20.100000000000001" customHeight="1">
      <c r="B12" s="19" t="s">
        <v>23</v>
      </c>
      <c r="C12" s="39">
        <v>132036</v>
      </c>
      <c r="D12" s="40">
        <f t="shared" si="2"/>
        <v>48828</v>
      </c>
      <c r="E12" s="41">
        <v>23424</v>
      </c>
      <c r="F12" s="41">
        <v>16101</v>
      </c>
      <c r="G12" s="42">
        <v>9303</v>
      </c>
      <c r="H12" s="39">
        <v>39114</v>
      </c>
      <c r="I12" s="43">
        <f t="shared" si="3"/>
        <v>0.36980823411796782</v>
      </c>
      <c r="J12" s="26"/>
      <c r="K12" s="24">
        <f t="shared" si="1"/>
        <v>44094</v>
      </c>
      <c r="L12" s="58">
        <f t="shared" si="4"/>
        <v>0.17740616195583023</v>
      </c>
      <c r="M12" s="58">
        <f t="shared" si="5"/>
        <v>7.0458056893574483E-2</v>
      </c>
    </row>
    <row r="13" spans="1:13" ht="20.100000000000001" customHeight="1">
      <c r="B13" s="19" t="s">
        <v>24</v>
      </c>
      <c r="C13" s="39">
        <v>56070</v>
      </c>
      <c r="D13" s="40">
        <f t="shared" si="2"/>
        <v>20352</v>
      </c>
      <c r="E13" s="41">
        <v>9235</v>
      </c>
      <c r="F13" s="41">
        <v>7167</v>
      </c>
      <c r="G13" s="42">
        <v>3950</v>
      </c>
      <c r="H13" s="39">
        <v>16860</v>
      </c>
      <c r="I13" s="43">
        <f t="shared" si="3"/>
        <v>0.36297485286249331</v>
      </c>
      <c r="J13" s="26"/>
      <c r="K13" s="24">
        <f t="shared" si="1"/>
        <v>18858</v>
      </c>
      <c r="L13" s="58">
        <f t="shared" si="4"/>
        <v>0.16470483324415908</v>
      </c>
      <c r="M13" s="58">
        <f t="shared" si="5"/>
        <v>7.0447654717317634E-2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7166</v>
      </c>
      <c r="E4" s="46">
        <f t="shared" ref="E4:K4" si="0">SUM(E5:E7)</f>
        <v>5414</v>
      </c>
      <c r="F4" s="46">
        <f t="shared" si="0"/>
        <v>8944</v>
      </c>
      <c r="G4" s="46">
        <f t="shared" si="0"/>
        <v>5304</v>
      </c>
      <c r="H4" s="46">
        <f t="shared" si="0"/>
        <v>4539</v>
      </c>
      <c r="I4" s="46">
        <f t="shared" si="0"/>
        <v>5414</v>
      </c>
      <c r="J4" s="45">
        <f t="shared" si="0"/>
        <v>2940</v>
      </c>
      <c r="K4" s="47">
        <f t="shared" si="0"/>
        <v>39721</v>
      </c>
      <c r="L4" s="55">
        <f>K4/人口統計!D5</f>
        <v>0.18012180135405378</v>
      </c>
      <c r="O4" s="14" t="s">
        <v>188</v>
      </c>
    </row>
    <row r="5" spans="1:21" ht="20.100000000000001" customHeight="1">
      <c r="B5" s="117"/>
      <c r="C5" s="118" t="s">
        <v>15</v>
      </c>
      <c r="D5" s="48">
        <v>882</v>
      </c>
      <c r="E5" s="49">
        <v>764</v>
      </c>
      <c r="F5" s="49">
        <v>844</v>
      </c>
      <c r="G5" s="49">
        <v>580</v>
      </c>
      <c r="H5" s="49">
        <v>517</v>
      </c>
      <c r="I5" s="49">
        <v>532</v>
      </c>
      <c r="J5" s="48">
        <v>319</v>
      </c>
      <c r="K5" s="50">
        <f>SUM(D5:J5)</f>
        <v>4438</v>
      </c>
      <c r="L5" s="56">
        <f>K5/人口統計!D5</f>
        <v>2.0124884932637411E-2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2901</v>
      </c>
      <c r="E6" s="49">
        <v>1961</v>
      </c>
      <c r="F6" s="49">
        <v>2914</v>
      </c>
      <c r="G6" s="49">
        <v>1604</v>
      </c>
      <c r="H6" s="49">
        <v>1308</v>
      </c>
      <c r="I6" s="49">
        <v>1359</v>
      </c>
      <c r="J6" s="48">
        <v>781</v>
      </c>
      <c r="K6" s="50">
        <f>SUM(D6:J6)</f>
        <v>12828</v>
      </c>
      <c r="L6" s="56">
        <f>K6/人口統計!D5</f>
        <v>5.8170803045487315E-2</v>
      </c>
      <c r="O6" s="162">
        <f>SUM(D6,D7)</f>
        <v>6284</v>
      </c>
      <c r="P6" s="162">
        <f t="shared" ref="P6:U6" si="1">SUM(E6,E7)</f>
        <v>4650</v>
      </c>
      <c r="Q6" s="162">
        <f t="shared" si="1"/>
        <v>8100</v>
      </c>
      <c r="R6" s="162">
        <f t="shared" si="1"/>
        <v>4724</v>
      </c>
      <c r="S6" s="162">
        <f t="shared" si="1"/>
        <v>4022</v>
      </c>
      <c r="T6" s="162">
        <f t="shared" si="1"/>
        <v>4882</v>
      </c>
      <c r="U6" s="162">
        <f t="shared" si="1"/>
        <v>2621</v>
      </c>
    </row>
    <row r="7" spans="1:21" ht="20.100000000000001" customHeight="1">
      <c r="B7" s="117"/>
      <c r="C7" s="119" t="s">
        <v>143</v>
      </c>
      <c r="D7" s="51">
        <v>3383</v>
      </c>
      <c r="E7" s="52">
        <v>2689</v>
      </c>
      <c r="F7" s="52">
        <v>5186</v>
      </c>
      <c r="G7" s="52">
        <v>3120</v>
      </c>
      <c r="H7" s="52">
        <v>2714</v>
      </c>
      <c r="I7" s="52">
        <v>3523</v>
      </c>
      <c r="J7" s="51">
        <v>1840</v>
      </c>
      <c r="K7" s="53">
        <f>SUM(D7:J7)</f>
        <v>22455</v>
      </c>
      <c r="L7" s="57">
        <f>K7/人口統計!D5</f>
        <v>0.10182611337592905</v>
      </c>
      <c r="O7" s="14">
        <f>O6/($K$6+$K$7)</f>
        <v>0.17810276903891392</v>
      </c>
      <c r="P7" s="14">
        <f t="shared" ref="P7:U7" si="2">P6/($K$6+$K$7)</f>
        <v>0.131791514327013</v>
      </c>
      <c r="Q7" s="14">
        <f t="shared" si="2"/>
        <v>0.22957231527931299</v>
      </c>
      <c r="R7" s="14">
        <f t="shared" si="2"/>
        <v>0.13388884165178697</v>
      </c>
      <c r="S7" s="14">
        <f t="shared" si="2"/>
        <v>0.11399257432757985</v>
      </c>
      <c r="T7" s="14">
        <f t="shared" si="2"/>
        <v>0.13836691891279088</v>
      </c>
      <c r="U7" s="14">
        <f t="shared" si="2"/>
        <v>7.4285066462602384E-2</v>
      </c>
    </row>
    <row r="8" spans="1:21" ht="20.100000000000001" customHeight="1" thickBot="1">
      <c r="B8" s="205" t="s">
        <v>67</v>
      </c>
      <c r="C8" s="206"/>
      <c r="D8" s="45">
        <v>82</v>
      </c>
      <c r="E8" s="46">
        <v>99</v>
      </c>
      <c r="F8" s="46">
        <v>100</v>
      </c>
      <c r="G8" s="46">
        <v>116</v>
      </c>
      <c r="H8" s="46">
        <v>85</v>
      </c>
      <c r="I8" s="46">
        <v>76</v>
      </c>
      <c r="J8" s="45">
        <v>39</v>
      </c>
      <c r="K8" s="47">
        <f>SUM(D8:J8)</f>
        <v>597</v>
      </c>
      <c r="L8" s="80"/>
    </row>
    <row r="9" spans="1:21" ht="20.100000000000001" customHeight="1" thickTop="1">
      <c r="B9" s="207" t="s">
        <v>34</v>
      </c>
      <c r="C9" s="208"/>
      <c r="D9" s="35">
        <f>D4+D8</f>
        <v>7248</v>
      </c>
      <c r="E9" s="34">
        <f t="shared" ref="E9:K9" si="3">E4+E8</f>
        <v>5513</v>
      </c>
      <c r="F9" s="34">
        <f t="shared" si="3"/>
        <v>9044</v>
      </c>
      <c r="G9" s="34">
        <f t="shared" si="3"/>
        <v>5420</v>
      </c>
      <c r="H9" s="34">
        <f t="shared" si="3"/>
        <v>4624</v>
      </c>
      <c r="I9" s="34">
        <f t="shared" si="3"/>
        <v>5490</v>
      </c>
      <c r="J9" s="35">
        <f t="shared" si="3"/>
        <v>2979</v>
      </c>
      <c r="K9" s="54">
        <f t="shared" si="3"/>
        <v>40318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1170</v>
      </c>
      <c r="E24" s="46">
        <v>1072</v>
      </c>
      <c r="F24" s="46">
        <v>1439</v>
      </c>
      <c r="G24" s="46">
        <v>866</v>
      </c>
      <c r="H24" s="46">
        <v>732</v>
      </c>
      <c r="I24" s="46">
        <v>915</v>
      </c>
      <c r="J24" s="45">
        <v>538</v>
      </c>
      <c r="K24" s="47">
        <f>SUM(D24:J24)</f>
        <v>6732</v>
      </c>
      <c r="L24" s="55">
        <f>K24/人口統計!D6</f>
        <v>0.14587531690827538</v>
      </c>
    </row>
    <row r="25" spans="1:12" ht="20.100000000000001" customHeight="1">
      <c r="B25" s="213" t="s">
        <v>43</v>
      </c>
      <c r="C25" s="214"/>
      <c r="D25" s="45">
        <v>1194</v>
      </c>
      <c r="E25" s="46">
        <v>1024</v>
      </c>
      <c r="F25" s="46">
        <v>1110</v>
      </c>
      <c r="G25" s="46">
        <v>738</v>
      </c>
      <c r="H25" s="46">
        <v>633</v>
      </c>
      <c r="I25" s="46">
        <v>650</v>
      </c>
      <c r="J25" s="45">
        <v>387</v>
      </c>
      <c r="K25" s="47">
        <f t="shared" ref="K25:K31" si="4">SUM(D25:J25)</f>
        <v>5736</v>
      </c>
      <c r="L25" s="55">
        <f>K25/人口統計!D7</f>
        <v>0.18673090696008854</v>
      </c>
    </row>
    <row r="26" spans="1:12" ht="20.100000000000001" customHeight="1">
      <c r="B26" s="213" t="s">
        <v>44</v>
      </c>
      <c r="C26" s="214"/>
      <c r="D26" s="45">
        <v>760</v>
      </c>
      <c r="E26" s="46">
        <v>409</v>
      </c>
      <c r="F26" s="46">
        <v>888</v>
      </c>
      <c r="G26" s="46">
        <v>485</v>
      </c>
      <c r="H26" s="46">
        <v>415</v>
      </c>
      <c r="I26" s="46">
        <v>482</v>
      </c>
      <c r="J26" s="45">
        <v>272</v>
      </c>
      <c r="K26" s="47">
        <f t="shared" si="4"/>
        <v>3711</v>
      </c>
      <c r="L26" s="55">
        <f>K26/人口統計!D8</f>
        <v>0.20069222865177655</v>
      </c>
    </row>
    <row r="27" spans="1:12" ht="20.100000000000001" customHeight="1">
      <c r="B27" s="213" t="s">
        <v>45</v>
      </c>
      <c r="C27" s="214"/>
      <c r="D27" s="45">
        <v>205</v>
      </c>
      <c r="E27" s="46">
        <v>168</v>
      </c>
      <c r="F27" s="46">
        <v>374</v>
      </c>
      <c r="G27" s="46">
        <v>221</v>
      </c>
      <c r="H27" s="46">
        <v>192</v>
      </c>
      <c r="I27" s="46">
        <v>211</v>
      </c>
      <c r="J27" s="45">
        <v>118</v>
      </c>
      <c r="K27" s="47">
        <f t="shared" si="4"/>
        <v>1489</v>
      </c>
      <c r="L27" s="55">
        <f>K27/人口統計!D9</f>
        <v>0.14824771007566706</v>
      </c>
    </row>
    <row r="28" spans="1:12" ht="20.100000000000001" customHeight="1">
      <c r="B28" s="213" t="s">
        <v>46</v>
      </c>
      <c r="C28" s="214"/>
      <c r="D28" s="45">
        <v>327</v>
      </c>
      <c r="E28" s="46">
        <v>246</v>
      </c>
      <c r="F28" s="46">
        <v>473</v>
      </c>
      <c r="G28" s="46">
        <v>308</v>
      </c>
      <c r="H28" s="46">
        <v>284</v>
      </c>
      <c r="I28" s="46">
        <v>387</v>
      </c>
      <c r="J28" s="45">
        <v>192</v>
      </c>
      <c r="K28" s="47">
        <f t="shared" si="4"/>
        <v>2217</v>
      </c>
      <c r="L28" s="55">
        <f>K28/人口統計!D10</f>
        <v>0.15333010581644652</v>
      </c>
    </row>
    <row r="29" spans="1:12" ht="20.100000000000001" customHeight="1">
      <c r="B29" s="213" t="s">
        <v>47</v>
      </c>
      <c r="C29" s="214"/>
      <c r="D29" s="45">
        <v>782</v>
      </c>
      <c r="E29" s="46">
        <v>688</v>
      </c>
      <c r="F29" s="46">
        <v>1446</v>
      </c>
      <c r="G29" s="46">
        <v>777</v>
      </c>
      <c r="H29" s="46">
        <v>691</v>
      </c>
      <c r="I29" s="46">
        <v>758</v>
      </c>
      <c r="J29" s="45">
        <v>402</v>
      </c>
      <c r="K29" s="47">
        <f t="shared" si="4"/>
        <v>5544</v>
      </c>
      <c r="L29" s="55">
        <f>K29/人口統計!D11</f>
        <v>0.1761006289308176</v>
      </c>
    </row>
    <row r="30" spans="1:12" ht="20.100000000000001" customHeight="1">
      <c r="B30" s="213" t="s">
        <v>48</v>
      </c>
      <c r="C30" s="214"/>
      <c r="D30" s="45">
        <v>2227</v>
      </c>
      <c r="E30" s="46">
        <v>1415</v>
      </c>
      <c r="F30" s="46">
        <v>2333</v>
      </c>
      <c r="G30" s="46">
        <v>1423</v>
      </c>
      <c r="H30" s="46">
        <v>1217</v>
      </c>
      <c r="I30" s="46">
        <v>1461</v>
      </c>
      <c r="J30" s="45">
        <v>700</v>
      </c>
      <c r="K30" s="47">
        <f t="shared" si="4"/>
        <v>10776</v>
      </c>
      <c r="L30" s="55">
        <f>K30/人口統計!D12</f>
        <v>0.22069304497419515</v>
      </c>
    </row>
    <row r="31" spans="1:12" ht="20.100000000000001" customHeight="1" thickBot="1">
      <c r="B31" s="209" t="s">
        <v>24</v>
      </c>
      <c r="C31" s="210"/>
      <c r="D31" s="45">
        <v>501</v>
      </c>
      <c r="E31" s="46">
        <v>392</v>
      </c>
      <c r="F31" s="46">
        <v>881</v>
      </c>
      <c r="G31" s="46">
        <v>486</v>
      </c>
      <c r="H31" s="46">
        <v>375</v>
      </c>
      <c r="I31" s="46">
        <v>550</v>
      </c>
      <c r="J31" s="45">
        <v>331</v>
      </c>
      <c r="K31" s="47">
        <f t="shared" si="4"/>
        <v>3516</v>
      </c>
      <c r="L31" s="59">
        <f>K31/人口統計!D13</f>
        <v>0.17275943396226415</v>
      </c>
    </row>
    <row r="32" spans="1:12" ht="20.100000000000001" customHeight="1" thickTop="1">
      <c r="B32" s="211" t="s">
        <v>49</v>
      </c>
      <c r="C32" s="212"/>
      <c r="D32" s="35">
        <f>SUM(D24:D31)</f>
        <v>7166</v>
      </c>
      <c r="E32" s="34">
        <f t="shared" ref="E32:J32" si="5">SUM(E24:E31)</f>
        <v>5414</v>
      </c>
      <c r="F32" s="34">
        <f t="shared" si="5"/>
        <v>8944</v>
      </c>
      <c r="G32" s="34">
        <f t="shared" si="5"/>
        <v>5304</v>
      </c>
      <c r="H32" s="34">
        <f t="shared" si="5"/>
        <v>4539</v>
      </c>
      <c r="I32" s="34">
        <f t="shared" si="5"/>
        <v>5414</v>
      </c>
      <c r="J32" s="35">
        <f t="shared" si="5"/>
        <v>2940</v>
      </c>
      <c r="K32" s="54">
        <f>SUM(K24:K31)</f>
        <v>39721</v>
      </c>
      <c r="L32" s="60">
        <f>K32/人口統計!D5</f>
        <v>0.18012180135405378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255</v>
      </c>
      <c r="E50" s="192">
        <v>236</v>
      </c>
      <c r="F50" s="192">
        <v>315</v>
      </c>
      <c r="G50" s="192">
        <v>188</v>
      </c>
      <c r="H50" s="192">
        <v>163</v>
      </c>
      <c r="I50" s="192">
        <v>192</v>
      </c>
      <c r="J50" s="191">
        <v>117</v>
      </c>
      <c r="K50" s="193">
        <f t="shared" ref="K50:K82" si="6">SUM(D50:J50)</f>
        <v>1466</v>
      </c>
      <c r="L50" s="194">
        <f>K50/N50</f>
        <v>0.13706058339566193</v>
      </c>
      <c r="N50" s="14">
        <v>10696</v>
      </c>
    </row>
    <row r="51" spans="2:14" ht="20.100000000000001" customHeight="1">
      <c r="B51" s="203" t="s">
        <v>155</v>
      </c>
      <c r="C51" s="204"/>
      <c r="D51" s="191">
        <v>193</v>
      </c>
      <c r="E51" s="192">
        <v>184</v>
      </c>
      <c r="F51" s="192">
        <v>286</v>
      </c>
      <c r="G51" s="192">
        <v>152</v>
      </c>
      <c r="H51" s="192">
        <v>135</v>
      </c>
      <c r="I51" s="192">
        <v>157</v>
      </c>
      <c r="J51" s="191">
        <v>82</v>
      </c>
      <c r="K51" s="193">
        <f t="shared" si="6"/>
        <v>1189</v>
      </c>
      <c r="L51" s="194">
        <f t="shared" ref="L51:L82" si="7">K51/N51</f>
        <v>0.15391585760517798</v>
      </c>
      <c r="N51" s="14">
        <v>7725</v>
      </c>
    </row>
    <row r="52" spans="2:14" ht="20.100000000000001" customHeight="1">
      <c r="B52" s="203" t="s">
        <v>156</v>
      </c>
      <c r="C52" s="204"/>
      <c r="D52" s="191">
        <v>349</v>
      </c>
      <c r="E52" s="192">
        <v>294</v>
      </c>
      <c r="F52" s="192">
        <v>341</v>
      </c>
      <c r="G52" s="192">
        <v>243</v>
      </c>
      <c r="H52" s="192">
        <v>195</v>
      </c>
      <c r="I52" s="192">
        <v>219</v>
      </c>
      <c r="J52" s="191">
        <v>131</v>
      </c>
      <c r="K52" s="193">
        <f t="shared" si="6"/>
        <v>1772</v>
      </c>
      <c r="L52" s="194">
        <f t="shared" si="7"/>
        <v>0.159884507804746</v>
      </c>
      <c r="N52" s="14">
        <v>11083</v>
      </c>
    </row>
    <row r="53" spans="2:14" ht="20.100000000000001" customHeight="1">
      <c r="B53" s="203" t="s">
        <v>157</v>
      </c>
      <c r="C53" s="204"/>
      <c r="D53" s="191">
        <v>186</v>
      </c>
      <c r="E53" s="192">
        <v>171</v>
      </c>
      <c r="F53" s="192">
        <v>222</v>
      </c>
      <c r="G53" s="192">
        <v>158</v>
      </c>
      <c r="H53" s="192">
        <v>129</v>
      </c>
      <c r="I53" s="192">
        <v>162</v>
      </c>
      <c r="J53" s="191">
        <v>107</v>
      </c>
      <c r="K53" s="193">
        <f t="shared" si="6"/>
        <v>1135</v>
      </c>
      <c r="L53" s="194">
        <f t="shared" si="7"/>
        <v>0.1478057038676911</v>
      </c>
      <c r="N53" s="14">
        <v>7679</v>
      </c>
    </row>
    <row r="54" spans="2:14" ht="20.100000000000001" customHeight="1">
      <c r="B54" s="203" t="s">
        <v>158</v>
      </c>
      <c r="C54" s="204"/>
      <c r="D54" s="191">
        <v>143</v>
      </c>
      <c r="E54" s="192">
        <v>154</v>
      </c>
      <c r="F54" s="192">
        <v>194</v>
      </c>
      <c r="G54" s="192">
        <v>107</v>
      </c>
      <c r="H54" s="192">
        <v>82</v>
      </c>
      <c r="I54" s="192">
        <v>154</v>
      </c>
      <c r="J54" s="191">
        <v>82</v>
      </c>
      <c r="K54" s="193">
        <f t="shared" si="6"/>
        <v>916</v>
      </c>
      <c r="L54" s="194">
        <f t="shared" si="7"/>
        <v>0.1416860015467904</v>
      </c>
      <c r="N54" s="14">
        <v>6465</v>
      </c>
    </row>
    <row r="55" spans="2:14" ht="20.100000000000001" customHeight="1">
      <c r="B55" s="203" t="s">
        <v>159</v>
      </c>
      <c r="C55" s="204"/>
      <c r="D55" s="191">
        <v>64</v>
      </c>
      <c r="E55" s="192">
        <v>66</v>
      </c>
      <c r="F55" s="192">
        <v>96</v>
      </c>
      <c r="G55" s="192">
        <v>44</v>
      </c>
      <c r="H55" s="192">
        <v>45</v>
      </c>
      <c r="I55" s="192">
        <v>49</v>
      </c>
      <c r="J55" s="191">
        <v>28</v>
      </c>
      <c r="K55" s="193">
        <f t="shared" si="6"/>
        <v>392</v>
      </c>
      <c r="L55" s="194">
        <f t="shared" si="7"/>
        <v>0.15673730507796882</v>
      </c>
      <c r="N55" s="14">
        <v>2501</v>
      </c>
    </row>
    <row r="56" spans="2:14" ht="20.100000000000001" customHeight="1">
      <c r="B56" s="203" t="s">
        <v>160</v>
      </c>
      <c r="C56" s="204"/>
      <c r="D56" s="191">
        <v>179</v>
      </c>
      <c r="E56" s="192">
        <v>150</v>
      </c>
      <c r="F56" s="192">
        <v>155</v>
      </c>
      <c r="G56" s="192">
        <v>128</v>
      </c>
      <c r="H56" s="192">
        <v>96</v>
      </c>
      <c r="I56" s="192">
        <v>91</v>
      </c>
      <c r="J56" s="191">
        <v>51</v>
      </c>
      <c r="K56" s="193">
        <f t="shared" si="6"/>
        <v>850</v>
      </c>
      <c r="L56" s="194">
        <f t="shared" si="7"/>
        <v>0.19813519813519814</v>
      </c>
      <c r="N56" s="14">
        <v>4290</v>
      </c>
    </row>
    <row r="57" spans="2:14" ht="20.100000000000001" customHeight="1">
      <c r="B57" s="203" t="s">
        <v>161</v>
      </c>
      <c r="C57" s="204"/>
      <c r="D57" s="191">
        <v>408</v>
      </c>
      <c r="E57" s="192">
        <v>377</v>
      </c>
      <c r="F57" s="192">
        <v>387</v>
      </c>
      <c r="G57" s="192">
        <v>246</v>
      </c>
      <c r="H57" s="192">
        <v>188</v>
      </c>
      <c r="I57" s="192">
        <v>215</v>
      </c>
      <c r="J57" s="191">
        <v>106</v>
      </c>
      <c r="K57" s="193">
        <f t="shared" si="6"/>
        <v>1927</v>
      </c>
      <c r="L57" s="194">
        <f t="shared" si="7"/>
        <v>0.20778520595212421</v>
      </c>
      <c r="N57" s="14">
        <v>9274</v>
      </c>
    </row>
    <row r="58" spans="2:14" ht="20.100000000000001" customHeight="1">
      <c r="B58" s="203" t="s">
        <v>162</v>
      </c>
      <c r="C58" s="204"/>
      <c r="D58" s="191">
        <v>415</v>
      </c>
      <c r="E58" s="192">
        <v>342</v>
      </c>
      <c r="F58" s="192">
        <v>388</v>
      </c>
      <c r="G58" s="192">
        <v>242</v>
      </c>
      <c r="H58" s="192">
        <v>228</v>
      </c>
      <c r="I58" s="192">
        <v>229</v>
      </c>
      <c r="J58" s="191">
        <v>153</v>
      </c>
      <c r="K58" s="193">
        <f t="shared" si="6"/>
        <v>1997</v>
      </c>
      <c r="L58" s="194">
        <f t="shared" si="7"/>
        <v>0.18919943154902891</v>
      </c>
      <c r="N58" s="14">
        <v>10555</v>
      </c>
    </row>
    <row r="59" spans="2:14" ht="20.100000000000001" customHeight="1">
      <c r="B59" s="203" t="s">
        <v>163</v>
      </c>
      <c r="C59" s="204"/>
      <c r="D59" s="191">
        <v>210</v>
      </c>
      <c r="E59" s="192">
        <v>177</v>
      </c>
      <c r="F59" s="192">
        <v>190</v>
      </c>
      <c r="G59" s="192">
        <v>141</v>
      </c>
      <c r="H59" s="192">
        <v>135</v>
      </c>
      <c r="I59" s="192">
        <v>129</v>
      </c>
      <c r="J59" s="191">
        <v>82</v>
      </c>
      <c r="K59" s="193">
        <f t="shared" si="6"/>
        <v>1064</v>
      </c>
      <c r="L59" s="194">
        <f t="shared" si="7"/>
        <v>0.16123655099257464</v>
      </c>
      <c r="N59" s="14">
        <v>6599</v>
      </c>
    </row>
    <row r="60" spans="2:14" ht="20.100000000000001" customHeight="1">
      <c r="B60" s="203" t="s">
        <v>164</v>
      </c>
      <c r="C60" s="204"/>
      <c r="D60" s="191">
        <v>379</v>
      </c>
      <c r="E60" s="192">
        <v>215</v>
      </c>
      <c r="F60" s="192">
        <v>474</v>
      </c>
      <c r="G60" s="192">
        <v>248</v>
      </c>
      <c r="H60" s="192">
        <v>215</v>
      </c>
      <c r="I60" s="192">
        <v>276</v>
      </c>
      <c r="J60" s="191">
        <v>160</v>
      </c>
      <c r="K60" s="193">
        <f t="shared" si="6"/>
        <v>1967</v>
      </c>
      <c r="L60" s="194">
        <f t="shared" si="7"/>
        <v>0.20731450252951097</v>
      </c>
      <c r="N60" s="14">
        <v>9488</v>
      </c>
    </row>
    <row r="61" spans="2:14" ht="20.100000000000001" customHeight="1">
      <c r="B61" s="203" t="s">
        <v>165</v>
      </c>
      <c r="C61" s="204"/>
      <c r="D61" s="191">
        <v>118</v>
      </c>
      <c r="E61" s="192">
        <v>71</v>
      </c>
      <c r="F61" s="192">
        <v>160</v>
      </c>
      <c r="G61" s="192">
        <v>84</v>
      </c>
      <c r="H61" s="192">
        <v>76</v>
      </c>
      <c r="I61" s="192">
        <v>92</v>
      </c>
      <c r="J61" s="191">
        <v>45</v>
      </c>
      <c r="K61" s="193">
        <f t="shared" si="6"/>
        <v>646</v>
      </c>
      <c r="L61" s="194">
        <f t="shared" si="7"/>
        <v>0.21433311214333112</v>
      </c>
      <c r="N61" s="14">
        <v>3014</v>
      </c>
    </row>
    <row r="62" spans="2:14" ht="20.100000000000001" customHeight="1">
      <c r="B62" s="203" t="s">
        <v>166</v>
      </c>
      <c r="C62" s="204"/>
      <c r="D62" s="191">
        <v>271</v>
      </c>
      <c r="E62" s="192">
        <v>132</v>
      </c>
      <c r="F62" s="192">
        <v>266</v>
      </c>
      <c r="G62" s="192">
        <v>167</v>
      </c>
      <c r="H62" s="192">
        <v>130</v>
      </c>
      <c r="I62" s="192">
        <v>121</v>
      </c>
      <c r="J62" s="191">
        <v>72</v>
      </c>
      <c r="K62" s="193">
        <f t="shared" si="6"/>
        <v>1159</v>
      </c>
      <c r="L62" s="194">
        <f t="shared" si="7"/>
        <v>0.19352145600267157</v>
      </c>
      <c r="N62" s="14">
        <v>5989</v>
      </c>
    </row>
    <row r="63" spans="2:14" ht="20.100000000000001" customHeight="1">
      <c r="B63" s="203" t="s">
        <v>167</v>
      </c>
      <c r="C63" s="204"/>
      <c r="D63" s="191">
        <v>189</v>
      </c>
      <c r="E63" s="192">
        <v>153</v>
      </c>
      <c r="F63" s="192">
        <v>340</v>
      </c>
      <c r="G63" s="192">
        <v>200</v>
      </c>
      <c r="H63" s="192">
        <v>169</v>
      </c>
      <c r="I63" s="192">
        <v>191</v>
      </c>
      <c r="J63" s="191">
        <v>89</v>
      </c>
      <c r="K63" s="193">
        <f t="shared" si="6"/>
        <v>1331</v>
      </c>
      <c r="L63" s="194">
        <f t="shared" si="7"/>
        <v>0.14532154165301889</v>
      </c>
      <c r="N63" s="14">
        <v>9159</v>
      </c>
    </row>
    <row r="64" spans="2:14" ht="20.100000000000001" customHeight="1">
      <c r="B64" s="203" t="s">
        <v>168</v>
      </c>
      <c r="C64" s="204"/>
      <c r="D64" s="191">
        <v>20</v>
      </c>
      <c r="E64" s="192">
        <v>19</v>
      </c>
      <c r="F64" s="192">
        <v>40</v>
      </c>
      <c r="G64" s="192">
        <v>23</v>
      </c>
      <c r="H64" s="192">
        <v>26</v>
      </c>
      <c r="I64" s="192">
        <v>23</v>
      </c>
      <c r="J64" s="191">
        <v>29</v>
      </c>
      <c r="K64" s="193">
        <f t="shared" si="6"/>
        <v>180</v>
      </c>
      <c r="L64" s="194">
        <f t="shared" si="7"/>
        <v>0.20338983050847459</v>
      </c>
      <c r="N64" s="14">
        <v>885</v>
      </c>
    </row>
    <row r="65" spans="2:14" ht="20.100000000000001" customHeight="1">
      <c r="B65" s="203" t="s">
        <v>169</v>
      </c>
      <c r="C65" s="204"/>
      <c r="D65" s="191">
        <v>209</v>
      </c>
      <c r="E65" s="192">
        <v>153</v>
      </c>
      <c r="F65" s="192">
        <v>327</v>
      </c>
      <c r="G65" s="192">
        <v>209</v>
      </c>
      <c r="H65" s="192">
        <v>207</v>
      </c>
      <c r="I65" s="192">
        <v>276</v>
      </c>
      <c r="J65" s="191">
        <v>136</v>
      </c>
      <c r="K65" s="193">
        <f t="shared" si="6"/>
        <v>1517</v>
      </c>
      <c r="L65" s="194">
        <f t="shared" si="7"/>
        <v>0.15208020050125312</v>
      </c>
      <c r="N65" s="14">
        <v>9975</v>
      </c>
    </row>
    <row r="66" spans="2:14" ht="20.100000000000001" customHeight="1">
      <c r="B66" s="203" t="s">
        <v>170</v>
      </c>
      <c r="C66" s="204"/>
      <c r="D66" s="191">
        <v>126</v>
      </c>
      <c r="E66" s="192">
        <v>97</v>
      </c>
      <c r="F66" s="192">
        <v>150</v>
      </c>
      <c r="G66" s="192">
        <v>104</v>
      </c>
      <c r="H66" s="192">
        <v>83</v>
      </c>
      <c r="I66" s="192">
        <v>112</v>
      </c>
      <c r="J66" s="191">
        <v>60</v>
      </c>
      <c r="K66" s="193">
        <f t="shared" si="6"/>
        <v>732</v>
      </c>
      <c r="L66" s="194">
        <f t="shared" si="7"/>
        <v>0.16324710080285459</v>
      </c>
      <c r="N66" s="14">
        <v>4484</v>
      </c>
    </row>
    <row r="67" spans="2:14" ht="20.100000000000001" customHeight="1">
      <c r="B67" s="203" t="s">
        <v>171</v>
      </c>
      <c r="C67" s="204"/>
      <c r="D67" s="187">
        <v>572</v>
      </c>
      <c r="E67" s="188">
        <v>505</v>
      </c>
      <c r="F67" s="188">
        <v>1020</v>
      </c>
      <c r="G67" s="188">
        <v>573</v>
      </c>
      <c r="H67" s="188">
        <v>506</v>
      </c>
      <c r="I67" s="188">
        <v>572</v>
      </c>
      <c r="J67" s="187">
        <v>282</v>
      </c>
      <c r="K67" s="189">
        <f t="shared" si="6"/>
        <v>4030</v>
      </c>
      <c r="L67" s="195">
        <f t="shared" si="7"/>
        <v>0.18572284437070832</v>
      </c>
      <c r="N67" s="14">
        <v>21699</v>
      </c>
    </row>
    <row r="68" spans="2:14" ht="20.100000000000001" customHeight="1">
      <c r="B68" s="203" t="s">
        <v>172</v>
      </c>
      <c r="C68" s="204"/>
      <c r="D68" s="187">
        <v>94</v>
      </c>
      <c r="E68" s="188">
        <v>84</v>
      </c>
      <c r="F68" s="188">
        <v>179</v>
      </c>
      <c r="G68" s="188">
        <v>102</v>
      </c>
      <c r="H68" s="188">
        <v>92</v>
      </c>
      <c r="I68" s="188">
        <v>84</v>
      </c>
      <c r="J68" s="187">
        <v>55</v>
      </c>
      <c r="K68" s="189">
        <f t="shared" si="6"/>
        <v>690</v>
      </c>
      <c r="L68" s="195">
        <f t="shared" si="7"/>
        <v>0.16990888943609947</v>
      </c>
      <c r="N68" s="14">
        <v>4061</v>
      </c>
    </row>
    <row r="69" spans="2:14" ht="20.100000000000001" customHeight="1">
      <c r="B69" s="203" t="s">
        <v>173</v>
      </c>
      <c r="C69" s="204"/>
      <c r="D69" s="187">
        <v>122</v>
      </c>
      <c r="E69" s="188">
        <v>106</v>
      </c>
      <c r="F69" s="188">
        <v>269</v>
      </c>
      <c r="G69" s="188">
        <v>120</v>
      </c>
      <c r="H69" s="188">
        <v>103</v>
      </c>
      <c r="I69" s="188">
        <v>114</v>
      </c>
      <c r="J69" s="187">
        <v>67</v>
      </c>
      <c r="K69" s="189">
        <f t="shared" si="6"/>
        <v>901</v>
      </c>
      <c r="L69" s="195">
        <f t="shared" si="7"/>
        <v>0.15746242572527089</v>
      </c>
      <c r="N69" s="14">
        <v>5722</v>
      </c>
    </row>
    <row r="70" spans="2:14" ht="20.100000000000001" customHeight="1">
      <c r="B70" s="203" t="s">
        <v>174</v>
      </c>
      <c r="C70" s="204"/>
      <c r="D70" s="187">
        <v>792</v>
      </c>
      <c r="E70" s="188">
        <v>493</v>
      </c>
      <c r="F70" s="188">
        <v>744</v>
      </c>
      <c r="G70" s="188">
        <v>454</v>
      </c>
      <c r="H70" s="188">
        <v>389</v>
      </c>
      <c r="I70" s="188">
        <v>463</v>
      </c>
      <c r="J70" s="187">
        <v>223</v>
      </c>
      <c r="K70" s="189">
        <f t="shared" si="6"/>
        <v>3558</v>
      </c>
      <c r="L70" s="195">
        <f t="shared" si="7"/>
        <v>0.22704358368961777</v>
      </c>
      <c r="N70" s="14">
        <v>15671</v>
      </c>
    </row>
    <row r="71" spans="2:14" ht="20.100000000000001" customHeight="1">
      <c r="B71" s="203" t="s">
        <v>175</v>
      </c>
      <c r="C71" s="204"/>
      <c r="D71" s="187">
        <v>126</v>
      </c>
      <c r="E71" s="188">
        <v>120</v>
      </c>
      <c r="F71" s="188">
        <v>209</v>
      </c>
      <c r="G71" s="188">
        <v>143</v>
      </c>
      <c r="H71" s="188">
        <v>135</v>
      </c>
      <c r="I71" s="188">
        <v>124</v>
      </c>
      <c r="J71" s="187">
        <v>79</v>
      </c>
      <c r="K71" s="189">
        <f t="shared" si="6"/>
        <v>936</v>
      </c>
      <c r="L71" s="195">
        <f t="shared" si="7"/>
        <v>0.20155038759689922</v>
      </c>
      <c r="N71" s="14">
        <v>4644</v>
      </c>
    </row>
    <row r="72" spans="2:14" ht="20.100000000000001" customHeight="1">
      <c r="B72" s="203" t="s">
        <v>176</v>
      </c>
      <c r="C72" s="204"/>
      <c r="D72" s="187">
        <v>216</v>
      </c>
      <c r="E72" s="188">
        <v>108</v>
      </c>
      <c r="F72" s="188">
        <v>223</v>
      </c>
      <c r="G72" s="188">
        <v>109</v>
      </c>
      <c r="H72" s="188">
        <v>96</v>
      </c>
      <c r="I72" s="188">
        <v>127</v>
      </c>
      <c r="J72" s="187">
        <v>59</v>
      </c>
      <c r="K72" s="189">
        <f t="shared" si="6"/>
        <v>938</v>
      </c>
      <c r="L72" s="195">
        <f t="shared" si="7"/>
        <v>0.21518696948841479</v>
      </c>
      <c r="N72" s="14">
        <v>4359</v>
      </c>
    </row>
    <row r="73" spans="2:14" ht="20.100000000000001" customHeight="1">
      <c r="B73" s="203" t="s">
        <v>177</v>
      </c>
      <c r="C73" s="204"/>
      <c r="D73" s="187">
        <v>184</v>
      </c>
      <c r="E73" s="188">
        <v>99</v>
      </c>
      <c r="F73" s="188">
        <v>166</v>
      </c>
      <c r="G73" s="188">
        <v>113</v>
      </c>
      <c r="H73" s="188">
        <v>98</v>
      </c>
      <c r="I73" s="188">
        <v>137</v>
      </c>
      <c r="J73" s="187">
        <v>58</v>
      </c>
      <c r="K73" s="189">
        <f t="shared" si="6"/>
        <v>855</v>
      </c>
      <c r="L73" s="195">
        <f t="shared" si="7"/>
        <v>0.21601819100555836</v>
      </c>
      <c r="N73" s="14">
        <v>3958</v>
      </c>
    </row>
    <row r="74" spans="2:14" ht="20.100000000000001" customHeight="1">
      <c r="B74" s="203" t="s">
        <v>178</v>
      </c>
      <c r="C74" s="204"/>
      <c r="D74" s="187">
        <v>144</v>
      </c>
      <c r="E74" s="188">
        <v>114</v>
      </c>
      <c r="F74" s="188">
        <v>172</v>
      </c>
      <c r="G74" s="188">
        <v>93</v>
      </c>
      <c r="H74" s="188">
        <v>74</v>
      </c>
      <c r="I74" s="188">
        <v>91</v>
      </c>
      <c r="J74" s="187">
        <v>46</v>
      </c>
      <c r="K74" s="189">
        <f t="shared" si="6"/>
        <v>734</v>
      </c>
      <c r="L74" s="196">
        <f t="shared" si="7"/>
        <v>0.22795031055900622</v>
      </c>
      <c r="N74" s="14">
        <v>3220</v>
      </c>
    </row>
    <row r="75" spans="2:14" ht="20.100000000000001" customHeight="1">
      <c r="B75" s="203" t="s">
        <v>179</v>
      </c>
      <c r="C75" s="204"/>
      <c r="D75" s="187">
        <v>324</v>
      </c>
      <c r="E75" s="188">
        <v>210</v>
      </c>
      <c r="F75" s="188">
        <v>295</v>
      </c>
      <c r="G75" s="188">
        <v>199</v>
      </c>
      <c r="H75" s="188">
        <v>192</v>
      </c>
      <c r="I75" s="188">
        <v>210</v>
      </c>
      <c r="J75" s="187">
        <v>87</v>
      </c>
      <c r="K75" s="189">
        <f t="shared" si="6"/>
        <v>1517</v>
      </c>
      <c r="L75" s="197">
        <f t="shared" si="7"/>
        <v>0.25216090425531917</v>
      </c>
      <c r="N75" s="14">
        <v>6016</v>
      </c>
    </row>
    <row r="76" spans="2:14" ht="20.100000000000001" customHeight="1">
      <c r="B76" s="203" t="s">
        <v>180</v>
      </c>
      <c r="C76" s="204"/>
      <c r="D76" s="187">
        <v>102</v>
      </c>
      <c r="E76" s="188">
        <v>66</v>
      </c>
      <c r="F76" s="188">
        <v>97</v>
      </c>
      <c r="G76" s="188">
        <v>63</v>
      </c>
      <c r="H76" s="188">
        <v>46</v>
      </c>
      <c r="I76" s="188">
        <v>71</v>
      </c>
      <c r="J76" s="187">
        <v>26</v>
      </c>
      <c r="K76" s="189">
        <f t="shared" si="6"/>
        <v>471</v>
      </c>
      <c r="L76" s="195">
        <f t="shared" si="7"/>
        <v>0.24067450178845171</v>
      </c>
      <c r="N76" s="14">
        <v>1957</v>
      </c>
    </row>
    <row r="77" spans="2:14" ht="20.100000000000001" customHeight="1">
      <c r="B77" s="203" t="s">
        <v>181</v>
      </c>
      <c r="C77" s="204"/>
      <c r="D77" s="187">
        <v>302</v>
      </c>
      <c r="E77" s="188">
        <v>186</v>
      </c>
      <c r="F77" s="188">
        <v>386</v>
      </c>
      <c r="G77" s="188">
        <v>237</v>
      </c>
      <c r="H77" s="188">
        <v>188</v>
      </c>
      <c r="I77" s="188">
        <v>209</v>
      </c>
      <c r="J77" s="187">
        <v>112</v>
      </c>
      <c r="K77" s="189">
        <f t="shared" si="6"/>
        <v>1620</v>
      </c>
      <c r="L77" s="195">
        <f t="shared" si="7"/>
        <v>0.20811921891058582</v>
      </c>
      <c r="N77" s="14">
        <v>7784</v>
      </c>
    </row>
    <row r="78" spans="2:14" ht="20.100000000000001" customHeight="1">
      <c r="B78" s="203" t="s">
        <v>182</v>
      </c>
      <c r="C78" s="204"/>
      <c r="D78" s="187">
        <v>51</v>
      </c>
      <c r="E78" s="188">
        <v>32</v>
      </c>
      <c r="F78" s="188">
        <v>60</v>
      </c>
      <c r="G78" s="188">
        <v>35</v>
      </c>
      <c r="H78" s="188">
        <v>20</v>
      </c>
      <c r="I78" s="188">
        <v>45</v>
      </c>
      <c r="J78" s="187">
        <v>19</v>
      </c>
      <c r="K78" s="189">
        <f t="shared" si="6"/>
        <v>262</v>
      </c>
      <c r="L78" s="195">
        <f t="shared" si="7"/>
        <v>0.21493027071369974</v>
      </c>
      <c r="N78" s="14">
        <v>1219</v>
      </c>
    </row>
    <row r="79" spans="2:14" ht="20.100000000000001" customHeight="1">
      <c r="B79" s="203" t="s">
        <v>183</v>
      </c>
      <c r="C79" s="204"/>
      <c r="D79" s="187">
        <v>204</v>
      </c>
      <c r="E79" s="188">
        <v>148</v>
      </c>
      <c r="F79" s="188">
        <v>405</v>
      </c>
      <c r="G79" s="188">
        <v>211</v>
      </c>
      <c r="H79" s="188">
        <v>186</v>
      </c>
      <c r="I79" s="188">
        <v>247</v>
      </c>
      <c r="J79" s="187">
        <v>146</v>
      </c>
      <c r="K79" s="189">
        <f t="shared" si="6"/>
        <v>1547</v>
      </c>
      <c r="L79" s="195">
        <f t="shared" si="7"/>
        <v>0.17183161168499389</v>
      </c>
      <c r="N79" s="14">
        <v>9003</v>
      </c>
    </row>
    <row r="80" spans="2:14" ht="20.100000000000001" customHeight="1">
      <c r="B80" s="203" t="s">
        <v>184</v>
      </c>
      <c r="C80" s="204"/>
      <c r="D80" s="45">
        <v>53</v>
      </c>
      <c r="E80" s="46">
        <v>45</v>
      </c>
      <c r="F80" s="46">
        <v>77</v>
      </c>
      <c r="G80" s="46">
        <v>56</v>
      </c>
      <c r="H80" s="46">
        <v>32</v>
      </c>
      <c r="I80" s="46">
        <v>65</v>
      </c>
      <c r="J80" s="45">
        <v>43</v>
      </c>
      <c r="K80" s="47">
        <f t="shared" si="6"/>
        <v>371</v>
      </c>
      <c r="L80" s="195">
        <f t="shared" si="7"/>
        <v>0.17853705486044275</v>
      </c>
      <c r="N80" s="14">
        <v>2078</v>
      </c>
    </row>
    <row r="81" spans="2:14" ht="20.100000000000001" customHeight="1">
      <c r="B81" s="203" t="s">
        <v>185</v>
      </c>
      <c r="C81" s="204"/>
      <c r="D81" s="45">
        <v>33</v>
      </c>
      <c r="E81" s="46">
        <v>54</v>
      </c>
      <c r="F81" s="46">
        <v>130</v>
      </c>
      <c r="G81" s="46">
        <v>70</v>
      </c>
      <c r="H81" s="46">
        <v>38</v>
      </c>
      <c r="I81" s="46">
        <v>77</v>
      </c>
      <c r="J81" s="45">
        <v>37</v>
      </c>
      <c r="K81" s="47">
        <f t="shared" si="6"/>
        <v>439</v>
      </c>
      <c r="L81" s="195">
        <f t="shared" si="7"/>
        <v>0.16247224278312361</v>
      </c>
      <c r="N81" s="14">
        <v>2702</v>
      </c>
    </row>
    <row r="82" spans="2:14" ht="20.100000000000001" customHeight="1">
      <c r="B82" s="203" t="s">
        <v>186</v>
      </c>
      <c r="C82" s="204"/>
      <c r="D82" s="40">
        <v>215</v>
      </c>
      <c r="E82" s="39">
        <v>152</v>
      </c>
      <c r="F82" s="39">
        <v>281</v>
      </c>
      <c r="G82" s="39">
        <v>158</v>
      </c>
      <c r="H82" s="39">
        <v>127</v>
      </c>
      <c r="I82" s="39">
        <v>166</v>
      </c>
      <c r="J82" s="40">
        <v>110</v>
      </c>
      <c r="K82" s="190">
        <f t="shared" si="6"/>
        <v>1209</v>
      </c>
      <c r="L82" s="197">
        <f t="shared" si="7"/>
        <v>0.18404627797229411</v>
      </c>
      <c r="N82" s="14">
        <v>6569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6015</v>
      </c>
      <c r="E5" s="149">
        <v>307497.51000000007</v>
      </c>
      <c r="F5" s="151">
        <v>1750</v>
      </c>
      <c r="G5" s="152">
        <v>32873.449999999997</v>
      </c>
      <c r="H5" s="150">
        <v>548</v>
      </c>
      <c r="I5" s="149">
        <v>113401.30000000002</v>
      </c>
      <c r="J5" s="151">
        <v>1098</v>
      </c>
      <c r="K5" s="152">
        <v>354235.34999999992</v>
      </c>
      <c r="M5" s="162">
        <f>Q5+Q7</f>
        <v>41313</v>
      </c>
      <c r="N5" s="121" t="s">
        <v>107</v>
      </c>
      <c r="O5" s="122"/>
      <c r="P5" s="134"/>
      <c r="Q5" s="123">
        <v>33058</v>
      </c>
      <c r="R5" s="124">
        <v>1866105.0000000007</v>
      </c>
      <c r="S5" s="124">
        <f>R5/Q5*100</f>
        <v>5644.9422227599998</v>
      </c>
    </row>
    <row r="6" spans="1:19" ht="20.100000000000001" customHeight="1">
      <c r="B6" s="217" t="s">
        <v>114</v>
      </c>
      <c r="C6" s="217"/>
      <c r="D6" s="153">
        <v>4772</v>
      </c>
      <c r="E6" s="154">
        <v>280087.79999999993</v>
      </c>
      <c r="F6" s="155">
        <v>1532</v>
      </c>
      <c r="G6" s="156">
        <v>28543.869999999995</v>
      </c>
      <c r="H6" s="153">
        <v>404</v>
      </c>
      <c r="I6" s="154">
        <v>86021.08</v>
      </c>
      <c r="J6" s="155">
        <v>857</v>
      </c>
      <c r="K6" s="156">
        <v>265620.70999999996</v>
      </c>
      <c r="M6" s="58"/>
      <c r="N6" s="125"/>
      <c r="O6" s="94" t="s">
        <v>104</v>
      </c>
      <c r="P6" s="107"/>
      <c r="Q6" s="98">
        <f>Q5/Q$13</f>
        <v>0.63533979089790893</v>
      </c>
      <c r="R6" s="99">
        <f>R5/R$13</f>
        <v>0.37746196408344862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2936</v>
      </c>
      <c r="E7" s="154">
        <v>167914.95000000004</v>
      </c>
      <c r="F7" s="155">
        <v>936</v>
      </c>
      <c r="G7" s="156">
        <v>16649.13</v>
      </c>
      <c r="H7" s="153">
        <v>505</v>
      </c>
      <c r="I7" s="154">
        <v>111518.26999999999</v>
      </c>
      <c r="J7" s="155">
        <v>609</v>
      </c>
      <c r="K7" s="156">
        <v>192986.03000000003</v>
      </c>
      <c r="M7" s="58"/>
      <c r="N7" s="126" t="s">
        <v>108</v>
      </c>
      <c r="O7" s="127"/>
      <c r="P7" s="135"/>
      <c r="Q7" s="128">
        <v>8255</v>
      </c>
      <c r="R7" s="129">
        <v>150014.64999999994</v>
      </c>
      <c r="S7" s="129">
        <f>R7/Q7*100</f>
        <v>1817.2580254391271</v>
      </c>
    </row>
    <row r="8" spans="1:19" ht="20.100000000000001" customHeight="1">
      <c r="B8" s="217" t="s">
        <v>116</v>
      </c>
      <c r="C8" s="217"/>
      <c r="D8" s="153">
        <v>1233</v>
      </c>
      <c r="E8" s="154">
        <v>71733.75</v>
      </c>
      <c r="F8" s="155">
        <v>238</v>
      </c>
      <c r="G8" s="156">
        <v>3984.7999999999993</v>
      </c>
      <c r="H8" s="153">
        <v>67</v>
      </c>
      <c r="I8" s="154">
        <v>14124.6</v>
      </c>
      <c r="J8" s="155">
        <v>326</v>
      </c>
      <c r="K8" s="156">
        <v>98841.76999999999</v>
      </c>
      <c r="L8" s="89"/>
      <c r="M8" s="88"/>
      <c r="N8" s="130"/>
      <c r="O8" s="94" t="s">
        <v>104</v>
      </c>
      <c r="P8" s="107"/>
      <c r="Q8" s="98">
        <f>Q7/Q$13</f>
        <v>0.15865236777367775</v>
      </c>
      <c r="R8" s="99">
        <f>R7/R$13</f>
        <v>3.034385762338725E-2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1808</v>
      </c>
      <c r="E9" s="154">
        <v>113926.21</v>
      </c>
      <c r="F9" s="155">
        <v>420</v>
      </c>
      <c r="G9" s="156">
        <v>8256.5300000000007</v>
      </c>
      <c r="H9" s="153">
        <v>321</v>
      </c>
      <c r="I9" s="154">
        <v>68306.27</v>
      </c>
      <c r="J9" s="155">
        <v>387</v>
      </c>
      <c r="K9" s="156">
        <v>119933.96</v>
      </c>
      <c r="L9" s="89"/>
      <c r="M9" s="88"/>
      <c r="N9" s="126" t="s">
        <v>109</v>
      </c>
      <c r="O9" s="127"/>
      <c r="P9" s="135"/>
      <c r="Q9" s="128">
        <v>4032</v>
      </c>
      <c r="R9" s="129">
        <v>869280.42</v>
      </c>
      <c r="S9" s="129">
        <f>R9/Q9*100</f>
        <v>21559.534226190477</v>
      </c>
    </row>
    <row r="10" spans="1:19" ht="20.100000000000001" customHeight="1">
      <c r="B10" s="217" t="s">
        <v>118</v>
      </c>
      <c r="C10" s="217"/>
      <c r="D10" s="153">
        <v>4340</v>
      </c>
      <c r="E10" s="154">
        <v>258038.27000000002</v>
      </c>
      <c r="F10" s="155">
        <v>732</v>
      </c>
      <c r="G10" s="156">
        <v>14670.92</v>
      </c>
      <c r="H10" s="153">
        <v>559</v>
      </c>
      <c r="I10" s="154">
        <v>132154.51999999999</v>
      </c>
      <c r="J10" s="155">
        <v>976</v>
      </c>
      <c r="K10" s="156">
        <v>310837.55</v>
      </c>
      <c r="L10" s="89"/>
      <c r="M10" s="88"/>
      <c r="N10" s="95"/>
      <c r="O10" s="94" t="s">
        <v>104</v>
      </c>
      <c r="P10" s="107"/>
      <c r="Q10" s="98">
        <f>Q9/Q$13</f>
        <v>7.7490774907749083E-2</v>
      </c>
      <c r="R10" s="99">
        <f>R9/R$13</f>
        <v>0.17583163577209482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9110</v>
      </c>
      <c r="E11" s="154">
        <v>500233.73999999993</v>
      </c>
      <c r="F11" s="155">
        <v>1972</v>
      </c>
      <c r="G11" s="156">
        <v>31509.1</v>
      </c>
      <c r="H11" s="153">
        <v>1322</v>
      </c>
      <c r="I11" s="154">
        <v>283021.92000000004</v>
      </c>
      <c r="J11" s="155">
        <v>1674</v>
      </c>
      <c r="K11" s="156">
        <v>485092.01000000007</v>
      </c>
      <c r="L11" s="89"/>
      <c r="M11" s="88"/>
      <c r="N11" s="126" t="s">
        <v>110</v>
      </c>
      <c r="O11" s="127"/>
      <c r="P11" s="135"/>
      <c r="Q11" s="101">
        <v>6687</v>
      </c>
      <c r="R11" s="102">
        <v>2058422.5599999998</v>
      </c>
      <c r="S11" s="102">
        <f>R11/Q11*100</f>
        <v>30782.451921639</v>
      </c>
    </row>
    <row r="12" spans="1:19" ht="20.100000000000001" customHeight="1" thickBot="1">
      <c r="B12" s="218" t="s">
        <v>120</v>
      </c>
      <c r="C12" s="218"/>
      <c r="D12" s="157">
        <v>2844</v>
      </c>
      <c r="E12" s="158">
        <v>166672.76999999999</v>
      </c>
      <c r="F12" s="159">
        <v>675</v>
      </c>
      <c r="G12" s="160">
        <v>13526.85</v>
      </c>
      <c r="H12" s="157">
        <v>306</v>
      </c>
      <c r="I12" s="158">
        <v>60732.459999999992</v>
      </c>
      <c r="J12" s="159">
        <v>760</v>
      </c>
      <c r="K12" s="160">
        <v>230875.18000000005</v>
      </c>
      <c r="L12" s="89"/>
      <c r="M12" s="88"/>
      <c r="N12" s="125"/>
      <c r="O12" s="84" t="s">
        <v>104</v>
      </c>
      <c r="P12" s="108"/>
      <c r="Q12" s="103">
        <f>Q11/Q$13</f>
        <v>0.12851706642066421</v>
      </c>
      <c r="R12" s="104">
        <f>R11/R$13</f>
        <v>0.41636254252106925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33058</v>
      </c>
      <c r="E13" s="149">
        <v>1866105.0000000007</v>
      </c>
      <c r="F13" s="151">
        <v>8255</v>
      </c>
      <c r="G13" s="152">
        <v>150014.64999999994</v>
      </c>
      <c r="H13" s="150">
        <v>4032</v>
      </c>
      <c r="I13" s="149">
        <v>869280.42</v>
      </c>
      <c r="J13" s="151">
        <v>6687</v>
      </c>
      <c r="K13" s="152">
        <v>2058422.5599999998</v>
      </c>
      <c r="M13" s="58"/>
      <c r="N13" s="131" t="s">
        <v>111</v>
      </c>
      <c r="O13" s="132"/>
      <c r="P13" s="133"/>
      <c r="Q13" s="96">
        <f>Q5+Q7+Q9+Q11</f>
        <v>52032</v>
      </c>
      <c r="R13" s="97">
        <f>R5+R7+R9+R11</f>
        <v>4943822.6300000008</v>
      </c>
      <c r="S13" s="97">
        <f>R13/Q13*100</f>
        <v>9501.5041320725722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0.63914568058654764</v>
      </c>
      <c r="O16" s="58">
        <f>F5/(D5+F5+H5+J5)</f>
        <v>0.18595260864945276</v>
      </c>
      <c r="P16" s="58">
        <f>H5/(D5+F5+H5+J5)</f>
        <v>5.822973116565721E-2</v>
      </c>
      <c r="Q16" s="58">
        <f>J5/(D5+F5+H5+J5)</f>
        <v>0.11667197959834237</v>
      </c>
    </row>
    <row r="17" spans="13:17" ht="20.100000000000001" customHeight="1">
      <c r="M17" s="14" t="s">
        <v>133</v>
      </c>
      <c r="N17" s="58">
        <f t="shared" ref="N17:N23" si="0">D6/(D6+F6+H6+J6)</f>
        <v>0.63079973562458691</v>
      </c>
      <c r="O17" s="58">
        <f t="shared" ref="O17:O23" si="1">F6/(D6+F6+H6+J6)</f>
        <v>0.20251156642432253</v>
      </c>
      <c r="P17" s="58">
        <f t="shared" ref="P17:P23" si="2">H6/(D6+F6+H6+J6)</f>
        <v>5.3403833443489757E-2</v>
      </c>
      <c r="Q17" s="58">
        <f t="shared" ref="Q17:Q23" si="3">J6/(D6+F6+H6+J6)</f>
        <v>0.11328486450760079</v>
      </c>
    </row>
    <row r="18" spans="13:17" ht="20.100000000000001" customHeight="1">
      <c r="M18" s="14" t="s">
        <v>134</v>
      </c>
      <c r="N18" s="58">
        <f t="shared" si="0"/>
        <v>0.58884877657440837</v>
      </c>
      <c r="O18" s="58">
        <f t="shared" si="1"/>
        <v>0.18772563176895307</v>
      </c>
      <c r="P18" s="58">
        <f t="shared" si="2"/>
        <v>0.10128359406337746</v>
      </c>
      <c r="Q18" s="58">
        <f t="shared" si="3"/>
        <v>0.12214199759326114</v>
      </c>
    </row>
    <row r="19" spans="13:17" ht="20.100000000000001" customHeight="1">
      <c r="M19" s="14" t="s">
        <v>135</v>
      </c>
      <c r="N19" s="58">
        <f t="shared" si="0"/>
        <v>0.66148068669527893</v>
      </c>
      <c r="O19" s="58">
        <f t="shared" si="1"/>
        <v>0.12768240343347639</v>
      </c>
      <c r="P19" s="58">
        <f t="shared" si="2"/>
        <v>3.5944206008583689E-2</v>
      </c>
      <c r="Q19" s="58">
        <f t="shared" si="3"/>
        <v>0.17489270386266095</v>
      </c>
    </row>
    <row r="20" spans="13:17" ht="20.100000000000001" customHeight="1">
      <c r="M20" s="14" t="s">
        <v>136</v>
      </c>
      <c r="N20" s="58">
        <f t="shared" si="0"/>
        <v>0.61580381471389645</v>
      </c>
      <c r="O20" s="58">
        <f t="shared" si="1"/>
        <v>0.14305177111716622</v>
      </c>
      <c r="P20" s="58">
        <f t="shared" si="2"/>
        <v>0.1093324250681199</v>
      </c>
      <c r="Q20" s="58">
        <f t="shared" si="3"/>
        <v>0.13181198910081743</v>
      </c>
    </row>
    <row r="21" spans="13:17" ht="20.100000000000001" customHeight="1">
      <c r="M21" s="14" t="s">
        <v>137</v>
      </c>
      <c r="N21" s="58">
        <f t="shared" si="0"/>
        <v>0.65687906765551685</v>
      </c>
      <c r="O21" s="58">
        <f t="shared" si="1"/>
        <v>0.11079158468291206</v>
      </c>
      <c r="P21" s="58">
        <f t="shared" si="2"/>
        <v>8.4607234751021637E-2</v>
      </c>
      <c r="Q21" s="58">
        <f t="shared" si="3"/>
        <v>0.14772211291054943</v>
      </c>
    </row>
    <row r="22" spans="13:17" ht="20.100000000000001" customHeight="1">
      <c r="M22" s="14" t="s">
        <v>138</v>
      </c>
      <c r="N22" s="58">
        <f t="shared" si="0"/>
        <v>0.64710896434152576</v>
      </c>
      <c r="O22" s="58">
        <f t="shared" si="1"/>
        <v>0.14007671544253444</v>
      </c>
      <c r="P22" s="58">
        <f t="shared" si="2"/>
        <v>9.3905384287540847E-2</v>
      </c>
      <c r="Q22" s="58">
        <f t="shared" si="3"/>
        <v>0.11890893592839892</v>
      </c>
    </row>
    <row r="23" spans="13:17" ht="20.100000000000001" customHeight="1">
      <c r="M23" s="14" t="s">
        <v>139</v>
      </c>
      <c r="N23" s="58">
        <f t="shared" si="0"/>
        <v>0.62028353326063246</v>
      </c>
      <c r="O23" s="58">
        <f t="shared" si="1"/>
        <v>0.14721919302071973</v>
      </c>
      <c r="P23" s="58">
        <f t="shared" si="2"/>
        <v>6.6739367502726285E-2</v>
      </c>
      <c r="Q23" s="58">
        <f t="shared" si="3"/>
        <v>0.16575790621592149</v>
      </c>
    </row>
    <row r="24" spans="13:17" ht="20.100000000000001" customHeight="1">
      <c r="M24" s="14" t="s">
        <v>140</v>
      </c>
      <c r="N24" s="58">
        <f t="shared" ref="N24" si="4">D13/(D13+F13+H13+J13)</f>
        <v>0.63533979089790893</v>
      </c>
      <c r="O24" s="58">
        <f t="shared" ref="O24" si="5">F13/(D13+F13+H13+J13)</f>
        <v>0.15865236777367775</v>
      </c>
      <c r="P24" s="58">
        <f t="shared" ref="P24" si="6">H13/(D13+F13+H13+J13)</f>
        <v>7.7490774907749083E-2</v>
      </c>
      <c r="Q24" s="58">
        <f t="shared" ref="Q24" si="7">J13/(D13+F13+H13+J13)</f>
        <v>0.12851706642066421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0.38056264098799764</v>
      </c>
      <c r="O29" s="58">
        <f>G5/(E5+G5+I5+K5)</f>
        <v>4.0684579691025423E-2</v>
      </c>
      <c r="P29" s="58">
        <f>I5/(E5+G5+I5+K5)</f>
        <v>0.14034682173352303</v>
      </c>
      <c r="Q29" s="58">
        <f>K5/(E5+G5+I5+K5)</f>
        <v>0.43840595758745377</v>
      </c>
    </row>
    <row r="30" spans="13:17" ht="20.100000000000001" customHeight="1">
      <c r="M30" s="14" t="s">
        <v>133</v>
      </c>
      <c r="N30" s="58">
        <f t="shared" ref="N30:N37" si="8">E6/(E6+G6+I6+K6)</f>
        <v>0.42419969447204486</v>
      </c>
      <c r="O30" s="58">
        <f t="shared" ref="O30:O37" si="9">G6/(E6+G6+I6+K6)</f>
        <v>4.3230376092960023E-2</v>
      </c>
      <c r="P30" s="58">
        <f t="shared" ref="P30:P37" si="10">I6/(E6+G6+I6+K6)</f>
        <v>0.13028098994013784</v>
      </c>
      <c r="Q30" s="58">
        <f t="shared" ref="Q30:Q37" si="11">K6/(E6+G6+I6+K6)</f>
        <v>0.40228893949485717</v>
      </c>
    </row>
    <row r="31" spans="13:17" ht="20.100000000000001" customHeight="1">
      <c r="M31" s="14" t="s">
        <v>134</v>
      </c>
      <c r="N31" s="58">
        <f t="shared" si="8"/>
        <v>0.34333634490947873</v>
      </c>
      <c r="O31" s="58">
        <f t="shared" si="9"/>
        <v>3.4042540227196855E-2</v>
      </c>
      <c r="P31" s="58">
        <f t="shared" si="10"/>
        <v>0.22802183612851842</v>
      </c>
      <c r="Q31" s="58">
        <f t="shared" si="11"/>
        <v>0.39459927873480599</v>
      </c>
    </row>
    <row r="32" spans="13:17" ht="20.100000000000001" customHeight="1">
      <c r="M32" s="14" t="s">
        <v>135</v>
      </c>
      <c r="N32" s="58">
        <f t="shared" si="8"/>
        <v>0.38017744078329102</v>
      </c>
      <c r="O32" s="58">
        <f t="shared" si="9"/>
        <v>2.1118804830825906E-2</v>
      </c>
      <c r="P32" s="58">
        <f t="shared" si="10"/>
        <v>7.4858128566925225E-2</v>
      </c>
      <c r="Q32" s="58">
        <f t="shared" si="11"/>
        <v>0.52384562581895788</v>
      </c>
    </row>
    <row r="33" spans="13:17" ht="20.100000000000001" customHeight="1">
      <c r="M33" s="14" t="s">
        <v>136</v>
      </c>
      <c r="N33" s="58">
        <f t="shared" si="8"/>
        <v>0.36700315701508812</v>
      </c>
      <c r="O33" s="58">
        <f t="shared" si="9"/>
        <v>2.6597677356156986E-2</v>
      </c>
      <c r="P33" s="58">
        <f t="shared" si="10"/>
        <v>0.2200425761018909</v>
      </c>
      <c r="Q33" s="58">
        <f t="shared" si="11"/>
        <v>0.38635658952686391</v>
      </c>
    </row>
    <row r="34" spans="13:17" ht="20.100000000000001" customHeight="1">
      <c r="M34" s="14" t="s">
        <v>137</v>
      </c>
      <c r="N34" s="58">
        <f t="shared" si="8"/>
        <v>0.3605390746412826</v>
      </c>
      <c r="O34" s="58">
        <f t="shared" si="9"/>
        <v>2.0498664484676191E-2</v>
      </c>
      <c r="P34" s="58">
        <f t="shared" si="10"/>
        <v>0.1846503944956028</v>
      </c>
      <c r="Q34" s="58">
        <f t="shared" si="11"/>
        <v>0.43431186637843838</v>
      </c>
    </row>
    <row r="35" spans="13:17" ht="20.100000000000001" customHeight="1">
      <c r="M35" s="14" t="s">
        <v>138</v>
      </c>
      <c r="N35" s="58">
        <f t="shared" si="8"/>
        <v>0.38483758483636621</v>
      </c>
      <c r="O35" s="58">
        <f t="shared" si="9"/>
        <v>2.4240439967858921E-2</v>
      </c>
      <c r="P35" s="58">
        <f t="shared" si="10"/>
        <v>0.21773315840021362</v>
      </c>
      <c r="Q35" s="58">
        <f t="shared" si="11"/>
        <v>0.37318881679556132</v>
      </c>
    </row>
    <row r="36" spans="13:17" ht="20.100000000000001" customHeight="1">
      <c r="M36" s="14" t="s">
        <v>139</v>
      </c>
      <c r="N36" s="58">
        <f t="shared" si="8"/>
        <v>0.35326453009646352</v>
      </c>
      <c r="O36" s="58">
        <f t="shared" si="9"/>
        <v>2.8670287947667444E-2</v>
      </c>
      <c r="P36" s="58">
        <f t="shared" si="10"/>
        <v>0.12872302982366146</v>
      </c>
      <c r="Q36" s="58">
        <f t="shared" si="11"/>
        <v>0.48934215213220766</v>
      </c>
    </row>
    <row r="37" spans="13:17" ht="20.100000000000001" customHeight="1">
      <c r="M37" s="14" t="s">
        <v>140</v>
      </c>
      <c r="N37" s="58">
        <f t="shared" si="8"/>
        <v>0.37746196408344862</v>
      </c>
      <c r="O37" s="58">
        <f t="shared" si="9"/>
        <v>3.034385762338725E-2</v>
      </c>
      <c r="P37" s="58">
        <f t="shared" si="10"/>
        <v>0.17583163577209482</v>
      </c>
      <c r="Q37" s="58">
        <f t="shared" si="11"/>
        <v>0.41636254252106925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topLeftCell="A47"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4991</v>
      </c>
      <c r="F5" s="164">
        <f t="shared" ref="F5:F16" si="0">E5/SUM(E$5:E$16)</f>
        <v>0.15097707060318227</v>
      </c>
      <c r="G5" s="165">
        <v>289802.64</v>
      </c>
      <c r="H5" s="166">
        <f t="shared" ref="H5:H16" si="1">G5/SUM(G$5:G$16)</f>
        <v>0.15529814238748621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226</v>
      </c>
      <c r="F6" s="168">
        <f t="shared" si="0"/>
        <v>6.8364692358884385E-3</v>
      </c>
      <c r="G6" s="169">
        <v>15074.5</v>
      </c>
      <c r="H6" s="170">
        <f t="shared" si="1"/>
        <v>8.078055629238438E-3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2119</v>
      </c>
      <c r="F7" s="168">
        <f t="shared" si="0"/>
        <v>6.409946155242302E-2</v>
      </c>
      <c r="G7" s="169">
        <v>94874.7</v>
      </c>
      <c r="H7" s="170">
        <f t="shared" si="1"/>
        <v>5.084102984558745E-2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426</v>
      </c>
      <c r="F8" s="168">
        <f t="shared" si="0"/>
        <v>1.2886442011010951E-2</v>
      </c>
      <c r="G8" s="169">
        <v>16407.52</v>
      </c>
      <c r="H8" s="170">
        <f t="shared" si="1"/>
        <v>8.7923884240168667E-3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4106</v>
      </c>
      <c r="F9" s="168">
        <f t="shared" si="0"/>
        <v>0.12420594107326517</v>
      </c>
      <c r="G9" s="169">
        <v>50105.02</v>
      </c>
      <c r="H9" s="170">
        <f t="shared" si="1"/>
        <v>2.6850053989459319E-2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6558</v>
      </c>
      <c r="F10" s="168">
        <f t="shared" si="0"/>
        <v>0.19837860729626716</v>
      </c>
      <c r="G10" s="169">
        <v>663692.43000000017</v>
      </c>
      <c r="H10" s="170">
        <f t="shared" si="1"/>
        <v>0.3556565305810766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3170</v>
      </c>
      <c r="F11" s="168">
        <f t="shared" si="0"/>
        <v>9.5892068485691817E-2</v>
      </c>
      <c r="G11" s="169">
        <v>238069.37000000002</v>
      </c>
      <c r="H11" s="170">
        <f t="shared" si="1"/>
        <v>0.12757554907146165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1041</v>
      </c>
      <c r="F12" s="168">
        <f t="shared" si="0"/>
        <v>3.1490108294512674E-2</v>
      </c>
      <c r="G12" s="169">
        <v>130255.50999999997</v>
      </c>
      <c r="H12" s="170">
        <f t="shared" si="1"/>
        <v>6.9800740044102513E-2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160</v>
      </c>
      <c r="F13" s="168">
        <f t="shared" si="0"/>
        <v>4.8399782200980093E-3</v>
      </c>
      <c r="G13" s="169">
        <v>14102.740000000002</v>
      </c>
      <c r="H13" s="170">
        <f t="shared" si="1"/>
        <v>7.5573132272835656E-3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9190</v>
      </c>
      <c r="F15" s="168">
        <f t="shared" si="0"/>
        <v>0.27799624901687942</v>
      </c>
      <c r="G15" s="169">
        <v>121627.83000000003</v>
      </c>
      <c r="H15" s="170">
        <f t="shared" si="1"/>
        <v>6.5177377478759235E-2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1071</v>
      </c>
      <c r="F16" s="172">
        <f t="shared" si="0"/>
        <v>3.2397604210781049E-2</v>
      </c>
      <c r="G16" s="173">
        <v>232092.74000000002</v>
      </c>
      <c r="H16" s="174">
        <f t="shared" si="1"/>
        <v>0.12437281932152798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2</v>
      </c>
      <c r="F18" s="168">
        <f t="shared" si="2"/>
        <v>2.4227740763173834E-4</v>
      </c>
      <c r="G18" s="169">
        <v>84.17</v>
      </c>
      <c r="H18" s="170">
        <f t="shared" si="3"/>
        <v>5.6107853466311457E-4</v>
      </c>
    </row>
    <row r="19" spans="2:8" s="14" customFormat="1" ht="20.100000000000001" customHeight="1">
      <c r="B19" s="238"/>
      <c r="C19" s="223" t="s">
        <v>85</v>
      </c>
      <c r="D19" s="224"/>
      <c r="E19" s="167">
        <v>615</v>
      </c>
      <c r="F19" s="168">
        <f t="shared" si="2"/>
        <v>7.4500302846759542E-2</v>
      </c>
      <c r="G19" s="169">
        <v>17382.110000000004</v>
      </c>
      <c r="H19" s="170">
        <f t="shared" si="3"/>
        <v>0.11586941675363042</v>
      </c>
    </row>
    <row r="20" spans="2:8" s="14" customFormat="1" ht="20.100000000000001" customHeight="1">
      <c r="B20" s="238"/>
      <c r="C20" s="223" t="s">
        <v>86</v>
      </c>
      <c r="D20" s="224"/>
      <c r="E20" s="167">
        <v>135</v>
      </c>
      <c r="F20" s="168">
        <f t="shared" si="2"/>
        <v>1.6353725015142338E-2</v>
      </c>
      <c r="G20" s="169">
        <v>4491.5599999999995</v>
      </c>
      <c r="H20" s="170">
        <f t="shared" si="3"/>
        <v>2.9940809114309835E-2</v>
      </c>
    </row>
    <row r="21" spans="2:8" s="14" customFormat="1" ht="20.100000000000001" customHeight="1">
      <c r="B21" s="238"/>
      <c r="C21" s="223" t="s">
        <v>87</v>
      </c>
      <c r="D21" s="224"/>
      <c r="E21" s="167">
        <v>419</v>
      </c>
      <c r="F21" s="168">
        <f t="shared" si="2"/>
        <v>5.0757116898849181E-2</v>
      </c>
      <c r="G21" s="169">
        <v>4741.590000000002</v>
      </c>
      <c r="H21" s="170">
        <f t="shared" si="3"/>
        <v>3.1607512999563721E-2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2146</v>
      </c>
      <c r="F23" s="168">
        <f t="shared" si="2"/>
        <v>0.25996365838885521</v>
      </c>
      <c r="G23" s="169">
        <v>74000.169999999984</v>
      </c>
      <c r="H23" s="170">
        <f t="shared" si="3"/>
        <v>0.49328628903910376</v>
      </c>
    </row>
    <row r="24" spans="2:8" s="14" customFormat="1" ht="20.100000000000001" customHeight="1">
      <c r="B24" s="238"/>
      <c r="C24" s="223" t="s">
        <v>90</v>
      </c>
      <c r="D24" s="224"/>
      <c r="E24" s="167">
        <v>48</v>
      </c>
      <c r="F24" s="168">
        <f t="shared" si="2"/>
        <v>5.8146577831617204E-3</v>
      </c>
      <c r="G24" s="169">
        <v>1585.5700000000002</v>
      </c>
      <c r="H24" s="170">
        <f t="shared" si="3"/>
        <v>1.0569434385241709E-2</v>
      </c>
    </row>
    <row r="25" spans="2:8" s="14" customFormat="1" ht="20.100000000000001" customHeight="1">
      <c r="B25" s="238"/>
      <c r="C25" s="223" t="s">
        <v>145</v>
      </c>
      <c r="D25" s="224"/>
      <c r="E25" s="167">
        <v>11</v>
      </c>
      <c r="F25" s="168">
        <f t="shared" si="2"/>
        <v>1.3325257419745608E-3</v>
      </c>
      <c r="G25" s="169">
        <v>458.51</v>
      </c>
      <c r="H25" s="170">
        <f t="shared" si="3"/>
        <v>3.0564348215324304E-3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4635</v>
      </c>
      <c r="F27" s="168">
        <f t="shared" si="2"/>
        <v>0.56147789218655364</v>
      </c>
      <c r="G27" s="169">
        <v>26905.469999999998</v>
      </c>
      <c r="H27" s="170">
        <f t="shared" si="3"/>
        <v>0.17935228326033489</v>
      </c>
    </row>
    <row r="28" spans="2:8" s="14" customFormat="1" ht="20.100000000000001" customHeight="1">
      <c r="B28" s="239"/>
      <c r="C28" s="223" t="s">
        <v>91</v>
      </c>
      <c r="D28" s="224"/>
      <c r="E28" s="171">
        <v>244</v>
      </c>
      <c r="F28" s="172">
        <f t="shared" si="2"/>
        <v>2.9557843731072078E-2</v>
      </c>
      <c r="G28" s="173">
        <v>20365.499999999996</v>
      </c>
      <c r="H28" s="174">
        <f t="shared" si="3"/>
        <v>0.13575674109162003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142</v>
      </c>
      <c r="F29" s="176">
        <f t="shared" ref="F29:F40" si="4">E29/SUM(E$29:E$40)</f>
        <v>3.5218253968253968E-2</v>
      </c>
      <c r="G29" s="177">
        <v>24852.100000000006</v>
      </c>
      <c r="H29" s="178">
        <f t="shared" ref="H29:H40" si="5">G29/SUM(G$29:G$40)</f>
        <v>2.8589278474718208E-2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1.240079365079365E-3</v>
      </c>
      <c r="G30" s="169">
        <v>1032.55</v>
      </c>
      <c r="H30" s="170">
        <f t="shared" si="5"/>
        <v>1.1878215317446122E-3</v>
      </c>
    </row>
    <row r="31" spans="2:8" s="14" customFormat="1" ht="20.100000000000001" customHeight="1">
      <c r="B31" s="236"/>
      <c r="C31" s="223" t="s">
        <v>75</v>
      </c>
      <c r="D31" s="224"/>
      <c r="E31" s="167">
        <v>128</v>
      </c>
      <c r="F31" s="168">
        <f t="shared" si="4"/>
        <v>3.1746031746031744E-2</v>
      </c>
      <c r="G31" s="169">
        <v>15623.769999999999</v>
      </c>
      <c r="H31" s="170">
        <f t="shared" si="5"/>
        <v>1.7973222035761485E-2</v>
      </c>
    </row>
    <row r="32" spans="2:8" s="14" customFormat="1" ht="20.100000000000001" customHeight="1">
      <c r="B32" s="236"/>
      <c r="C32" s="223" t="s">
        <v>76</v>
      </c>
      <c r="D32" s="224"/>
      <c r="E32" s="167">
        <v>6</v>
      </c>
      <c r="F32" s="168">
        <f t="shared" si="4"/>
        <v>1.488095238095238E-3</v>
      </c>
      <c r="G32" s="169">
        <v>281.52</v>
      </c>
      <c r="H32" s="170">
        <f t="shared" si="5"/>
        <v>3.2385406771269504E-4</v>
      </c>
    </row>
    <row r="33" spans="2:8" s="14" customFormat="1" ht="20.100000000000001" customHeight="1">
      <c r="B33" s="236"/>
      <c r="C33" s="223" t="s">
        <v>77</v>
      </c>
      <c r="D33" s="224"/>
      <c r="E33" s="167">
        <v>602</v>
      </c>
      <c r="F33" s="168">
        <f t="shared" si="4"/>
        <v>0.14930555555555555</v>
      </c>
      <c r="G33" s="169">
        <v>130183.73000000001</v>
      </c>
      <c r="H33" s="170">
        <f t="shared" si="5"/>
        <v>0.14976033855680312</v>
      </c>
    </row>
    <row r="34" spans="2:8" s="14" customFormat="1" ht="20.100000000000001" customHeight="1">
      <c r="B34" s="236"/>
      <c r="C34" s="223" t="s">
        <v>78</v>
      </c>
      <c r="D34" s="224"/>
      <c r="E34" s="167">
        <v>85</v>
      </c>
      <c r="F34" s="168">
        <f t="shared" si="4"/>
        <v>2.1081349206349208E-2</v>
      </c>
      <c r="G34" s="169">
        <v>5922.4500000000016</v>
      </c>
      <c r="H34" s="170">
        <f t="shared" si="5"/>
        <v>6.8130488893330893E-3</v>
      </c>
    </row>
    <row r="35" spans="2:8" s="14" customFormat="1" ht="20.100000000000001" customHeight="1">
      <c r="B35" s="236"/>
      <c r="C35" s="223" t="s">
        <v>79</v>
      </c>
      <c r="D35" s="224"/>
      <c r="E35" s="167">
        <v>1880</v>
      </c>
      <c r="F35" s="168">
        <f t="shared" si="4"/>
        <v>0.46626984126984128</v>
      </c>
      <c r="G35" s="169">
        <v>540480</v>
      </c>
      <c r="H35" s="170">
        <f t="shared" si="5"/>
        <v>0.6217556355404853</v>
      </c>
    </row>
    <row r="36" spans="2:8" s="14" customFormat="1" ht="20.100000000000001" customHeight="1">
      <c r="B36" s="236"/>
      <c r="C36" s="223" t="s">
        <v>80</v>
      </c>
      <c r="D36" s="224"/>
      <c r="E36" s="167">
        <v>27</v>
      </c>
      <c r="F36" s="168">
        <f t="shared" si="4"/>
        <v>6.6964285714285711E-3</v>
      </c>
      <c r="G36" s="169">
        <v>6600.08</v>
      </c>
      <c r="H36" s="170">
        <f t="shared" si="5"/>
        <v>7.5925786985976285E-3</v>
      </c>
    </row>
    <row r="37" spans="2:8" s="14" customFormat="1" ht="20.100000000000001" customHeight="1">
      <c r="B37" s="236"/>
      <c r="C37" s="223" t="s">
        <v>81</v>
      </c>
      <c r="D37" s="224"/>
      <c r="E37" s="167">
        <v>25</v>
      </c>
      <c r="F37" s="168">
        <f t="shared" si="4"/>
        <v>6.2003968253968251E-3</v>
      </c>
      <c r="G37" s="169">
        <v>5362.8899999999994</v>
      </c>
      <c r="H37" s="170">
        <f t="shared" si="5"/>
        <v>6.1693440650601554E-3</v>
      </c>
    </row>
    <row r="38" spans="2:8" s="14" customFormat="1" ht="20.100000000000001" customHeight="1">
      <c r="B38" s="236"/>
      <c r="C38" s="223" t="s">
        <v>147</v>
      </c>
      <c r="D38" s="224"/>
      <c r="E38" s="167">
        <v>65</v>
      </c>
      <c r="F38" s="168">
        <f t="shared" si="4"/>
        <v>1.6121031746031748E-2</v>
      </c>
      <c r="G38" s="169">
        <v>19627.63</v>
      </c>
      <c r="H38" s="170">
        <f t="shared" si="5"/>
        <v>2.2579169561877398E-2</v>
      </c>
    </row>
    <row r="39" spans="2:8" s="14" customFormat="1" ht="20.100000000000001" customHeight="1">
      <c r="B39" s="236"/>
      <c r="C39" s="225" t="s">
        <v>93</v>
      </c>
      <c r="D39" s="226"/>
      <c r="E39" s="167">
        <v>52</v>
      </c>
      <c r="F39" s="168">
        <f t="shared" si="4"/>
        <v>1.2896825396825396E-2</v>
      </c>
      <c r="G39" s="169">
        <v>14323.78</v>
      </c>
      <c r="H39" s="184">
        <f t="shared" si="5"/>
        <v>1.6477743741196885E-2</v>
      </c>
    </row>
    <row r="40" spans="2:8" s="14" customFormat="1" ht="20.100000000000001" customHeight="1">
      <c r="B40" s="182"/>
      <c r="C40" s="233" t="s">
        <v>148</v>
      </c>
      <c r="D40" s="234"/>
      <c r="E40" s="167">
        <v>1015</v>
      </c>
      <c r="F40" s="185">
        <f t="shared" si="4"/>
        <v>0.2517361111111111</v>
      </c>
      <c r="G40" s="169">
        <v>104989.92</v>
      </c>
      <c r="H40" s="172">
        <f t="shared" si="5"/>
        <v>0.12077796483670941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3609</v>
      </c>
      <c r="F41" s="176">
        <f>E41/SUM(E$41:E$44)</f>
        <v>0.5397039030955586</v>
      </c>
      <c r="G41" s="177">
        <v>1047556.0900000001</v>
      </c>
      <c r="H41" s="178">
        <f>G41/SUM(G$41:G$44)</f>
        <v>0.50891207197029542</v>
      </c>
    </row>
    <row r="42" spans="2:8" s="14" customFormat="1" ht="20.100000000000001" customHeight="1">
      <c r="B42" s="228"/>
      <c r="C42" s="223" t="s">
        <v>96</v>
      </c>
      <c r="D42" s="224"/>
      <c r="E42" s="167">
        <v>2626</v>
      </c>
      <c r="F42" s="168">
        <f t="shared" ref="F42:F44" si="6">E42/SUM(E$41:E$44)</f>
        <v>0.39270225811275611</v>
      </c>
      <c r="G42" s="169">
        <v>835362.39000000025</v>
      </c>
      <c r="H42" s="170">
        <f t="shared" ref="H42:H44" si="7">G42/SUM(G$41:G$44)</f>
        <v>0.40582648394603682</v>
      </c>
    </row>
    <row r="43" spans="2:8" s="14" customFormat="1" ht="20.100000000000001" customHeight="1">
      <c r="B43" s="229"/>
      <c r="C43" s="223" t="s">
        <v>149</v>
      </c>
      <c r="D43" s="224"/>
      <c r="E43" s="183">
        <v>366</v>
      </c>
      <c r="F43" s="168">
        <f t="shared" si="6"/>
        <v>5.4733064154329297E-2</v>
      </c>
      <c r="G43" s="169">
        <v>147048.96000000002</v>
      </c>
      <c r="H43" s="170">
        <f t="shared" si="7"/>
        <v>7.1437693531691562E-2</v>
      </c>
    </row>
    <row r="44" spans="2:8" s="14" customFormat="1" ht="20.100000000000001" customHeight="1">
      <c r="B44" s="230"/>
      <c r="C44" s="233" t="s">
        <v>97</v>
      </c>
      <c r="D44" s="234"/>
      <c r="E44" s="171">
        <v>86</v>
      </c>
      <c r="F44" s="172">
        <f t="shared" si="6"/>
        <v>1.2860774637356064E-2</v>
      </c>
      <c r="G44" s="173">
        <v>28455.119999999995</v>
      </c>
      <c r="H44" s="174">
        <f t="shared" si="7"/>
        <v>1.3823750551976067E-2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52032</v>
      </c>
      <c r="F45" s="179">
        <f>E45/E$45</f>
        <v>1</v>
      </c>
      <c r="G45" s="180">
        <f>SUM(G5:G44)</f>
        <v>4943822.6300000018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3155</v>
      </c>
      <c r="E4" s="67">
        <v>56217.619999999988</v>
      </c>
      <c r="F4" s="67">
        <f>E4*1000/D4</f>
        <v>17818.580031695717</v>
      </c>
      <c r="G4" s="67">
        <v>50320</v>
      </c>
      <c r="H4" s="63">
        <f>F4/G4</f>
        <v>0.35410532654403254</v>
      </c>
      <c r="K4" s="14">
        <f>D4*G4</f>
        <v>158759600</v>
      </c>
      <c r="L4" s="14" t="s">
        <v>26</v>
      </c>
      <c r="M4" s="24">
        <f>G4-F4</f>
        <v>32501.419968304283</v>
      </c>
    </row>
    <row r="5" spans="1:13" s="14" customFormat="1" ht="20.100000000000001" customHeight="1">
      <c r="B5" s="253" t="s">
        <v>27</v>
      </c>
      <c r="C5" s="254"/>
      <c r="D5" s="64">
        <v>3352</v>
      </c>
      <c r="E5" s="68">
        <v>93927.140000000014</v>
      </c>
      <c r="F5" s="68">
        <f t="shared" ref="F5:F13" si="0">E5*1000/D5</f>
        <v>28021.223150358001</v>
      </c>
      <c r="G5" s="68">
        <v>105310</v>
      </c>
      <c r="H5" s="65">
        <f t="shared" ref="H5:H10" si="1">F5/G5</f>
        <v>0.2660832128986611</v>
      </c>
      <c r="K5" s="14">
        <f t="shared" ref="K5:K10" si="2">D5*G5</f>
        <v>352999120</v>
      </c>
      <c r="L5" s="14" t="s">
        <v>27</v>
      </c>
      <c r="M5" s="24">
        <f t="shared" ref="M5:M10" si="3">G5-F5</f>
        <v>77288.776849642003</v>
      </c>
    </row>
    <row r="6" spans="1:13" s="14" customFormat="1" ht="20.100000000000001" customHeight="1">
      <c r="B6" s="253" t="s">
        <v>28</v>
      </c>
      <c r="C6" s="254"/>
      <c r="D6" s="64">
        <v>6367</v>
      </c>
      <c r="E6" s="68">
        <v>522152.46000000008</v>
      </c>
      <c r="F6" s="68">
        <f t="shared" si="0"/>
        <v>82009.181718234657</v>
      </c>
      <c r="G6" s="68">
        <v>167650</v>
      </c>
      <c r="H6" s="65">
        <f t="shared" si="1"/>
        <v>0.48916899324923746</v>
      </c>
      <c r="K6" s="14">
        <f t="shared" si="2"/>
        <v>1067427550</v>
      </c>
      <c r="L6" s="14" t="s">
        <v>28</v>
      </c>
      <c r="M6" s="24">
        <f t="shared" si="3"/>
        <v>85640.818281765343</v>
      </c>
    </row>
    <row r="7" spans="1:13" s="14" customFormat="1" ht="20.100000000000001" customHeight="1">
      <c r="B7" s="253" t="s">
        <v>29</v>
      </c>
      <c r="C7" s="254"/>
      <c r="D7" s="64">
        <v>3830</v>
      </c>
      <c r="E7" s="68">
        <v>404617.87</v>
      </c>
      <c r="F7" s="68">
        <f t="shared" si="0"/>
        <v>105644.35248041776</v>
      </c>
      <c r="G7" s="68">
        <v>197050</v>
      </c>
      <c r="H7" s="65">
        <f t="shared" si="1"/>
        <v>0.53612967510996068</v>
      </c>
      <c r="K7" s="14">
        <f t="shared" si="2"/>
        <v>754701500</v>
      </c>
      <c r="L7" s="14" t="s">
        <v>29</v>
      </c>
      <c r="M7" s="24">
        <f t="shared" si="3"/>
        <v>91405.647519582242</v>
      </c>
    </row>
    <row r="8" spans="1:13" s="14" customFormat="1" ht="20.100000000000001" customHeight="1">
      <c r="B8" s="253" t="s">
        <v>30</v>
      </c>
      <c r="C8" s="254"/>
      <c r="D8" s="64">
        <v>2486</v>
      </c>
      <c r="E8" s="68">
        <v>355150.63999999996</v>
      </c>
      <c r="F8" s="68">
        <f t="shared" si="0"/>
        <v>142860.27353177793</v>
      </c>
      <c r="G8" s="68">
        <v>270480</v>
      </c>
      <c r="H8" s="65">
        <f t="shared" si="1"/>
        <v>0.52817314970340845</v>
      </c>
      <c r="K8" s="14">
        <f t="shared" si="2"/>
        <v>672413280</v>
      </c>
      <c r="L8" s="14" t="s">
        <v>30</v>
      </c>
      <c r="M8" s="24">
        <f t="shared" si="3"/>
        <v>127619.72646822207</v>
      </c>
    </row>
    <row r="9" spans="1:13" s="14" customFormat="1" ht="20.100000000000001" customHeight="1">
      <c r="B9" s="253" t="s">
        <v>31</v>
      </c>
      <c r="C9" s="254"/>
      <c r="D9" s="64">
        <v>2226</v>
      </c>
      <c r="E9" s="68">
        <v>393091.82000000012</v>
      </c>
      <c r="F9" s="68">
        <f t="shared" si="0"/>
        <v>176591.11410601981</v>
      </c>
      <c r="G9" s="68">
        <v>309380</v>
      </c>
      <c r="H9" s="65">
        <f t="shared" si="1"/>
        <v>0.5707903358524139</v>
      </c>
      <c r="K9" s="14">
        <f t="shared" si="2"/>
        <v>688679880</v>
      </c>
      <c r="L9" s="14" t="s">
        <v>31</v>
      </c>
      <c r="M9" s="24">
        <f t="shared" si="3"/>
        <v>132788.88589398019</v>
      </c>
    </row>
    <row r="10" spans="1:13" s="14" customFormat="1" ht="20.100000000000001" customHeight="1">
      <c r="B10" s="255" t="s">
        <v>32</v>
      </c>
      <c r="C10" s="256"/>
      <c r="D10" s="72">
        <v>964</v>
      </c>
      <c r="E10" s="73">
        <v>190962.09999999998</v>
      </c>
      <c r="F10" s="73">
        <f t="shared" si="0"/>
        <v>198093.46473029043</v>
      </c>
      <c r="G10" s="73">
        <v>362170</v>
      </c>
      <c r="H10" s="75">
        <f t="shared" si="1"/>
        <v>0.54696265491424034</v>
      </c>
      <c r="K10" s="14">
        <f t="shared" si="2"/>
        <v>349131880</v>
      </c>
      <c r="L10" s="14" t="s">
        <v>32</v>
      </c>
      <c r="M10" s="24">
        <f t="shared" si="3"/>
        <v>164076.53526970957</v>
      </c>
    </row>
    <row r="11" spans="1:13" s="14" customFormat="1" ht="20.100000000000001" customHeight="1">
      <c r="B11" s="257" t="s">
        <v>64</v>
      </c>
      <c r="C11" s="258"/>
      <c r="D11" s="62">
        <f>SUM(D4:D5)</f>
        <v>6507</v>
      </c>
      <c r="E11" s="67">
        <f>SUM(E4:E5)</f>
        <v>150144.76</v>
      </c>
      <c r="F11" s="67">
        <f t="shared" si="0"/>
        <v>23074.344552020899</v>
      </c>
      <c r="G11" s="82"/>
      <c r="H11" s="63">
        <f>SUM(E4:E5)*1000/SUM(K4:K5)</f>
        <v>0.2933897442919976</v>
      </c>
    </row>
    <row r="12" spans="1:13" s="14" customFormat="1" ht="20.100000000000001" customHeight="1">
      <c r="B12" s="255" t="s">
        <v>58</v>
      </c>
      <c r="C12" s="256"/>
      <c r="D12" s="66">
        <f>SUM(D6:D10)</f>
        <v>15873</v>
      </c>
      <c r="E12" s="78">
        <f>SUM(E6:E10)</f>
        <v>1865974.8900000001</v>
      </c>
      <c r="F12" s="69">
        <f t="shared" si="0"/>
        <v>117556.53562653564</v>
      </c>
      <c r="G12" s="83"/>
      <c r="H12" s="70">
        <f>SUM(E6:E10)*1000/SUM(K6:K10)</f>
        <v>0.52825250313453154</v>
      </c>
    </row>
    <row r="13" spans="1:13" s="14" customFormat="1" ht="20.100000000000001" customHeight="1">
      <c r="B13" s="259" t="s">
        <v>65</v>
      </c>
      <c r="C13" s="260"/>
      <c r="D13" s="71">
        <f>SUM(D11:D12)</f>
        <v>22380</v>
      </c>
      <c r="E13" s="79">
        <f>SUM(E11:E12)</f>
        <v>2016119.6500000001</v>
      </c>
      <c r="F13" s="74">
        <f t="shared" si="0"/>
        <v>90085.775245755154</v>
      </c>
      <c r="G13" s="77"/>
      <c r="H13" s="76">
        <f>SUM(E4:E10)*1000/SUM(K4:K10)</f>
        <v>0.49853200064416603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2023-03-02T02:06:51Z</dcterms:modified>
</cp:coreProperties>
</file>