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計画係-共有フォルダ\⑩R5年度\（05）統計関係\202304\"/>
    </mc:Choice>
  </mc:AlternateContent>
  <xr:revisionPtr revIDLastSave="0" documentId="13_ncr:1_{BA474BAA-2563-40D0-8C6B-90DBD3EF35EA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4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'04月状況（表紙）'!$A$1:$L$46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<sst xmlns="http://schemas.openxmlformats.org/spreadsheetml/2006/main" count="263" uniqueCount="190">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</sst>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23105</c:v>
                </c:pt>
                <c:pt idx="1">
                  <c:v>14099</c:v>
                </c:pt>
                <c:pt idx="2">
                  <c:v>8830</c:v>
                </c:pt>
                <c:pt idx="3">
                  <c:v>5014</c:v>
                </c:pt>
                <c:pt idx="4">
                  <c:v>6838</c:v>
                </c:pt>
                <c:pt idx="5">
                  <c:v>14659</c:v>
                </c:pt>
                <c:pt idx="6">
                  <c:v>23154</c:v>
                </c:pt>
                <c:pt idx="7">
                  <c:v>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16089</c:v>
                </c:pt>
                <c:pt idx="1">
                  <c:v>11029</c:v>
                </c:pt>
                <c:pt idx="2">
                  <c:v>6119</c:v>
                </c:pt>
                <c:pt idx="3">
                  <c:v>3275</c:v>
                </c:pt>
                <c:pt idx="4">
                  <c:v>4766</c:v>
                </c:pt>
                <c:pt idx="5">
                  <c:v>10845</c:v>
                </c:pt>
                <c:pt idx="6">
                  <c:v>16254</c:v>
                </c:pt>
                <c:pt idx="7">
                  <c:v>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7037</c:v>
                </c:pt>
                <c:pt idx="1">
                  <c:v>5614</c:v>
                </c:pt>
                <c:pt idx="2">
                  <c:v>3558</c:v>
                </c:pt>
                <c:pt idx="3">
                  <c:v>1779</c:v>
                </c:pt>
                <c:pt idx="4">
                  <c:v>2853</c:v>
                </c:pt>
                <c:pt idx="5">
                  <c:v>5995</c:v>
                </c:pt>
                <c:pt idx="6">
                  <c:v>9343</c:v>
                </c:pt>
                <c:pt idx="7">
                  <c:v>3988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0.24709378457394213</c:v>
                </c:pt>
                <c:pt idx="1">
                  <c:v>0.33573230530649689</c:v>
                </c:pt>
                <c:pt idx="2">
                  <c:v>0.3785436694620577</c:v>
                </c:pt>
                <c:pt idx="3">
                  <c:v>0.31284569013734387</c:v>
                </c:pt>
                <c:pt idx="4">
                  <c:v>0.32777110209263838</c:v>
                </c:pt>
                <c:pt idx="5">
                  <c:v>0.32743583613135274</c:v>
                </c:pt>
                <c:pt idx="6">
                  <c:v>0.37084566290630538</c:v>
                </c:pt>
                <c:pt idx="7">
                  <c:v>0.36516036295031895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3677</c:v>
                </c:pt>
                <c:pt idx="1">
                  <c:v>2669</c:v>
                </c:pt>
                <c:pt idx="2">
                  <c:v>353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1034097.5399999999</c:v>
                </c:pt>
                <c:pt idx="1">
                  <c:v>823513.85000000009</c:v>
                </c:pt>
                <c:pt idx="2">
                  <c:v>134422.73000000001</c:v>
                </c:pt>
                <c:pt idx="3">
                  <c:v>22390.649999999998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25014.73</c:v>
                </c:pt>
                <c:pt idx="1">
                  <c:v>1013.1299999999999</c:v>
                </c:pt>
                <c:pt idx="2">
                  <c:v>20010.43</c:v>
                </c:pt>
                <c:pt idx="3">
                  <c:v>311.45999999999998</c:v>
                </c:pt>
                <c:pt idx="4">
                  <c:v>131841.97999999995</c:v>
                </c:pt>
                <c:pt idx="5">
                  <c:v>5869.25</c:v>
                </c:pt>
                <c:pt idx="6">
                  <c:v>519848.23999999993</c:v>
                </c:pt>
                <c:pt idx="7">
                  <c:v>6129.59</c:v>
                </c:pt>
                <c:pt idx="8">
                  <c:v>4632.09</c:v>
                </c:pt>
                <c:pt idx="9">
                  <c:v>18480.489999999998</c:v>
                </c:pt>
                <c:pt idx="10">
                  <c:v>14763.52</c:v>
                </c:pt>
                <c:pt idx="11">
                  <c:v>111814.47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147</c:v>
                </c:pt>
                <c:pt idx="1">
                  <c:v>5</c:v>
                </c:pt>
                <c:pt idx="2">
                  <c:v>141</c:v>
                </c:pt>
                <c:pt idx="3">
                  <c:v>7</c:v>
                </c:pt>
                <c:pt idx="4">
                  <c:v>598</c:v>
                </c:pt>
                <c:pt idx="5">
                  <c:v>83</c:v>
                </c:pt>
                <c:pt idx="6">
                  <c:v>1874</c:v>
                </c:pt>
                <c:pt idx="7">
                  <c:v>24</c:v>
                </c:pt>
                <c:pt idx="8">
                  <c:v>23</c:v>
                </c:pt>
                <c:pt idx="9">
                  <c:v>66</c:v>
                </c:pt>
                <c:pt idx="10">
                  <c:v>54</c:v>
                </c:pt>
                <c:pt idx="11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18164.1221132553</c:v>
                </c:pt>
                <c:pt idx="1">
                  <c:v>28920.799645913245</c:v>
                </c:pt>
                <c:pt idx="2">
                  <c:v>89198.420643556674</c:v>
                </c:pt>
                <c:pt idx="3">
                  <c:v>113113.00426894343</c:v>
                </c:pt>
                <c:pt idx="4">
                  <c:v>152051.64556962025</c:v>
                </c:pt>
                <c:pt idx="5">
                  <c:v>184746.26956521743</c:v>
                </c:pt>
                <c:pt idx="6">
                  <c:v>206622.00819672135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3161</c:v>
                </c:pt>
                <c:pt idx="1">
                  <c:v>3389</c:v>
                </c:pt>
                <c:pt idx="2">
                  <c:v>6433</c:v>
                </c:pt>
                <c:pt idx="3">
                  <c:v>3748</c:v>
                </c:pt>
                <c:pt idx="4">
                  <c:v>2528</c:v>
                </c:pt>
                <c:pt idx="5">
                  <c:v>2300</c:v>
                </c:pt>
                <c:pt idx="6">
                  <c:v>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18164.1221132553</c:v>
                </c:pt>
                <c:pt idx="1">
                  <c:v>28920.799645913245</c:v>
                </c:pt>
                <c:pt idx="2">
                  <c:v>89198.420643556674</c:v>
                </c:pt>
                <c:pt idx="3">
                  <c:v>113113.00426894343</c:v>
                </c:pt>
                <c:pt idx="4">
                  <c:v>152051.64556962025</c:v>
                </c:pt>
                <c:pt idx="5">
                  <c:v>184746.26956521743</c:v>
                </c:pt>
                <c:pt idx="6">
                  <c:v>206622.00819672135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7042</c:v>
                </c:pt>
                <c:pt idx="1">
                  <c:v>5436</c:v>
                </c:pt>
                <c:pt idx="2">
                  <c:v>8980</c:v>
                </c:pt>
                <c:pt idx="3">
                  <c:v>5241</c:v>
                </c:pt>
                <c:pt idx="4">
                  <c:v>4621</c:v>
                </c:pt>
                <c:pt idx="5">
                  <c:v>5563</c:v>
                </c:pt>
                <c:pt idx="6">
                  <c:v>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862</c:v>
                </c:pt>
                <c:pt idx="1">
                  <c:v>771</c:v>
                </c:pt>
                <c:pt idx="2">
                  <c:v>811</c:v>
                </c:pt>
                <c:pt idx="3">
                  <c:v>573</c:v>
                </c:pt>
                <c:pt idx="4">
                  <c:v>514</c:v>
                </c:pt>
                <c:pt idx="5">
                  <c:v>531</c:v>
                </c:pt>
                <c:pt idx="6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6180</c:v>
                </c:pt>
                <c:pt idx="1">
                  <c:v>4665</c:v>
                </c:pt>
                <c:pt idx="2">
                  <c:v>8169</c:v>
                </c:pt>
                <c:pt idx="3">
                  <c:v>4668</c:v>
                </c:pt>
                <c:pt idx="4">
                  <c:v>4107</c:v>
                </c:pt>
                <c:pt idx="5">
                  <c:v>5032</c:v>
                </c:pt>
                <c:pt idx="6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1173</c:v>
                </c:pt>
                <c:pt idx="1">
                  <c:v>1164</c:v>
                </c:pt>
                <c:pt idx="2">
                  <c:v>742</c:v>
                </c:pt>
                <c:pt idx="3">
                  <c:v>199</c:v>
                </c:pt>
                <c:pt idx="4">
                  <c:v>322</c:v>
                </c:pt>
                <c:pt idx="5">
                  <c:v>743</c:v>
                </c:pt>
                <c:pt idx="6">
                  <c:v>2210</c:v>
                </c:pt>
                <c:pt idx="7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1101</c:v>
                </c:pt>
                <c:pt idx="1">
                  <c:v>1029</c:v>
                </c:pt>
                <c:pt idx="2">
                  <c:v>405</c:v>
                </c:pt>
                <c:pt idx="3">
                  <c:v>166</c:v>
                </c:pt>
                <c:pt idx="4">
                  <c:v>252</c:v>
                </c:pt>
                <c:pt idx="5">
                  <c:v>670</c:v>
                </c:pt>
                <c:pt idx="6">
                  <c:v>1424</c:v>
                </c:pt>
                <c:pt idx="7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1427</c:v>
                </c:pt>
                <c:pt idx="1">
                  <c:v>1120</c:v>
                </c:pt>
                <c:pt idx="2">
                  <c:v>915</c:v>
                </c:pt>
                <c:pt idx="3">
                  <c:v>373</c:v>
                </c:pt>
                <c:pt idx="4">
                  <c:v>479</c:v>
                </c:pt>
                <c:pt idx="5">
                  <c:v>1432</c:v>
                </c:pt>
                <c:pt idx="6">
                  <c:v>2375</c:v>
                </c:pt>
                <c:pt idx="7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857</c:v>
                </c:pt>
                <c:pt idx="1">
                  <c:v>714</c:v>
                </c:pt>
                <c:pt idx="2">
                  <c:v>482</c:v>
                </c:pt>
                <c:pt idx="3">
                  <c:v>219</c:v>
                </c:pt>
                <c:pt idx="4">
                  <c:v>306</c:v>
                </c:pt>
                <c:pt idx="5">
                  <c:v>774</c:v>
                </c:pt>
                <c:pt idx="6">
                  <c:v>1397</c:v>
                </c:pt>
                <c:pt idx="7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783</c:v>
                </c:pt>
                <c:pt idx="1">
                  <c:v>665</c:v>
                </c:pt>
                <c:pt idx="2">
                  <c:v>414</c:v>
                </c:pt>
                <c:pt idx="3">
                  <c:v>204</c:v>
                </c:pt>
                <c:pt idx="4">
                  <c:v>278</c:v>
                </c:pt>
                <c:pt idx="5">
                  <c:v>702</c:v>
                </c:pt>
                <c:pt idx="6">
                  <c:v>1208</c:v>
                </c:pt>
                <c:pt idx="7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939</c:v>
                </c:pt>
                <c:pt idx="1">
                  <c:v>663</c:v>
                </c:pt>
                <c:pt idx="2">
                  <c:v>493</c:v>
                </c:pt>
                <c:pt idx="3">
                  <c:v>204</c:v>
                </c:pt>
                <c:pt idx="4">
                  <c:v>393</c:v>
                </c:pt>
                <c:pt idx="5">
                  <c:v>783</c:v>
                </c:pt>
                <c:pt idx="6">
                  <c:v>1513</c:v>
                </c:pt>
                <c:pt idx="7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540</c:v>
                </c:pt>
                <c:pt idx="1">
                  <c:v>384</c:v>
                </c:pt>
                <c:pt idx="2">
                  <c:v>296</c:v>
                </c:pt>
                <c:pt idx="3">
                  <c:v>128</c:v>
                </c:pt>
                <c:pt idx="4">
                  <c:v>202</c:v>
                </c:pt>
                <c:pt idx="5">
                  <c:v>409</c:v>
                </c:pt>
                <c:pt idx="6">
                  <c:v>722</c:v>
                </c:pt>
                <c:pt idx="7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0.14752006229586209</c:v>
                </c:pt>
                <c:pt idx="1">
                  <c:v>0.18668271420206883</c:v>
                </c:pt>
                <c:pt idx="2">
                  <c:v>0.20246393256605608</c:v>
                </c:pt>
                <c:pt idx="3">
                  <c:v>0.14829161700437027</c:v>
                </c:pt>
                <c:pt idx="4">
                  <c:v>0.15438887736044823</c:v>
                </c:pt>
                <c:pt idx="5">
                  <c:v>0.17502142925172229</c:v>
                </c:pt>
                <c:pt idx="6">
                  <c:v>0.2225390248405161</c:v>
                </c:pt>
                <c:pt idx="7">
                  <c:v>0.17138217782807658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0.63921982076963624</c:v>
                </c:pt>
                <c:pt idx="1">
                  <c:v>0.63037775445960131</c:v>
                </c:pt>
                <c:pt idx="2">
                  <c:v>0.59067460317460319</c:v>
                </c:pt>
                <c:pt idx="3">
                  <c:v>0.67091836734693877</c:v>
                </c:pt>
                <c:pt idx="4">
                  <c:v>0.61731748726655344</c:v>
                </c:pt>
                <c:pt idx="5">
                  <c:v>0.65996724728301326</c:v>
                </c:pt>
                <c:pt idx="6">
                  <c:v>0.65012527839643652</c:v>
                </c:pt>
                <c:pt idx="7">
                  <c:v>0.62380952380952381</c:v>
                </c:pt>
                <c:pt idx="8">
                  <c:v>0.63752156030250762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0.18587243015287297</c:v>
                </c:pt>
                <c:pt idx="1">
                  <c:v>0.2027806925498426</c:v>
                </c:pt>
                <c:pt idx="2">
                  <c:v>0.18214285714285713</c:v>
                </c:pt>
                <c:pt idx="3">
                  <c:v>0.12959183673469388</c:v>
                </c:pt>
                <c:pt idx="4">
                  <c:v>0.14397283531409169</c:v>
                </c:pt>
                <c:pt idx="5">
                  <c:v>0.1109126097960399</c:v>
                </c:pt>
                <c:pt idx="6">
                  <c:v>0.14024220489977729</c:v>
                </c:pt>
                <c:pt idx="7">
                  <c:v>0.14653679653679655</c:v>
                </c:pt>
                <c:pt idx="8">
                  <c:v>0.15811520309331109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5.6404849762783343E-2</c:v>
                </c:pt>
                <c:pt idx="1">
                  <c:v>5.2072402938090241E-2</c:v>
                </c:pt>
                <c:pt idx="2">
                  <c:v>0.10257936507936508</c:v>
                </c:pt>
                <c:pt idx="3">
                  <c:v>3.2653061224489799E-2</c:v>
                </c:pt>
                <c:pt idx="4">
                  <c:v>0.10967741935483871</c:v>
                </c:pt>
                <c:pt idx="5">
                  <c:v>8.4561560220336465E-2</c:v>
                </c:pt>
                <c:pt idx="6">
                  <c:v>9.0757238307349664E-2</c:v>
                </c:pt>
                <c:pt idx="7">
                  <c:v>6.6666666666666666E-2</c:v>
                </c:pt>
                <c:pt idx="8">
                  <c:v>7.6119714171989608E-2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0.11850289931470744</c:v>
                </c:pt>
                <c:pt idx="1">
                  <c:v>0.11476915005246589</c:v>
                </c:pt>
                <c:pt idx="2">
                  <c:v>0.1246031746031746</c:v>
                </c:pt>
                <c:pt idx="3">
                  <c:v>0.16683673469387755</c:v>
                </c:pt>
                <c:pt idx="4">
                  <c:v>0.12903225806451613</c:v>
                </c:pt>
                <c:pt idx="5">
                  <c:v>0.14455858270061039</c:v>
                </c:pt>
                <c:pt idx="6">
                  <c:v>0.11887527839643652</c:v>
                </c:pt>
                <c:pt idx="7">
                  <c:v>0.16298701298701299</c:v>
                </c:pt>
                <c:pt idx="8">
                  <c:v>0.12824352243219167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0.39703501595092261</c:v>
                </c:pt>
                <c:pt idx="1">
                  <c:v>0.44109650328451538</c:v>
                </c:pt>
                <c:pt idx="2">
                  <c:v>0.35979156216537939</c:v>
                </c:pt>
                <c:pt idx="3">
                  <c:v>0.42290343127706398</c:v>
                </c:pt>
                <c:pt idx="4">
                  <c:v>0.38816130027976997</c:v>
                </c:pt>
                <c:pt idx="5">
                  <c:v>0.38851384946949208</c:v>
                </c:pt>
                <c:pt idx="6">
                  <c:v>0.40633921574923187</c:v>
                </c:pt>
                <c:pt idx="7">
                  <c:v>0.37382958958631196</c:v>
                </c:pt>
                <c:pt idx="8">
                  <c:v>0.39869852445400167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4.1621866903341131E-2</c:v>
                </c:pt>
                <c:pt idx="1">
                  <c:v>4.3835709212793603E-2</c:v>
                </c:pt>
                <c:pt idx="2">
                  <c:v>3.2469294741154606E-2</c:v>
                </c:pt>
                <c:pt idx="3">
                  <c:v>2.2713715074889843E-2</c:v>
                </c:pt>
                <c:pt idx="4">
                  <c:v>2.8156464383305917E-2</c:v>
                </c:pt>
                <c:pt idx="5">
                  <c:v>2.0067635227366445E-2</c:v>
                </c:pt>
                <c:pt idx="6">
                  <c:v>2.5461420216852718E-2</c:v>
                </c:pt>
                <c:pt idx="7">
                  <c:v>2.8667186359237901E-2</c:v>
                </c:pt>
                <c:pt idx="8">
                  <c:v>3.084157434145629E-2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0.13346021368519462</c:v>
                </c:pt>
                <c:pt idx="1">
                  <c:v>0.12593327569888116</c:v>
                </c:pt>
                <c:pt idx="2">
                  <c:v>0.22249441213668017</c:v>
                </c:pt>
                <c:pt idx="3">
                  <c:v>6.8325932394087921E-2</c:v>
                </c:pt>
                <c:pt idx="4">
                  <c:v>0.21866319383305599</c:v>
                </c:pt>
                <c:pt idx="5">
                  <c:v>0.1800135424267916</c:v>
                </c:pt>
                <c:pt idx="6">
                  <c:v>0.21000029645916135</c:v>
                </c:pt>
                <c:pt idx="7">
                  <c:v>0.12952682549029984</c:v>
                </c:pt>
                <c:pt idx="8">
                  <c:v>0.17063842493536488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0.42788290346054153</c:v>
                </c:pt>
                <c:pt idx="1">
                  <c:v>0.38913451180380981</c:v>
                </c:pt>
                <c:pt idx="2">
                  <c:v>0.38524473095678574</c:v>
                </c:pt>
                <c:pt idx="3">
                  <c:v>0.48605692125395827</c:v>
                </c:pt>
                <c:pt idx="4">
                  <c:v>0.36501904150386816</c:v>
                </c:pt>
                <c:pt idx="5">
                  <c:v>0.41140497287634986</c:v>
                </c:pt>
                <c:pt idx="6">
                  <c:v>0.35819906757475412</c:v>
                </c:pt>
                <c:pt idx="7">
                  <c:v>0.46797639856415024</c:v>
                </c:pt>
                <c:pt idx="8">
                  <c:v>0.39982147626917725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291066.17</c:v>
                </c:pt>
                <c:pt idx="1">
                  <c:v>17976.14</c:v>
                </c:pt>
                <c:pt idx="2">
                  <c:v>99905.91</c:v>
                </c:pt>
                <c:pt idx="3">
                  <c:v>18223.879999999997</c:v>
                </c:pt>
                <c:pt idx="4">
                  <c:v>54359.72</c:v>
                </c:pt>
                <c:pt idx="5">
                  <c:v>737371.7</c:v>
                </c:pt>
                <c:pt idx="6">
                  <c:v>282173.9200000001</c:v>
                </c:pt>
                <c:pt idx="7">
                  <c:v>139283.59999999998</c:v>
                </c:pt>
                <c:pt idx="8">
                  <c:v>16521.909999999996</c:v>
                </c:pt>
                <c:pt idx="9">
                  <c:v>13.8</c:v>
                </c:pt>
                <c:pt idx="10">
                  <c:v>123558.55000000002</c:v>
                </c:pt>
                <c:pt idx="11">
                  <c:v>228311.69000000006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5023</c:v>
                </c:pt>
                <c:pt idx="1">
                  <c:v>251</c:v>
                </c:pt>
                <c:pt idx="2">
                  <c:v>2194</c:v>
                </c:pt>
                <c:pt idx="3">
                  <c:v>429</c:v>
                </c:pt>
                <c:pt idx="4">
                  <c:v>4181</c:v>
                </c:pt>
                <c:pt idx="5">
                  <c:v>6625</c:v>
                </c:pt>
                <c:pt idx="6">
                  <c:v>3269</c:v>
                </c:pt>
                <c:pt idx="7">
                  <c:v>1149</c:v>
                </c:pt>
                <c:pt idx="8">
                  <c:v>207</c:v>
                </c:pt>
                <c:pt idx="9">
                  <c:v>1</c:v>
                </c:pt>
                <c:pt idx="10">
                  <c:v>9231</c:v>
                </c:pt>
                <c:pt idx="11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46.18</c:v>
                </c:pt>
                <c:pt idx="1">
                  <c:v>19020.57</c:v>
                </c:pt>
                <c:pt idx="2">
                  <c:v>5456.9999999999991</c:v>
                </c:pt>
                <c:pt idx="3">
                  <c:v>5073.6500000000005</c:v>
                </c:pt>
                <c:pt idx="4">
                  <c:v>76009.029999999984</c:v>
                </c:pt>
                <c:pt idx="5">
                  <c:v>1886.33</c:v>
                </c:pt>
                <c:pt idx="6">
                  <c:v>443.91999999999996</c:v>
                </c:pt>
                <c:pt idx="7">
                  <c:v>0</c:v>
                </c:pt>
                <c:pt idx="8">
                  <c:v>26977.540000000005</c:v>
                </c:pt>
                <c:pt idx="9">
                  <c:v>20475.210000000006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631</c:v>
                </c:pt>
                <c:pt idx="2">
                  <c:v>147</c:v>
                </c:pt>
                <c:pt idx="3">
                  <c:v>432</c:v>
                </c:pt>
                <c:pt idx="4">
                  <c:v>2182</c:v>
                </c:pt>
                <c:pt idx="5">
                  <c:v>53</c:v>
                </c:pt>
                <c:pt idx="6">
                  <c:v>11</c:v>
                </c:pt>
                <c:pt idx="7">
                  <c:v>0</c:v>
                </c:pt>
                <c:pt idx="8">
                  <c:v>4634</c:v>
                </c:pt>
                <c:pt idx="9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27.5%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57.4%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687158</v>
      </c>
      <c r="D5" s="30">
        <f>SUM(E5:G5)</f>
        <v>220578</v>
      </c>
      <c r="E5" s="31">
        <f>SUM(E6:E13)</f>
        <v>104815</v>
      </c>
      <c r="F5" s="31">
        <f>SUM(F6:F13)</f>
        <v>75596</v>
      </c>
      <c r="G5" s="32">
        <f t="shared" ref="G5:H5" si="0">SUM(G6:G13)</f>
        <v>40167</v>
      </c>
      <c r="H5" s="29">
        <f t="shared" si="0"/>
        <v>216343</v>
      </c>
      <c r="I5" s="33">
        <f>D5/C5</f>
        <v>0.32100041038596655</v>
      </c>
      <c r="J5" s="26"/>
      <c r="K5" s="24">
        <f t="shared" ref="K5:K13" si="1">C5-D5-H5</f>
        <v>250237</v>
      </c>
      <c r="L5" s="58">
        <f>E5/C5</f>
        <v>0.15253406057995395</v>
      </c>
      <c r="M5" s="58">
        <f>G5/C5</f>
        <v>5.845380538391462E-2</v>
      </c>
    </row>
    <row r="6" spans="1:13" ht="20.100000000000001" customHeight="1" thickTop="1">
      <c r="B6" s="18" t="s">
        <v>17</v>
      </c>
      <c r="C6" s="34">
        <v>187099</v>
      </c>
      <c r="D6" s="35">
        <f t="shared" ref="D6:D13" si="2">SUM(E6:G6)</f>
        <v>46231</v>
      </c>
      <c r="E6" s="36">
        <v>23105</v>
      </c>
      <c r="F6" s="36">
        <v>16089</v>
      </c>
      <c r="G6" s="37">
        <v>7037</v>
      </c>
      <c r="H6" s="34">
        <v>62798</v>
      </c>
      <c r="I6" s="38">
        <f t="shared" ref="I6:I13" si="3">D6/C6</f>
        <v>0.24709378457394213</v>
      </c>
      <c r="J6" s="26"/>
      <c r="K6" s="24">
        <f t="shared" si="1"/>
        <v>78070</v>
      </c>
      <c r="L6" s="58">
        <f t="shared" ref="L6:L13" si="4">E6/C6</f>
        <v>0.12349077226495064</v>
      </c>
      <c r="M6" s="58">
        <f t="shared" ref="M6:M13" si="5">G6/C6</f>
        <v>3.7611104281690441E-2</v>
      </c>
    </row>
    <row r="7" spans="1:13" ht="20.100000000000001" customHeight="1">
      <c r="B7" s="19" t="s">
        <v>18</v>
      </c>
      <c r="C7" s="39">
        <v>91567</v>
      </c>
      <c r="D7" s="40">
        <f t="shared" si="2"/>
        <v>30742</v>
      </c>
      <c r="E7" s="41">
        <v>14099</v>
      </c>
      <c r="F7" s="41">
        <v>11029</v>
      </c>
      <c r="G7" s="42">
        <v>5614</v>
      </c>
      <c r="H7" s="39">
        <v>28644</v>
      </c>
      <c r="I7" s="43">
        <f t="shared" si="3"/>
        <v>0.33573230530649689</v>
      </c>
      <c r="J7" s="26"/>
      <c r="K7" s="24">
        <f t="shared" si="1"/>
        <v>32181</v>
      </c>
      <c r="L7" s="58">
        <f t="shared" si="4"/>
        <v>0.15397468520318455</v>
      </c>
      <c r="M7" s="58">
        <f t="shared" si="5"/>
        <v>6.1310297377876306E-2</v>
      </c>
    </row>
    <row r="8" spans="1:13" ht="20.100000000000001" customHeight="1">
      <c r="B8" s="19" t="s">
        <v>19</v>
      </c>
      <c r="C8" s="39">
        <v>48890</v>
      </c>
      <c r="D8" s="40">
        <f t="shared" si="2"/>
        <v>18507</v>
      </c>
      <c r="E8" s="41">
        <v>8830</v>
      </c>
      <c r="F8" s="41">
        <v>6119</v>
      </c>
      <c r="G8" s="42">
        <v>3558</v>
      </c>
      <c r="H8" s="39">
        <v>14521</v>
      </c>
      <c r="I8" s="43">
        <f t="shared" si="3"/>
        <v>0.3785436694620577</v>
      </c>
      <c r="J8" s="26"/>
      <c r="K8" s="24">
        <f t="shared" si="1"/>
        <v>15862</v>
      </c>
      <c r="L8" s="58">
        <f t="shared" si="4"/>
        <v>0.18060953160155452</v>
      </c>
      <c r="M8" s="58">
        <f t="shared" si="5"/>
        <v>7.2775618735937825E-2</v>
      </c>
    </row>
    <row r="9" spans="1:13" ht="20.100000000000001" customHeight="1">
      <c r="B9" s="19" t="s">
        <v>20</v>
      </c>
      <c r="C9" s="39">
        <v>32182</v>
      </c>
      <c r="D9" s="40">
        <f t="shared" si="2"/>
        <v>10068</v>
      </c>
      <c r="E9" s="41">
        <v>5014</v>
      </c>
      <c r="F9" s="41">
        <v>3275</v>
      </c>
      <c r="G9" s="42">
        <v>1779</v>
      </c>
      <c r="H9" s="39">
        <v>10117</v>
      </c>
      <c r="I9" s="43">
        <f t="shared" si="3"/>
        <v>0.31284569013734387</v>
      </c>
      <c r="J9" s="26"/>
      <c r="K9" s="24">
        <f t="shared" si="1"/>
        <v>11997</v>
      </c>
      <c r="L9" s="58">
        <f t="shared" si="4"/>
        <v>0.1558013796532223</v>
      </c>
      <c r="M9" s="58">
        <f t="shared" si="5"/>
        <v>5.5279348704244606E-2</v>
      </c>
    </row>
    <row r="10" spans="1:13" ht="20.100000000000001" customHeight="1">
      <c r="B10" s="19" t="s">
        <v>21</v>
      </c>
      <c r="C10" s="39">
        <v>44107</v>
      </c>
      <c r="D10" s="40">
        <f t="shared" si="2"/>
        <v>14457</v>
      </c>
      <c r="E10" s="41">
        <v>6838</v>
      </c>
      <c r="F10" s="41">
        <v>4766</v>
      </c>
      <c r="G10" s="42">
        <v>2853</v>
      </c>
      <c r="H10" s="39">
        <v>13603</v>
      </c>
      <c r="I10" s="43">
        <f t="shared" si="3"/>
        <v>0.32777110209263838</v>
      </c>
      <c r="J10" s="26"/>
      <c r="K10" s="24">
        <f t="shared" si="1"/>
        <v>16047</v>
      </c>
      <c r="L10" s="58">
        <f t="shared" si="4"/>
        <v>0.15503208107556624</v>
      </c>
      <c r="M10" s="58">
        <f t="shared" si="5"/>
        <v>6.4683610311288456E-2</v>
      </c>
    </row>
    <row r="11" spans="1:13" ht="20.100000000000001" customHeight="1">
      <c r="B11" s="19" t="s">
        <v>22</v>
      </c>
      <c r="C11" s="39">
        <v>96199</v>
      </c>
      <c r="D11" s="40">
        <f t="shared" si="2"/>
        <v>31499</v>
      </c>
      <c r="E11" s="41">
        <v>14659</v>
      </c>
      <c r="F11" s="41">
        <v>10845</v>
      </c>
      <c r="G11" s="42">
        <v>5995</v>
      </c>
      <c r="H11" s="39">
        <v>30961</v>
      </c>
      <c r="I11" s="43">
        <f t="shared" si="3"/>
        <v>0.32743583613135274</v>
      </c>
      <c r="J11" s="26"/>
      <c r="K11" s="24">
        <f t="shared" si="1"/>
        <v>33739</v>
      </c>
      <c r="L11" s="58">
        <f t="shared" si="4"/>
        <v>0.15238204139336167</v>
      </c>
      <c r="M11" s="58">
        <f t="shared" si="5"/>
        <v>6.2318735121986712E-2</v>
      </c>
    </row>
    <row r="12" spans="1:13" ht="20.100000000000001" customHeight="1">
      <c r="B12" s="19" t="s">
        <v>23</v>
      </c>
      <c r="C12" s="39">
        <v>131459</v>
      </c>
      <c r="D12" s="40">
        <f t="shared" si="2"/>
        <v>48751</v>
      </c>
      <c r="E12" s="41">
        <v>23154</v>
      </c>
      <c r="F12" s="41">
        <v>16254</v>
      </c>
      <c r="G12" s="42">
        <v>9343</v>
      </c>
      <c r="H12" s="39">
        <v>38902</v>
      </c>
      <c r="I12" s="43">
        <f t="shared" si="3"/>
        <v>0.37084566290630538</v>
      </c>
      <c r="J12" s="26"/>
      <c r="K12" s="24">
        <f t="shared" si="1"/>
        <v>43806</v>
      </c>
      <c r="L12" s="58">
        <f t="shared" si="4"/>
        <v>0.17613096098403305</v>
      </c>
      <c r="M12" s="58">
        <f t="shared" si="5"/>
        <v>7.1071588860405141E-2</v>
      </c>
    </row>
    <row r="13" spans="1:13" ht="20.100000000000001" customHeight="1">
      <c r="B13" s="19" t="s">
        <v>24</v>
      </c>
      <c r="C13" s="39">
        <v>55655</v>
      </c>
      <c r="D13" s="40">
        <f t="shared" si="2"/>
        <v>20323</v>
      </c>
      <c r="E13" s="41">
        <v>9116</v>
      </c>
      <c r="F13" s="41">
        <v>7219</v>
      </c>
      <c r="G13" s="42">
        <v>3988</v>
      </c>
      <c r="H13" s="39">
        <v>16797</v>
      </c>
      <c r="I13" s="43">
        <f t="shared" si="3"/>
        <v>0.36516036295031895</v>
      </c>
      <c r="J13" s="26"/>
      <c r="K13" s="24">
        <f t="shared" si="1"/>
        <v>18535</v>
      </c>
      <c r="L13" s="58">
        <f t="shared" si="4"/>
        <v>0.16379480729494206</v>
      </c>
      <c r="M13" s="58">
        <f t="shared" si="5"/>
        <v>7.1655736232144468E-2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7042</v>
      </c>
      <c r="E4" s="46">
        <f t="shared" ref="E4:K4" si="0">SUM(E5:E7)</f>
        <v>5436</v>
      </c>
      <c r="F4" s="46">
        <f t="shared" si="0"/>
        <v>8980</v>
      </c>
      <c r="G4" s="46">
        <f t="shared" si="0"/>
        <v>5241</v>
      </c>
      <c r="H4" s="46">
        <f t="shared" si="0"/>
        <v>4621</v>
      </c>
      <c r="I4" s="46">
        <f t="shared" si="0"/>
        <v>5563</v>
      </c>
      <c r="J4" s="45">
        <f t="shared" si="0"/>
        <v>2993</v>
      </c>
      <c r="K4" s="47">
        <f t="shared" si="0"/>
        <v>39876</v>
      </c>
      <c r="L4" s="55">
        <f>K4/人口統計!D5</f>
        <v>0.18077958817289122</v>
      </c>
      <c r="O4" s="14" t="s">
        <v>188</v>
      </c>
    </row>
    <row r="5" spans="1:21" ht="20.100000000000001" customHeight="1">
      <c r="B5" s="117"/>
      <c r="C5" s="118" t="s">
        <v>15</v>
      </c>
      <c r="D5" s="48">
        <v>862</v>
      </c>
      <c r="E5" s="49">
        <v>771</v>
      </c>
      <c r="F5" s="49">
        <v>811</v>
      </c>
      <c r="G5" s="49">
        <v>573</v>
      </c>
      <c r="H5" s="49">
        <v>514</v>
      </c>
      <c r="I5" s="49">
        <v>531</v>
      </c>
      <c r="J5" s="48">
        <v>331</v>
      </c>
      <c r="K5" s="50">
        <f>SUM(D5:J5)</f>
        <v>4393</v>
      </c>
      <c r="L5" s="56">
        <f>K5/人口統計!D5</f>
        <v>1.9915857429118045E-2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2843</v>
      </c>
      <c r="E6" s="49">
        <v>1977</v>
      </c>
      <c r="F6" s="49">
        <v>2897</v>
      </c>
      <c r="G6" s="49">
        <v>1553</v>
      </c>
      <c r="H6" s="49">
        <v>1323</v>
      </c>
      <c r="I6" s="49">
        <v>1408</v>
      </c>
      <c r="J6" s="48">
        <v>788</v>
      </c>
      <c r="K6" s="50">
        <f>SUM(D6:J6)</f>
        <v>12789</v>
      </c>
      <c r="L6" s="56">
        <f>K6/人口統計!D5</f>
        <v>5.7979490248347525E-2</v>
      </c>
      <c r="O6" s="162">
        <f>SUM(D6,D7)</f>
        <v>6180</v>
      </c>
      <c r="P6" s="162">
        <f t="shared" ref="P6:U6" si="1">SUM(E6,E7)</f>
        <v>4665</v>
      </c>
      <c r="Q6" s="162">
        <f t="shared" si="1"/>
        <v>8169</v>
      </c>
      <c r="R6" s="162">
        <f t="shared" si="1"/>
        <v>4668</v>
      </c>
      <c r="S6" s="162">
        <f t="shared" si="1"/>
        <v>4107</v>
      </c>
      <c r="T6" s="162">
        <f t="shared" si="1"/>
        <v>5032</v>
      </c>
      <c r="U6" s="162">
        <f t="shared" si="1"/>
        <v>2662</v>
      </c>
    </row>
    <row r="7" spans="1:21" ht="20.100000000000001" customHeight="1">
      <c r="B7" s="117"/>
      <c r="C7" s="119" t="s">
        <v>143</v>
      </c>
      <c r="D7" s="51">
        <v>3337</v>
      </c>
      <c r="E7" s="52">
        <v>2688</v>
      </c>
      <c r="F7" s="52">
        <v>5272</v>
      </c>
      <c r="G7" s="52">
        <v>3115</v>
      </c>
      <c r="H7" s="52">
        <v>2784</v>
      </c>
      <c r="I7" s="52">
        <v>3624</v>
      </c>
      <c r="J7" s="51">
        <v>1874</v>
      </c>
      <c r="K7" s="53">
        <f>SUM(D7:J7)</f>
        <v>22694</v>
      </c>
      <c r="L7" s="57">
        <f>K7/人口統計!D5</f>
        <v>0.10288424049542566</v>
      </c>
      <c r="O7" s="14">
        <f>O6/($K$6+$K$7)</f>
        <v>0.17416791139418877</v>
      </c>
      <c r="P7" s="14">
        <f t="shared" ref="P7:U7" si="2">P6/($K$6+$K$7)</f>
        <v>0.13147140884367162</v>
      </c>
      <c r="Q7" s="14">
        <f t="shared" si="2"/>
        <v>0.23022292365358057</v>
      </c>
      <c r="R7" s="14">
        <f t="shared" si="2"/>
        <v>0.13155595637347461</v>
      </c>
      <c r="S7" s="14">
        <f t="shared" si="2"/>
        <v>0.11574556830031282</v>
      </c>
      <c r="T7" s="14">
        <f t="shared" si="2"/>
        <v>0.14181438998957246</v>
      </c>
      <c r="U7" s="14">
        <f t="shared" si="2"/>
        <v>7.5021841445199106E-2</v>
      </c>
    </row>
    <row r="8" spans="1:21" ht="20.100000000000001" customHeight="1" thickBot="1">
      <c r="B8" s="205" t="s">
        <v>67</v>
      </c>
      <c r="C8" s="206"/>
      <c r="D8" s="45">
        <v>78</v>
      </c>
      <c r="E8" s="46">
        <v>99</v>
      </c>
      <c r="F8" s="46">
        <v>93</v>
      </c>
      <c r="G8" s="46">
        <v>108</v>
      </c>
      <c r="H8" s="46">
        <v>87</v>
      </c>
      <c r="I8" s="46">
        <v>80</v>
      </c>
      <c r="J8" s="45">
        <v>40</v>
      </c>
      <c r="K8" s="47">
        <f>SUM(D8:J8)</f>
        <v>585</v>
      </c>
      <c r="L8" s="80"/>
    </row>
    <row r="9" spans="1:21" ht="20.100000000000001" customHeight="1" thickTop="1">
      <c r="B9" s="207" t="s">
        <v>34</v>
      </c>
      <c r="C9" s="208"/>
      <c r="D9" s="35">
        <f>D4+D8</f>
        <v>7120</v>
      </c>
      <c r="E9" s="34">
        <f t="shared" ref="E9:K9" si="3">E4+E8</f>
        <v>5535</v>
      </c>
      <c r="F9" s="34">
        <f t="shared" si="3"/>
        <v>9073</v>
      </c>
      <c r="G9" s="34">
        <f t="shared" si="3"/>
        <v>5349</v>
      </c>
      <c r="H9" s="34">
        <f t="shared" si="3"/>
        <v>4708</v>
      </c>
      <c r="I9" s="34">
        <f t="shared" si="3"/>
        <v>5643</v>
      </c>
      <c r="J9" s="35">
        <f t="shared" si="3"/>
        <v>3033</v>
      </c>
      <c r="K9" s="54">
        <f t="shared" si="3"/>
        <v>40461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1173</v>
      </c>
      <c r="E24" s="46">
        <v>1101</v>
      </c>
      <c r="F24" s="46">
        <v>1427</v>
      </c>
      <c r="G24" s="46">
        <v>857</v>
      </c>
      <c r="H24" s="46">
        <v>783</v>
      </c>
      <c r="I24" s="46">
        <v>939</v>
      </c>
      <c r="J24" s="45">
        <v>540</v>
      </c>
      <c r="K24" s="47">
        <f>SUM(D24:J24)</f>
        <v>6820</v>
      </c>
      <c r="L24" s="55">
        <f>K24/人口統計!D6</f>
        <v>0.14752006229586209</v>
      </c>
    </row>
    <row r="25" spans="1:12" ht="20.100000000000001" customHeight="1">
      <c r="B25" s="213" t="s">
        <v>43</v>
      </c>
      <c r="C25" s="214"/>
      <c r="D25" s="45">
        <v>1164</v>
      </c>
      <c r="E25" s="46">
        <v>1029</v>
      </c>
      <c r="F25" s="46">
        <v>1120</v>
      </c>
      <c r="G25" s="46">
        <v>714</v>
      </c>
      <c r="H25" s="46">
        <v>665</v>
      </c>
      <c r="I25" s="46">
        <v>663</v>
      </c>
      <c r="J25" s="45">
        <v>384</v>
      </c>
      <c r="K25" s="47">
        <f t="shared" ref="K25:K31" si="4">SUM(D25:J25)</f>
        <v>5739</v>
      </c>
      <c r="L25" s="55">
        <f>K25/人口統計!D7</f>
        <v>0.18668271420206883</v>
      </c>
    </row>
    <row r="26" spans="1:12" ht="20.100000000000001" customHeight="1">
      <c r="B26" s="213" t="s">
        <v>44</v>
      </c>
      <c r="C26" s="214"/>
      <c r="D26" s="45">
        <v>742</v>
      </c>
      <c r="E26" s="46">
        <v>405</v>
      </c>
      <c r="F26" s="46">
        <v>915</v>
      </c>
      <c r="G26" s="46">
        <v>482</v>
      </c>
      <c r="H26" s="46">
        <v>414</v>
      </c>
      <c r="I26" s="46">
        <v>493</v>
      </c>
      <c r="J26" s="45">
        <v>296</v>
      </c>
      <c r="K26" s="47">
        <f t="shared" si="4"/>
        <v>3747</v>
      </c>
      <c r="L26" s="55">
        <f>K26/人口統計!D8</f>
        <v>0.20246393256605608</v>
      </c>
    </row>
    <row r="27" spans="1:12" ht="20.100000000000001" customHeight="1">
      <c r="B27" s="213" t="s">
        <v>45</v>
      </c>
      <c r="C27" s="214"/>
      <c r="D27" s="45">
        <v>199</v>
      </c>
      <c r="E27" s="46">
        <v>166</v>
      </c>
      <c r="F27" s="46">
        <v>373</v>
      </c>
      <c r="G27" s="46">
        <v>219</v>
      </c>
      <c r="H27" s="46">
        <v>204</v>
      </c>
      <c r="I27" s="46">
        <v>204</v>
      </c>
      <c r="J27" s="45">
        <v>128</v>
      </c>
      <c r="K27" s="47">
        <f t="shared" si="4"/>
        <v>1493</v>
      </c>
      <c r="L27" s="55">
        <f>K27/人口統計!D9</f>
        <v>0.14829161700437027</v>
      </c>
    </row>
    <row r="28" spans="1:12" ht="20.100000000000001" customHeight="1">
      <c r="B28" s="213" t="s">
        <v>46</v>
      </c>
      <c r="C28" s="214"/>
      <c r="D28" s="45">
        <v>322</v>
      </c>
      <c r="E28" s="46">
        <v>252</v>
      </c>
      <c r="F28" s="46">
        <v>479</v>
      </c>
      <c r="G28" s="46">
        <v>306</v>
      </c>
      <c r="H28" s="46">
        <v>278</v>
      </c>
      <c r="I28" s="46">
        <v>393</v>
      </c>
      <c r="J28" s="45">
        <v>202</v>
      </c>
      <c r="K28" s="47">
        <f t="shared" si="4"/>
        <v>2232</v>
      </c>
      <c r="L28" s="55">
        <f>K28/人口統計!D10</f>
        <v>0.15438887736044823</v>
      </c>
    </row>
    <row r="29" spans="1:12" ht="20.100000000000001" customHeight="1">
      <c r="B29" s="213" t="s">
        <v>47</v>
      </c>
      <c r="C29" s="214"/>
      <c r="D29" s="45">
        <v>743</v>
      </c>
      <c r="E29" s="46">
        <v>670</v>
      </c>
      <c r="F29" s="46">
        <v>1432</v>
      </c>
      <c r="G29" s="46">
        <v>774</v>
      </c>
      <c r="H29" s="46">
        <v>702</v>
      </c>
      <c r="I29" s="46">
        <v>783</v>
      </c>
      <c r="J29" s="45">
        <v>409</v>
      </c>
      <c r="K29" s="47">
        <f t="shared" si="4"/>
        <v>5513</v>
      </c>
      <c r="L29" s="55">
        <f>K29/人口統計!D11</f>
        <v>0.17502142925172229</v>
      </c>
    </row>
    <row r="30" spans="1:12" ht="20.100000000000001" customHeight="1">
      <c r="B30" s="213" t="s">
        <v>48</v>
      </c>
      <c r="C30" s="214"/>
      <c r="D30" s="45">
        <v>2210</v>
      </c>
      <c r="E30" s="46">
        <v>1424</v>
      </c>
      <c r="F30" s="46">
        <v>2375</v>
      </c>
      <c r="G30" s="46">
        <v>1397</v>
      </c>
      <c r="H30" s="46">
        <v>1208</v>
      </c>
      <c r="I30" s="46">
        <v>1513</v>
      </c>
      <c r="J30" s="45">
        <v>722</v>
      </c>
      <c r="K30" s="47">
        <f t="shared" si="4"/>
        <v>10849</v>
      </c>
      <c r="L30" s="55">
        <f>K30/人口統計!D12</f>
        <v>0.2225390248405161</v>
      </c>
    </row>
    <row r="31" spans="1:12" ht="20.100000000000001" customHeight="1" thickBot="1">
      <c r="B31" s="209" t="s">
        <v>24</v>
      </c>
      <c r="C31" s="210"/>
      <c r="D31" s="45">
        <v>489</v>
      </c>
      <c r="E31" s="46">
        <v>389</v>
      </c>
      <c r="F31" s="46">
        <v>859</v>
      </c>
      <c r="G31" s="46">
        <v>492</v>
      </c>
      <c r="H31" s="46">
        <v>367</v>
      </c>
      <c r="I31" s="46">
        <v>575</v>
      </c>
      <c r="J31" s="45">
        <v>312</v>
      </c>
      <c r="K31" s="47">
        <f t="shared" si="4"/>
        <v>3483</v>
      </c>
      <c r="L31" s="59">
        <f>K31/人口統計!D13</f>
        <v>0.17138217782807658</v>
      </c>
    </row>
    <row r="32" spans="1:12" ht="20.100000000000001" customHeight="1" thickTop="1">
      <c r="B32" s="211" t="s">
        <v>49</v>
      </c>
      <c r="C32" s="212"/>
      <c r="D32" s="35">
        <f>SUM(D24:D31)</f>
        <v>7042</v>
      </c>
      <c r="E32" s="34">
        <f t="shared" ref="E32:J32" si="5">SUM(E24:E31)</f>
        <v>5436</v>
      </c>
      <c r="F32" s="34">
        <f t="shared" si="5"/>
        <v>8980</v>
      </c>
      <c r="G32" s="34">
        <f t="shared" si="5"/>
        <v>5241</v>
      </c>
      <c r="H32" s="34">
        <f t="shared" si="5"/>
        <v>4621</v>
      </c>
      <c r="I32" s="34">
        <f t="shared" si="5"/>
        <v>5563</v>
      </c>
      <c r="J32" s="35">
        <f t="shared" si="5"/>
        <v>2993</v>
      </c>
      <c r="K32" s="54">
        <f>SUM(K24:K31)</f>
        <v>39876</v>
      </c>
      <c r="L32" s="60">
        <f>K32/人口統計!D5</f>
        <v>0.18077958817289122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264</v>
      </c>
      <c r="E50" s="192">
        <v>254</v>
      </c>
      <c r="F50" s="192">
        <v>307</v>
      </c>
      <c r="G50" s="192">
        <v>191</v>
      </c>
      <c r="H50" s="192">
        <v>174</v>
      </c>
      <c r="I50" s="192">
        <v>192</v>
      </c>
      <c r="J50" s="191">
        <v>113</v>
      </c>
      <c r="K50" s="193">
        <f t="shared" ref="K50:K82" si="6">SUM(D50:J50)</f>
        <v>1495</v>
      </c>
      <c r="L50" s="194">
        <f>K50/N50</f>
        <v>0.13936795003262795</v>
      </c>
      <c r="N50" s="14">
        <v>10727</v>
      </c>
    </row>
    <row r="51" spans="2:14" ht="20.100000000000001" customHeight="1">
      <c r="B51" s="203" t="s">
        <v>155</v>
      </c>
      <c r="C51" s="204"/>
      <c r="D51" s="191">
        <v>195</v>
      </c>
      <c r="E51" s="192">
        <v>187</v>
      </c>
      <c r="F51" s="192">
        <v>292</v>
      </c>
      <c r="G51" s="192">
        <v>144</v>
      </c>
      <c r="H51" s="192">
        <v>144</v>
      </c>
      <c r="I51" s="192">
        <v>172</v>
      </c>
      <c r="J51" s="191">
        <v>81</v>
      </c>
      <c r="K51" s="193">
        <f t="shared" si="6"/>
        <v>1215</v>
      </c>
      <c r="L51" s="194">
        <f t="shared" ref="L51:L82" si="7">K51/N51</f>
        <v>0.15645119752768477</v>
      </c>
      <c r="N51" s="14">
        <v>7766</v>
      </c>
    </row>
    <row r="52" spans="2:14" ht="20.100000000000001" customHeight="1">
      <c r="B52" s="203" t="s">
        <v>156</v>
      </c>
      <c r="C52" s="204"/>
      <c r="D52" s="191">
        <v>342</v>
      </c>
      <c r="E52" s="192">
        <v>299</v>
      </c>
      <c r="F52" s="192">
        <v>336</v>
      </c>
      <c r="G52" s="192">
        <v>241</v>
      </c>
      <c r="H52" s="192">
        <v>202</v>
      </c>
      <c r="I52" s="192">
        <v>231</v>
      </c>
      <c r="J52" s="191">
        <v>137</v>
      </c>
      <c r="K52" s="193">
        <f t="shared" si="6"/>
        <v>1788</v>
      </c>
      <c r="L52" s="194">
        <f t="shared" si="7"/>
        <v>0.16131360519667989</v>
      </c>
      <c r="N52" s="14">
        <v>11084</v>
      </c>
    </row>
    <row r="53" spans="2:14" ht="20.100000000000001" customHeight="1">
      <c r="B53" s="203" t="s">
        <v>157</v>
      </c>
      <c r="C53" s="204"/>
      <c r="D53" s="191">
        <v>180</v>
      </c>
      <c r="E53" s="192">
        <v>171</v>
      </c>
      <c r="F53" s="192">
        <v>227</v>
      </c>
      <c r="G53" s="192">
        <v>159</v>
      </c>
      <c r="H53" s="192">
        <v>138</v>
      </c>
      <c r="I53" s="192">
        <v>159</v>
      </c>
      <c r="J53" s="191">
        <v>105</v>
      </c>
      <c r="K53" s="193">
        <f t="shared" si="6"/>
        <v>1139</v>
      </c>
      <c r="L53" s="194">
        <f t="shared" si="7"/>
        <v>0.14813369748992067</v>
      </c>
      <c r="N53" s="14">
        <v>7689</v>
      </c>
    </row>
    <row r="54" spans="2:14" ht="20.100000000000001" customHeight="1">
      <c r="B54" s="203" t="s">
        <v>158</v>
      </c>
      <c r="C54" s="204"/>
      <c r="D54" s="191">
        <v>143</v>
      </c>
      <c r="E54" s="192">
        <v>161</v>
      </c>
      <c r="F54" s="192">
        <v>181</v>
      </c>
      <c r="G54" s="192">
        <v>101</v>
      </c>
      <c r="H54" s="192">
        <v>99</v>
      </c>
      <c r="I54" s="192">
        <v>153</v>
      </c>
      <c r="J54" s="191">
        <v>81</v>
      </c>
      <c r="K54" s="193">
        <f t="shared" si="6"/>
        <v>919</v>
      </c>
      <c r="L54" s="194">
        <f t="shared" si="7"/>
        <v>0.14215003866976025</v>
      </c>
      <c r="N54" s="14">
        <v>6465</v>
      </c>
    </row>
    <row r="55" spans="2:14" ht="20.100000000000001" customHeight="1">
      <c r="B55" s="203" t="s">
        <v>159</v>
      </c>
      <c r="C55" s="204"/>
      <c r="D55" s="191">
        <v>67</v>
      </c>
      <c r="E55" s="192">
        <v>62</v>
      </c>
      <c r="F55" s="192">
        <v>98</v>
      </c>
      <c r="G55" s="192">
        <v>48</v>
      </c>
      <c r="H55" s="192">
        <v>42</v>
      </c>
      <c r="I55" s="192">
        <v>51</v>
      </c>
      <c r="J55" s="191">
        <v>31</v>
      </c>
      <c r="K55" s="193">
        <f t="shared" si="6"/>
        <v>399</v>
      </c>
      <c r="L55" s="194">
        <f t="shared" si="7"/>
        <v>0.15959999999999999</v>
      </c>
      <c r="N55" s="14">
        <v>2500</v>
      </c>
    </row>
    <row r="56" spans="2:14" ht="20.100000000000001" customHeight="1">
      <c r="B56" s="203" t="s">
        <v>160</v>
      </c>
      <c r="C56" s="204"/>
      <c r="D56" s="191">
        <v>164</v>
      </c>
      <c r="E56" s="192">
        <v>161</v>
      </c>
      <c r="F56" s="192">
        <v>168</v>
      </c>
      <c r="G56" s="192">
        <v>131</v>
      </c>
      <c r="H56" s="192">
        <v>97</v>
      </c>
      <c r="I56" s="192">
        <v>91</v>
      </c>
      <c r="J56" s="191">
        <v>44</v>
      </c>
      <c r="K56" s="193">
        <f t="shared" si="6"/>
        <v>856</v>
      </c>
      <c r="L56" s="194">
        <f t="shared" si="7"/>
        <v>0.19953379953379954</v>
      </c>
      <c r="N56" s="14">
        <v>4290</v>
      </c>
    </row>
    <row r="57" spans="2:14" ht="20.100000000000001" customHeight="1">
      <c r="B57" s="203" t="s">
        <v>161</v>
      </c>
      <c r="C57" s="204"/>
      <c r="D57" s="191">
        <v>415</v>
      </c>
      <c r="E57" s="192">
        <v>375</v>
      </c>
      <c r="F57" s="192">
        <v>381</v>
      </c>
      <c r="G57" s="192">
        <v>242</v>
      </c>
      <c r="H57" s="192">
        <v>201</v>
      </c>
      <c r="I57" s="192">
        <v>207</v>
      </c>
      <c r="J57" s="191">
        <v>106</v>
      </c>
      <c r="K57" s="193">
        <f t="shared" si="6"/>
        <v>1927</v>
      </c>
      <c r="L57" s="194">
        <f t="shared" si="7"/>
        <v>0.20760611937082527</v>
      </c>
      <c r="N57" s="14">
        <v>9282</v>
      </c>
    </row>
    <row r="58" spans="2:14" ht="20.100000000000001" customHeight="1">
      <c r="B58" s="203" t="s">
        <v>162</v>
      </c>
      <c r="C58" s="204"/>
      <c r="D58" s="191">
        <v>391</v>
      </c>
      <c r="E58" s="192">
        <v>329</v>
      </c>
      <c r="F58" s="192">
        <v>385</v>
      </c>
      <c r="G58" s="192">
        <v>228</v>
      </c>
      <c r="H58" s="192">
        <v>242</v>
      </c>
      <c r="I58" s="192">
        <v>243</v>
      </c>
      <c r="J58" s="191">
        <v>157</v>
      </c>
      <c r="K58" s="193">
        <f t="shared" si="6"/>
        <v>1975</v>
      </c>
      <c r="L58" s="194">
        <f t="shared" si="7"/>
        <v>0.18686725328791751</v>
      </c>
      <c r="N58" s="14">
        <v>10569</v>
      </c>
    </row>
    <row r="59" spans="2:14" ht="20.100000000000001" customHeight="1">
      <c r="B59" s="203" t="s">
        <v>163</v>
      </c>
      <c r="C59" s="204"/>
      <c r="D59" s="191">
        <v>212</v>
      </c>
      <c r="E59" s="192">
        <v>183</v>
      </c>
      <c r="F59" s="192">
        <v>191</v>
      </c>
      <c r="G59" s="192">
        <v>132</v>
      </c>
      <c r="H59" s="192">
        <v>140</v>
      </c>
      <c r="I59" s="192">
        <v>137</v>
      </c>
      <c r="J59" s="191">
        <v>82</v>
      </c>
      <c r="K59" s="193">
        <f t="shared" si="6"/>
        <v>1077</v>
      </c>
      <c r="L59" s="194">
        <f t="shared" si="7"/>
        <v>0.16315709740948342</v>
      </c>
      <c r="N59" s="14">
        <v>6601</v>
      </c>
    </row>
    <row r="60" spans="2:14" ht="20.100000000000001" customHeight="1">
      <c r="B60" s="203" t="s">
        <v>164</v>
      </c>
      <c r="C60" s="204"/>
      <c r="D60" s="191">
        <v>367</v>
      </c>
      <c r="E60" s="192">
        <v>207</v>
      </c>
      <c r="F60" s="192">
        <v>486</v>
      </c>
      <c r="G60" s="192">
        <v>248</v>
      </c>
      <c r="H60" s="192">
        <v>217</v>
      </c>
      <c r="I60" s="192">
        <v>284</v>
      </c>
      <c r="J60" s="191">
        <v>165</v>
      </c>
      <c r="K60" s="193">
        <f t="shared" si="6"/>
        <v>1974</v>
      </c>
      <c r="L60" s="194">
        <f t="shared" si="7"/>
        <v>0.20787700084246</v>
      </c>
      <c r="N60" s="14">
        <v>9496</v>
      </c>
    </row>
    <row r="61" spans="2:14" ht="20.100000000000001" customHeight="1">
      <c r="B61" s="203" t="s">
        <v>165</v>
      </c>
      <c r="C61" s="204"/>
      <c r="D61" s="191">
        <v>126</v>
      </c>
      <c r="E61" s="192">
        <v>77</v>
      </c>
      <c r="F61" s="192">
        <v>152</v>
      </c>
      <c r="G61" s="192">
        <v>86</v>
      </c>
      <c r="H61" s="192">
        <v>82</v>
      </c>
      <c r="I61" s="192">
        <v>89</v>
      </c>
      <c r="J61" s="191">
        <v>46</v>
      </c>
      <c r="K61" s="193">
        <f t="shared" si="6"/>
        <v>658</v>
      </c>
      <c r="L61" s="194">
        <f t="shared" si="7"/>
        <v>0.21723341036645757</v>
      </c>
      <c r="N61" s="14">
        <v>3029</v>
      </c>
    </row>
    <row r="62" spans="2:14" ht="20.100000000000001" customHeight="1">
      <c r="B62" s="203" t="s">
        <v>166</v>
      </c>
      <c r="C62" s="204"/>
      <c r="D62" s="191">
        <v>257</v>
      </c>
      <c r="E62" s="192">
        <v>131</v>
      </c>
      <c r="F62" s="192">
        <v>289</v>
      </c>
      <c r="G62" s="192">
        <v>160</v>
      </c>
      <c r="H62" s="192">
        <v>121</v>
      </c>
      <c r="I62" s="192">
        <v>128</v>
      </c>
      <c r="J62" s="191">
        <v>91</v>
      </c>
      <c r="K62" s="193">
        <f t="shared" si="6"/>
        <v>1177</v>
      </c>
      <c r="L62" s="194">
        <f t="shared" si="7"/>
        <v>0.19675693747910397</v>
      </c>
      <c r="N62" s="14">
        <v>5982</v>
      </c>
    </row>
    <row r="63" spans="2:14" ht="20.100000000000001" customHeight="1">
      <c r="B63" s="203" t="s">
        <v>167</v>
      </c>
      <c r="C63" s="204"/>
      <c r="D63" s="191">
        <v>188</v>
      </c>
      <c r="E63" s="192">
        <v>150</v>
      </c>
      <c r="F63" s="192">
        <v>345</v>
      </c>
      <c r="G63" s="192">
        <v>196</v>
      </c>
      <c r="H63" s="192">
        <v>181</v>
      </c>
      <c r="I63" s="192">
        <v>179</v>
      </c>
      <c r="J63" s="191">
        <v>101</v>
      </c>
      <c r="K63" s="193">
        <f t="shared" si="6"/>
        <v>1340</v>
      </c>
      <c r="L63" s="194">
        <f t="shared" si="7"/>
        <v>0.14587415632484216</v>
      </c>
      <c r="N63" s="14">
        <v>9186</v>
      </c>
    </row>
    <row r="64" spans="2:14" ht="20.100000000000001" customHeight="1">
      <c r="B64" s="203" t="s">
        <v>168</v>
      </c>
      <c r="C64" s="204"/>
      <c r="D64" s="191">
        <v>15</v>
      </c>
      <c r="E64" s="192">
        <v>19</v>
      </c>
      <c r="F64" s="192">
        <v>33</v>
      </c>
      <c r="G64" s="192">
        <v>25</v>
      </c>
      <c r="H64" s="192">
        <v>25</v>
      </c>
      <c r="I64" s="192">
        <v>28</v>
      </c>
      <c r="J64" s="191">
        <v>28</v>
      </c>
      <c r="K64" s="193">
        <f t="shared" si="6"/>
        <v>173</v>
      </c>
      <c r="L64" s="194">
        <f t="shared" si="7"/>
        <v>0.19614512471655329</v>
      </c>
      <c r="N64" s="14">
        <v>882</v>
      </c>
    </row>
    <row r="65" spans="2:14" ht="20.100000000000001" customHeight="1">
      <c r="B65" s="203" t="s">
        <v>169</v>
      </c>
      <c r="C65" s="204"/>
      <c r="D65" s="191">
        <v>200</v>
      </c>
      <c r="E65" s="192">
        <v>157</v>
      </c>
      <c r="F65" s="192">
        <v>341</v>
      </c>
      <c r="G65" s="192">
        <v>206</v>
      </c>
      <c r="H65" s="192">
        <v>206</v>
      </c>
      <c r="I65" s="192">
        <v>280</v>
      </c>
      <c r="J65" s="191">
        <v>143</v>
      </c>
      <c r="K65" s="193">
        <f t="shared" si="6"/>
        <v>1533</v>
      </c>
      <c r="L65" s="194">
        <f t="shared" si="7"/>
        <v>0.15368421052631578</v>
      </c>
      <c r="N65" s="14">
        <v>9975</v>
      </c>
    </row>
    <row r="66" spans="2:14" ht="20.100000000000001" customHeight="1">
      <c r="B66" s="203" t="s">
        <v>170</v>
      </c>
      <c r="C66" s="204"/>
      <c r="D66" s="191">
        <v>131</v>
      </c>
      <c r="E66" s="192">
        <v>99</v>
      </c>
      <c r="F66" s="192">
        <v>144</v>
      </c>
      <c r="G66" s="192">
        <v>103</v>
      </c>
      <c r="H66" s="192">
        <v>78</v>
      </c>
      <c r="I66" s="192">
        <v>115</v>
      </c>
      <c r="J66" s="191">
        <v>63</v>
      </c>
      <c r="K66" s="193">
        <f t="shared" si="6"/>
        <v>733</v>
      </c>
      <c r="L66" s="194">
        <f t="shared" si="7"/>
        <v>0.16354306113342257</v>
      </c>
      <c r="N66" s="14">
        <v>4482</v>
      </c>
    </row>
    <row r="67" spans="2:14" ht="20.100000000000001" customHeight="1">
      <c r="B67" s="203" t="s">
        <v>171</v>
      </c>
      <c r="C67" s="204"/>
      <c r="D67" s="187">
        <v>545</v>
      </c>
      <c r="E67" s="188">
        <v>489</v>
      </c>
      <c r="F67" s="188">
        <v>1024</v>
      </c>
      <c r="G67" s="188">
        <v>555</v>
      </c>
      <c r="H67" s="188">
        <v>513</v>
      </c>
      <c r="I67" s="188">
        <v>591</v>
      </c>
      <c r="J67" s="187">
        <v>293</v>
      </c>
      <c r="K67" s="189">
        <f t="shared" si="6"/>
        <v>4010</v>
      </c>
      <c r="L67" s="195">
        <f t="shared" si="7"/>
        <v>0.18489487274068608</v>
      </c>
      <c r="N67" s="14">
        <v>21688</v>
      </c>
    </row>
    <row r="68" spans="2:14" ht="20.100000000000001" customHeight="1">
      <c r="B68" s="203" t="s">
        <v>172</v>
      </c>
      <c r="C68" s="204"/>
      <c r="D68" s="187">
        <v>91</v>
      </c>
      <c r="E68" s="188">
        <v>87</v>
      </c>
      <c r="F68" s="188">
        <v>180</v>
      </c>
      <c r="G68" s="188">
        <v>109</v>
      </c>
      <c r="H68" s="188">
        <v>88</v>
      </c>
      <c r="I68" s="188">
        <v>81</v>
      </c>
      <c r="J68" s="187">
        <v>55</v>
      </c>
      <c r="K68" s="189">
        <f t="shared" si="6"/>
        <v>691</v>
      </c>
      <c r="L68" s="195">
        <f t="shared" si="7"/>
        <v>0.16940426575140966</v>
      </c>
      <c r="N68" s="14">
        <v>4079</v>
      </c>
    </row>
    <row r="69" spans="2:14" ht="20.100000000000001" customHeight="1">
      <c r="B69" s="203" t="s">
        <v>173</v>
      </c>
      <c r="C69" s="204"/>
      <c r="D69" s="187">
        <v>112</v>
      </c>
      <c r="E69" s="188">
        <v>105</v>
      </c>
      <c r="F69" s="188">
        <v>251</v>
      </c>
      <c r="G69" s="188">
        <v>126</v>
      </c>
      <c r="H69" s="188">
        <v>113</v>
      </c>
      <c r="I69" s="188">
        <v>123</v>
      </c>
      <c r="J69" s="187">
        <v>63</v>
      </c>
      <c r="K69" s="189">
        <f t="shared" si="6"/>
        <v>893</v>
      </c>
      <c r="L69" s="195">
        <f t="shared" si="7"/>
        <v>0.15579204466154919</v>
      </c>
      <c r="N69" s="14">
        <v>5732</v>
      </c>
    </row>
    <row r="70" spans="2:14" ht="20.100000000000001" customHeight="1">
      <c r="B70" s="203" t="s">
        <v>174</v>
      </c>
      <c r="C70" s="204"/>
      <c r="D70" s="187">
        <v>805</v>
      </c>
      <c r="E70" s="188">
        <v>491</v>
      </c>
      <c r="F70" s="188">
        <v>757</v>
      </c>
      <c r="G70" s="188">
        <v>443</v>
      </c>
      <c r="H70" s="188">
        <v>381</v>
      </c>
      <c r="I70" s="188">
        <v>470</v>
      </c>
      <c r="J70" s="187">
        <v>233</v>
      </c>
      <c r="K70" s="189">
        <f t="shared" si="6"/>
        <v>3580</v>
      </c>
      <c r="L70" s="195">
        <f t="shared" si="7"/>
        <v>0.22872476360848454</v>
      </c>
      <c r="N70" s="14">
        <v>15652</v>
      </c>
    </row>
    <row r="71" spans="2:14" ht="20.100000000000001" customHeight="1">
      <c r="B71" s="203" t="s">
        <v>175</v>
      </c>
      <c r="C71" s="204"/>
      <c r="D71" s="187">
        <v>111</v>
      </c>
      <c r="E71" s="188">
        <v>119</v>
      </c>
      <c r="F71" s="188">
        <v>213</v>
      </c>
      <c r="G71" s="188">
        <v>148</v>
      </c>
      <c r="H71" s="188">
        <v>134</v>
      </c>
      <c r="I71" s="188">
        <v>131</v>
      </c>
      <c r="J71" s="187">
        <v>78</v>
      </c>
      <c r="K71" s="189">
        <f t="shared" si="6"/>
        <v>934</v>
      </c>
      <c r="L71" s="195">
        <f t="shared" si="7"/>
        <v>0.20225205716760503</v>
      </c>
      <c r="N71" s="14">
        <v>4618</v>
      </c>
    </row>
    <row r="72" spans="2:14" ht="20.100000000000001" customHeight="1">
      <c r="B72" s="203" t="s">
        <v>176</v>
      </c>
      <c r="C72" s="204"/>
      <c r="D72" s="187">
        <v>209</v>
      </c>
      <c r="E72" s="188">
        <v>113</v>
      </c>
      <c r="F72" s="188">
        <v>228</v>
      </c>
      <c r="G72" s="188">
        <v>106</v>
      </c>
      <c r="H72" s="188">
        <v>96</v>
      </c>
      <c r="I72" s="188">
        <v>129</v>
      </c>
      <c r="J72" s="187">
        <v>57</v>
      </c>
      <c r="K72" s="189">
        <f t="shared" si="6"/>
        <v>938</v>
      </c>
      <c r="L72" s="195">
        <f t="shared" si="7"/>
        <v>0.21593001841620627</v>
      </c>
      <c r="N72" s="14">
        <v>4344</v>
      </c>
    </row>
    <row r="73" spans="2:14" ht="20.100000000000001" customHeight="1">
      <c r="B73" s="203" t="s">
        <v>177</v>
      </c>
      <c r="C73" s="204"/>
      <c r="D73" s="187">
        <v>181</v>
      </c>
      <c r="E73" s="188">
        <v>94</v>
      </c>
      <c r="F73" s="188">
        <v>171</v>
      </c>
      <c r="G73" s="188">
        <v>103</v>
      </c>
      <c r="H73" s="188">
        <v>96</v>
      </c>
      <c r="I73" s="188">
        <v>147</v>
      </c>
      <c r="J73" s="187">
        <v>60</v>
      </c>
      <c r="K73" s="189">
        <f t="shared" si="6"/>
        <v>852</v>
      </c>
      <c r="L73" s="195">
        <f t="shared" si="7"/>
        <v>0.21662852784134248</v>
      </c>
      <c r="N73" s="14">
        <v>3933</v>
      </c>
    </row>
    <row r="74" spans="2:14" ht="20.100000000000001" customHeight="1">
      <c r="B74" s="203" t="s">
        <v>178</v>
      </c>
      <c r="C74" s="204"/>
      <c r="D74" s="187">
        <v>145</v>
      </c>
      <c r="E74" s="188">
        <v>110</v>
      </c>
      <c r="F74" s="188">
        <v>174</v>
      </c>
      <c r="G74" s="188">
        <v>86</v>
      </c>
      <c r="H74" s="188">
        <v>75</v>
      </c>
      <c r="I74" s="188">
        <v>93</v>
      </c>
      <c r="J74" s="187">
        <v>50</v>
      </c>
      <c r="K74" s="189">
        <f t="shared" si="6"/>
        <v>733</v>
      </c>
      <c r="L74" s="196">
        <f t="shared" si="7"/>
        <v>0.22756907792610989</v>
      </c>
      <c r="N74" s="14">
        <v>3221</v>
      </c>
    </row>
    <row r="75" spans="2:14" ht="20.100000000000001" customHeight="1">
      <c r="B75" s="203" t="s">
        <v>179</v>
      </c>
      <c r="C75" s="204"/>
      <c r="D75" s="187">
        <v>320</v>
      </c>
      <c r="E75" s="188">
        <v>220</v>
      </c>
      <c r="F75" s="188">
        <v>304</v>
      </c>
      <c r="G75" s="188">
        <v>202</v>
      </c>
      <c r="H75" s="188">
        <v>189</v>
      </c>
      <c r="I75" s="188">
        <v>225</v>
      </c>
      <c r="J75" s="187">
        <v>90</v>
      </c>
      <c r="K75" s="189">
        <f t="shared" si="6"/>
        <v>1550</v>
      </c>
      <c r="L75" s="197">
        <f t="shared" si="7"/>
        <v>0.25662251655629137</v>
      </c>
      <c r="N75" s="14">
        <v>6040</v>
      </c>
    </row>
    <row r="76" spans="2:14" ht="20.100000000000001" customHeight="1">
      <c r="B76" s="203" t="s">
        <v>180</v>
      </c>
      <c r="C76" s="204"/>
      <c r="D76" s="187">
        <v>99</v>
      </c>
      <c r="E76" s="188">
        <v>69</v>
      </c>
      <c r="F76" s="188">
        <v>100</v>
      </c>
      <c r="G76" s="188">
        <v>65</v>
      </c>
      <c r="H76" s="188">
        <v>45</v>
      </c>
      <c r="I76" s="188">
        <v>76</v>
      </c>
      <c r="J76" s="187">
        <v>28</v>
      </c>
      <c r="K76" s="189">
        <f t="shared" si="6"/>
        <v>482</v>
      </c>
      <c r="L76" s="195">
        <f t="shared" si="7"/>
        <v>0.24529262086513995</v>
      </c>
      <c r="N76" s="14">
        <v>1965</v>
      </c>
    </row>
    <row r="77" spans="2:14" ht="20.100000000000001" customHeight="1">
      <c r="B77" s="203" t="s">
        <v>181</v>
      </c>
      <c r="C77" s="204"/>
      <c r="D77" s="187">
        <v>305</v>
      </c>
      <c r="E77" s="188">
        <v>187</v>
      </c>
      <c r="F77" s="188">
        <v>384</v>
      </c>
      <c r="G77" s="188">
        <v>235</v>
      </c>
      <c r="H77" s="188">
        <v>192</v>
      </c>
      <c r="I77" s="188">
        <v>214</v>
      </c>
      <c r="J77" s="187">
        <v>111</v>
      </c>
      <c r="K77" s="189">
        <f t="shared" si="6"/>
        <v>1628</v>
      </c>
      <c r="L77" s="195">
        <f t="shared" si="7"/>
        <v>0.20987495165656825</v>
      </c>
      <c r="N77" s="14">
        <v>7757</v>
      </c>
    </row>
    <row r="78" spans="2:14" ht="20.100000000000001" customHeight="1">
      <c r="B78" s="203" t="s">
        <v>182</v>
      </c>
      <c r="C78" s="204"/>
      <c r="D78" s="187">
        <v>49</v>
      </c>
      <c r="E78" s="188">
        <v>34</v>
      </c>
      <c r="F78" s="188">
        <v>63</v>
      </c>
      <c r="G78" s="188">
        <v>29</v>
      </c>
      <c r="H78" s="188">
        <v>20</v>
      </c>
      <c r="I78" s="188">
        <v>45</v>
      </c>
      <c r="J78" s="187">
        <v>24</v>
      </c>
      <c r="K78" s="189">
        <f t="shared" si="6"/>
        <v>264</v>
      </c>
      <c r="L78" s="195">
        <f t="shared" si="7"/>
        <v>0.21621621621621623</v>
      </c>
      <c r="N78" s="14">
        <v>1221</v>
      </c>
    </row>
    <row r="79" spans="2:14" ht="20.100000000000001" customHeight="1">
      <c r="B79" s="203" t="s">
        <v>183</v>
      </c>
      <c r="C79" s="204"/>
      <c r="D79" s="187">
        <v>193</v>
      </c>
      <c r="E79" s="188">
        <v>150</v>
      </c>
      <c r="F79" s="188">
        <v>398</v>
      </c>
      <c r="G79" s="188">
        <v>225</v>
      </c>
      <c r="H79" s="188">
        <v>180</v>
      </c>
      <c r="I79" s="188">
        <v>247</v>
      </c>
      <c r="J79" s="187">
        <v>137</v>
      </c>
      <c r="K79" s="189">
        <f t="shared" si="6"/>
        <v>1530</v>
      </c>
      <c r="L79" s="195">
        <f t="shared" si="7"/>
        <v>0.17034068136272545</v>
      </c>
      <c r="N79" s="14">
        <v>8982</v>
      </c>
    </row>
    <row r="80" spans="2:14" ht="20.100000000000001" customHeight="1">
      <c r="B80" s="203" t="s">
        <v>184</v>
      </c>
      <c r="C80" s="204"/>
      <c r="D80" s="45">
        <v>51</v>
      </c>
      <c r="E80" s="46">
        <v>42</v>
      </c>
      <c r="F80" s="46">
        <v>75</v>
      </c>
      <c r="G80" s="46">
        <v>52</v>
      </c>
      <c r="H80" s="46">
        <v>34</v>
      </c>
      <c r="I80" s="46">
        <v>71</v>
      </c>
      <c r="J80" s="45">
        <v>35</v>
      </c>
      <c r="K80" s="47">
        <f t="shared" si="6"/>
        <v>360</v>
      </c>
      <c r="L80" s="195">
        <f t="shared" si="7"/>
        <v>0.17332691381800674</v>
      </c>
      <c r="N80" s="14">
        <v>2077</v>
      </c>
    </row>
    <row r="81" spans="2:14" ht="20.100000000000001" customHeight="1">
      <c r="B81" s="203" t="s">
        <v>185</v>
      </c>
      <c r="C81" s="204"/>
      <c r="D81" s="45">
        <v>37</v>
      </c>
      <c r="E81" s="46">
        <v>50</v>
      </c>
      <c r="F81" s="46">
        <v>123</v>
      </c>
      <c r="G81" s="46">
        <v>65</v>
      </c>
      <c r="H81" s="46">
        <v>38</v>
      </c>
      <c r="I81" s="46">
        <v>90</v>
      </c>
      <c r="J81" s="45">
        <v>35</v>
      </c>
      <c r="K81" s="47">
        <f t="shared" si="6"/>
        <v>438</v>
      </c>
      <c r="L81" s="195">
        <f t="shared" si="7"/>
        <v>0.16174298375184637</v>
      </c>
      <c r="N81" s="14">
        <v>2708</v>
      </c>
    </row>
    <row r="82" spans="2:14" ht="20.100000000000001" customHeight="1">
      <c r="B82" s="203" t="s">
        <v>186</v>
      </c>
      <c r="C82" s="204"/>
      <c r="D82" s="40">
        <v>210</v>
      </c>
      <c r="E82" s="39">
        <v>153</v>
      </c>
      <c r="F82" s="39">
        <v>272</v>
      </c>
      <c r="G82" s="39">
        <v>159</v>
      </c>
      <c r="H82" s="39">
        <v>125</v>
      </c>
      <c r="I82" s="39">
        <v>171</v>
      </c>
      <c r="J82" s="40">
        <v>110</v>
      </c>
      <c r="K82" s="190">
        <f t="shared" si="6"/>
        <v>1200</v>
      </c>
      <c r="L82" s="197">
        <f t="shared" si="7"/>
        <v>0.18303843807199513</v>
      </c>
      <c r="N82" s="14">
        <v>6556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6063</v>
      </c>
      <c r="E5" s="149">
        <v>327736.56000000006</v>
      </c>
      <c r="F5" s="151">
        <v>1763</v>
      </c>
      <c r="G5" s="152">
        <v>34357.189999999995</v>
      </c>
      <c r="H5" s="150">
        <v>535</v>
      </c>
      <c r="I5" s="149">
        <v>110166.07999999999</v>
      </c>
      <c r="J5" s="151">
        <v>1124</v>
      </c>
      <c r="K5" s="152">
        <v>353200.25999999995</v>
      </c>
      <c r="M5" s="162">
        <f>Q5+Q7</f>
        <v>41977</v>
      </c>
      <c r="N5" s="121" t="s">
        <v>107</v>
      </c>
      <c r="O5" s="122"/>
      <c r="P5" s="134"/>
      <c r="Q5" s="123">
        <v>33635</v>
      </c>
      <c r="R5" s="124">
        <v>2008766.9899999988</v>
      </c>
      <c r="S5" s="124">
        <f>R5/Q5*100</f>
        <v>5972.252088598183</v>
      </c>
    </row>
    <row r="6" spans="1:19" ht="20.100000000000001" customHeight="1">
      <c r="B6" s="217" t="s">
        <v>114</v>
      </c>
      <c r="C6" s="217"/>
      <c r="D6" s="153">
        <v>4806</v>
      </c>
      <c r="E6" s="154">
        <v>296602.94</v>
      </c>
      <c r="F6" s="155">
        <v>1546</v>
      </c>
      <c r="G6" s="156">
        <v>29476.089999999997</v>
      </c>
      <c r="H6" s="153">
        <v>397</v>
      </c>
      <c r="I6" s="154">
        <v>84680.289999999979</v>
      </c>
      <c r="J6" s="155">
        <v>875</v>
      </c>
      <c r="K6" s="156">
        <v>261662.56</v>
      </c>
      <c r="M6" s="58"/>
      <c r="N6" s="125"/>
      <c r="O6" s="94" t="s">
        <v>104</v>
      </c>
      <c r="P6" s="107"/>
      <c r="Q6" s="98">
        <f>Q5/Q$13</f>
        <v>0.63752156030250762</v>
      </c>
      <c r="R6" s="99">
        <f>R5/R$13</f>
        <v>0.39869852445400167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2977</v>
      </c>
      <c r="E7" s="154">
        <v>180445.86999999997</v>
      </c>
      <c r="F7" s="155">
        <v>918</v>
      </c>
      <c r="G7" s="156">
        <v>16284.29</v>
      </c>
      <c r="H7" s="153">
        <v>517</v>
      </c>
      <c r="I7" s="154">
        <v>111587.37999999999</v>
      </c>
      <c r="J7" s="155">
        <v>628</v>
      </c>
      <c r="K7" s="156">
        <v>193211.37000000002</v>
      </c>
      <c r="M7" s="58"/>
      <c r="N7" s="126" t="s">
        <v>108</v>
      </c>
      <c r="O7" s="127"/>
      <c r="P7" s="135"/>
      <c r="Q7" s="128">
        <v>8342</v>
      </c>
      <c r="R7" s="129">
        <v>155389.42999999991</v>
      </c>
      <c r="S7" s="129">
        <f>R7/Q7*100</f>
        <v>1862.7359146487643</v>
      </c>
    </row>
    <row r="8" spans="1:19" ht="20.100000000000001" customHeight="1">
      <c r="B8" s="217" t="s">
        <v>116</v>
      </c>
      <c r="C8" s="217"/>
      <c r="D8" s="153">
        <v>1315</v>
      </c>
      <c r="E8" s="154">
        <v>82023.330000000016</v>
      </c>
      <c r="F8" s="155">
        <v>254</v>
      </c>
      <c r="G8" s="156">
        <v>4405.3899999999994</v>
      </c>
      <c r="H8" s="153">
        <v>64</v>
      </c>
      <c r="I8" s="154">
        <v>13252.01</v>
      </c>
      <c r="J8" s="155">
        <v>327</v>
      </c>
      <c r="K8" s="156">
        <v>94272.13</v>
      </c>
      <c r="L8" s="89"/>
      <c r="M8" s="88"/>
      <c r="N8" s="130"/>
      <c r="O8" s="94" t="s">
        <v>104</v>
      </c>
      <c r="P8" s="107"/>
      <c r="Q8" s="98">
        <f>Q7/Q$13</f>
        <v>0.15811520309331109</v>
      </c>
      <c r="R8" s="99">
        <f>R7/R$13</f>
        <v>3.084157434145629E-2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1818</v>
      </c>
      <c r="E9" s="154">
        <v>120143.15000000001</v>
      </c>
      <c r="F9" s="155">
        <v>424</v>
      </c>
      <c r="G9" s="156">
        <v>8714.9499999999989</v>
      </c>
      <c r="H9" s="153">
        <v>323</v>
      </c>
      <c r="I9" s="154">
        <v>67680.33</v>
      </c>
      <c r="J9" s="155">
        <v>380</v>
      </c>
      <c r="K9" s="156">
        <v>112980.19</v>
      </c>
      <c r="L9" s="89"/>
      <c r="M9" s="88"/>
      <c r="N9" s="126" t="s">
        <v>109</v>
      </c>
      <c r="O9" s="127"/>
      <c r="P9" s="135"/>
      <c r="Q9" s="128">
        <v>4016</v>
      </c>
      <c r="R9" s="129">
        <v>859729.37999999989</v>
      </c>
      <c r="S9" s="129">
        <f>R9/Q9*100</f>
        <v>21407.604083665337</v>
      </c>
    </row>
    <row r="10" spans="1:19" ht="20.100000000000001" customHeight="1">
      <c r="B10" s="217" t="s">
        <v>118</v>
      </c>
      <c r="C10" s="217"/>
      <c r="D10" s="153">
        <v>4433</v>
      </c>
      <c r="E10" s="154">
        <v>282898.7099999999</v>
      </c>
      <c r="F10" s="155">
        <v>745</v>
      </c>
      <c r="G10" s="156">
        <v>14612.370000000003</v>
      </c>
      <c r="H10" s="153">
        <v>568</v>
      </c>
      <c r="I10" s="154">
        <v>131077.94999999998</v>
      </c>
      <c r="J10" s="155">
        <v>971</v>
      </c>
      <c r="K10" s="156">
        <v>299567.02</v>
      </c>
      <c r="L10" s="89"/>
      <c r="M10" s="88"/>
      <c r="N10" s="95"/>
      <c r="O10" s="94" t="s">
        <v>104</v>
      </c>
      <c r="P10" s="107"/>
      <c r="Q10" s="98">
        <f>Q9/Q$13</f>
        <v>7.6119714171989608E-2</v>
      </c>
      <c r="R10" s="99">
        <f>R9/R$13</f>
        <v>0.17063842493536488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9341</v>
      </c>
      <c r="E11" s="154">
        <v>541266.30999999971</v>
      </c>
      <c r="F11" s="155">
        <v>2015</v>
      </c>
      <c r="G11" s="156">
        <v>33916.019999999997</v>
      </c>
      <c r="H11" s="153">
        <v>1304</v>
      </c>
      <c r="I11" s="154">
        <v>279732.00999999995</v>
      </c>
      <c r="J11" s="155">
        <v>1708</v>
      </c>
      <c r="K11" s="156">
        <v>477140.9699999998</v>
      </c>
      <c r="L11" s="89"/>
      <c r="M11" s="88"/>
      <c r="N11" s="126" t="s">
        <v>110</v>
      </c>
      <c r="O11" s="127"/>
      <c r="P11" s="135"/>
      <c r="Q11" s="101">
        <v>6766</v>
      </c>
      <c r="R11" s="102">
        <v>2014424.7699999986</v>
      </c>
      <c r="S11" s="102">
        <f>R11/Q11*100</f>
        <v>29772.757463789516</v>
      </c>
    </row>
    <row r="12" spans="1:19" ht="20.100000000000001" customHeight="1" thickBot="1">
      <c r="B12" s="218" t="s">
        <v>120</v>
      </c>
      <c r="C12" s="218"/>
      <c r="D12" s="157">
        <v>2882</v>
      </c>
      <c r="E12" s="158">
        <v>177650.11999999997</v>
      </c>
      <c r="F12" s="159">
        <v>677</v>
      </c>
      <c r="G12" s="160">
        <v>13623.130000000003</v>
      </c>
      <c r="H12" s="157">
        <v>308</v>
      </c>
      <c r="I12" s="158">
        <v>61553.329999999994</v>
      </c>
      <c r="J12" s="159">
        <v>753</v>
      </c>
      <c r="K12" s="160">
        <v>222390.27</v>
      </c>
      <c r="L12" s="89"/>
      <c r="M12" s="88"/>
      <c r="N12" s="125"/>
      <c r="O12" s="84" t="s">
        <v>104</v>
      </c>
      <c r="P12" s="108"/>
      <c r="Q12" s="103">
        <f>Q11/Q$13</f>
        <v>0.12824352243219167</v>
      </c>
      <c r="R12" s="104">
        <f>R11/R$13</f>
        <v>0.39982147626917725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33635</v>
      </c>
      <c r="E13" s="149">
        <v>2008766.9899999988</v>
      </c>
      <c r="F13" s="151">
        <v>8342</v>
      </c>
      <c r="G13" s="152">
        <v>155389.42999999991</v>
      </c>
      <c r="H13" s="150">
        <v>4016</v>
      </c>
      <c r="I13" s="149">
        <v>859729.37999999989</v>
      </c>
      <c r="J13" s="151">
        <v>6766</v>
      </c>
      <c r="K13" s="152">
        <v>2014424.7699999986</v>
      </c>
      <c r="M13" s="58"/>
      <c r="N13" s="131" t="s">
        <v>111</v>
      </c>
      <c r="O13" s="132"/>
      <c r="P13" s="133"/>
      <c r="Q13" s="96">
        <f>Q5+Q7+Q9+Q11</f>
        <v>52759</v>
      </c>
      <c r="R13" s="97">
        <f>R5+R7+R9+R11</f>
        <v>5038310.5699999966</v>
      </c>
      <c r="S13" s="97">
        <f>R13/Q13*100</f>
        <v>9549.6703311283309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0.63921982076963624</v>
      </c>
      <c r="O16" s="58">
        <f>F5/(D5+F5+H5+J5)</f>
        <v>0.18587243015287297</v>
      </c>
      <c r="P16" s="58">
        <f>H5/(D5+F5+H5+J5)</f>
        <v>5.6404849762783343E-2</v>
      </c>
      <c r="Q16" s="58">
        <f>J5/(D5+F5+H5+J5)</f>
        <v>0.11850289931470744</v>
      </c>
    </row>
    <row r="17" spans="13:17" ht="20.100000000000001" customHeight="1">
      <c r="M17" s="14" t="s">
        <v>133</v>
      </c>
      <c r="N17" s="58">
        <f t="shared" ref="N17:N23" si="0">D6/(D6+F6+H6+J6)</f>
        <v>0.63037775445960131</v>
      </c>
      <c r="O17" s="58">
        <f t="shared" ref="O17:O23" si="1">F6/(D6+F6+H6+J6)</f>
        <v>0.2027806925498426</v>
      </c>
      <c r="P17" s="58">
        <f t="shared" ref="P17:P23" si="2">H6/(D6+F6+H6+J6)</f>
        <v>5.2072402938090241E-2</v>
      </c>
      <c r="Q17" s="58">
        <f t="shared" ref="Q17:Q23" si="3">J6/(D6+F6+H6+J6)</f>
        <v>0.11476915005246589</v>
      </c>
    </row>
    <row r="18" spans="13:17" ht="20.100000000000001" customHeight="1">
      <c r="M18" s="14" t="s">
        <v>134</v>
      </c>
      <c r="N18" s="58">
        <f t="shared" si="0"/>
        <v>0.59067460317460319</v>
      </c>
      <c r="O18" s="58">
        <f t="shared" si="1"/>
        <v>0.18214285714285713</v>
      </c>
      <c r="P18" s="58">
        <f t="shared" si="2"/>
        <v>0.10257936507936508</v>
      </c>
      <c r="Q18" s="58">
        <f t="shared" si="3"/>
        <v>0.1246031746031746</v>
      </c>
    </row>
    <row r="19" spans="13:17" ht="20.100000000000001" customHeight="1">
      <c r="M19" s="14" t="s">
        <v>135</v>
      </c>
      <c r="N19" s="58">
        <f t="shared" si="0"/>
        <v>0.67091836734693877</v>
      </c>
      <c r="O19" s="58">
        <f t="shared" si="1"/>
        <v>0.12959183673469388</v>
      </c>
      <c r="P19" s="58">
        <f t="shared" si="2"/>
        <v>3.2653061224489799E-2</v>
      </c>
      <c r="Q19" s="58">
        <f t="shared" si="3"/>
        <v>0.16683673469387755</v>
      </c>
    </row>
    <row r="20" spans="13:17" ht="20.100000000000001" customHeight="1">
      <c r="M20" s="14" t="s">
        <v>136</v>
      </c>
      <c r="N20" s="58">
        <f t="shared" si="0"/>
        <v>0.61731748726655344</v>
      </c>
      <c r="O20" s="58">
        <f t="shared" si="1"/>
        <v>0.14397283531409169</v>
      </c>
      <c r="P20" s="58">
        <f t="shared" si="2"/>
        <v>0.10967741935483871</v>
      </c>
      <c r="Q20" s="58">
        <f t="shared" si="3"/>
        <v>0.12903225806451613</v>
      </c>
    </row>
    <row r="21" spans="13:17" ht="20.100000000000001" customHeight="1">
      <c r="M21" s="14" t="s">
        <v>137</v>
      </c>
      <c r="N21" s="58">
        <f t="shared" si="0"/>
        <v>0.65996724728301326</v>
      </c>
      <c r="O21" s="58">
        <f t="shared" si="1"/>
        <v>0.1109126097960399</v>
      </c>
      <c r="P21" s="58">
        <f t="shared" si="2"/>
        <v>8.4561560220336465E-2</v>
      </c>
      <c r="Q21" s="58">
        <f t="shared" si="3"/>
        <v>0.14455858270061039</v>
      </c>
    </row>
    <row r="22" spans="13:17" ht="20.100000000000001" customHeight="1">
      <c r="M22" s="14" t="s">
        <v>138</v>
      </c>
      <c r="N22" s="58">
        <f t="shared" si="0"/>
        <v>0.65012527839643652</v>
      </c>
      <c r="O22" s="58">
        <f t="shared" si="1"/>
        <v>0.14024220489977729</v>
      </c>
      <c r="P22" s="58">
        <f t="shared" si="2"/>
        <v>9.0757238307349664E-2</v>
      </c>
      <c r="Q22" s="58">
        <f t="shared" si="3"/>
        <v>0.11887527839643652</v>
      </c>
    </row>
    <row r="23" spans="13:17" ht="20.100000000000001" customHeight="1">
      <c r="M23" s="14" t="s">
        <v>139</v>
      </c>
      <c r="N23" s="58">
        <f t="shared" si="0"/>
        <v>0.62380952380952381</v>
      </c>
      <c r="O23" s="58">
        <f t="shared" si="1"/>
        <v>0.14653679653679655</v>
      </c>
      <c r="P23" s="58">
        <f t="shared" si="2"/>
        <v>6.6666666666666666E-2</v>
      </c>
      <c r="Q23" s="58">
        <f t="shared" si="3"/>
        <v>0.16298701298701299</v>
      </c>
    </row>
    <row r="24" spans="13:17" ht="20.100000000000001" customHeight="1">
      <c r="M24" s="14" t="s">
        <v>140</v>
      </c>
      <c r="N24" s="58">
        <f t="shared" ref="N24" si="4">D13/(D13+F13+H13+J13)</f>
        <v>0.63752156030250762</v>
      </c>
      <c r="O24" s="58">
        <f t="shared" ref="O24" si="5">F13/(D13+F13+H13+J13)</f>
        <v>0.15811520309331109</v>
      </c>
      <c r="P24" s="58">
        <f t="shared" ref="P24" si="6">H13/(D13+F13+H13+J13)</f>
        <v>7.6119714171989608E-2</v>
      </c>
      <c r="Q24" s="58">
        <f t="shared" ref="Q24" si="7">J13/(D13+F13+H13+J13)</f>
        <v>0.12824352243219167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0.39703501595092261</v>
      </c>
      <c r="O29" s="58">
        <f>G5/(E5+G5+I5+K5)</f>
        <v>4.1621866903341131E-2</v>
      </c>
      <c r="P29" s="58">
        <f>I5/(E5+G5+I5+K5)</f>
        <v>0.13346021368519462</v>
      </c>
      <c r="Q29" s="58">
        <f>K5/(E5+G5+I5+K5)</f>
        <v>0.42788290346054153</v>
      </c>
    </row>
    <row r="30" spans="13:17" ht="20.100000000000001" customHeight="1">
      <c r="M30" s="14" t="s">
        <v>133</v>
      </c>
      <c r="N30" s="58">
        <f t="shared" ref="N30:N37" si="8">E6/(E6+G6+I6+K6)</f>
        <v>0.44109650328451538</v>
      </c>
      <c r="O30" s="58">
        <f t="shared" ref="O30:O37" si="9">G6/(E6+G6+I6+K6)</f>
        <v>4.3835709212793603E-2</v>
      </c>
      <c r="P30" s="58">
        <f t="shared" ref="P30:P37" si="10">I6/(E6+G6+I6+K6)</f>
        <v>0.12593327569888116</v>
      </c>
      <c r="Q30" s="58">
        <f t="shared" ref="Q30:Q37" si="11">K6/(E6+G6+I6+K6)</f>
        <v>0.38913451180380981</v>
      </c>
    </row>
    <row r="31" spans="13:17" ht="20.100000000000001" customHeight="1">
      <c r="M31" s="14" t="s">
        <v>134</v>
      </c>
      <c r="N31" s="58">
        <f t="shared" si="8"/>
        <v>0.35979156216537939</v>
      </c>
      <c r="O31" s="58">
        <f t="shared" si="9"/>
        <v>3.2469294741154606E-2</v>
      </c>
      <c r="P31" s="58">
        <f t="shared" si="10"/>
        <v>0.22249441213668017</v>
      </c>
      <c r="Q31" s="58">
        <f t="shared" si="11"/>
        <v>0.38524473095678574</v>
      </c>
    </row>
    <row r="32" spans="13:17" ht="20.100000000000001" customHeight="1">
      <c r="M32" s="14" t="s">
        <v>135</v>
      </c>
      <c r="N32" s="58">
        <f t="shared" si="8"/>
        <v>0.42290343127706398</v>
      </c>
      <c r="O32" s="58">
        <f t="shared" si="9"/>
        <v>2.2713715074889843E-2</v>
      </c>
      <c r="P32" s="58">
        <f t="shared" si="10"/>
        <v>6.8325932394087921E-2</v>
      </c>
      <c r="Q32" s="58">
        <f t="shared" si="11"/>
        <v>0.48605692125395827</v>
      </c>
    </row>
    <row r="33" spans="13:17" ht="20.100000000000001" customHeight="1">
      <c r="M33" s="14" t="s">
        <v>136</v>
      </c>
      <c r="N33" s="58">
        <f t="shared" si="8"/>
        <v>0.38816130027976997</v>
      </c>
      <c r="O33" s="58">
        <f t="shared" si="9"/>
        <v>2.8156464383305917E-2</v>
      </c>
      <c r="P33" s="58">
        <f t="shared" si="10"/>
        <v>0.21866319383305599</v>
      </c>
      <c r="Q33" s="58">
        <f t="shared" si="11"/>
        <v>0.36501904150386816</v>
      </c>
    </row>
    <row r="34" spans="13:17" ht="20.100000000000001" customHeight="1">
      <c r="M34" s="14" t="s">
        <v>137</v>
      </c>
      <c r="N34" s="58">
        <f t="shared" si="8"/>
        <v>0.38851384946949208</v>
      </c>
      <c r="O34" s="58">
        <f t="shared" si="9"/>
        <v>2.0067635227366445E-2</v>
      </c>
      <c r="P34" s="58">
        <f t="shared" si="10"/>
        <v>0.1800135424267916</v>
      </c>
      <c r="Q34" s="58">
        <f t="shared" si="11"/>
        <v>0.41140497287634986</v>
      </c>
    </row>
    <row r="35" spans="13:17" ht="20.100000000000001" customHeight="1">
      <c r="M35" s="14" t="s">
        <v>138</v>
      </c>
      <c r="N35" s="58">
        <f t="shared" si="8"/>
        <v>0.40633921574923187</v>
      </c>
      <c r="O35" s="58">
        <f t="shared" si="9"/>
        <v>2.5461420216852718E-2</v>
      </c>
      <c r="P35" s="58">
        <f t="shared" si="10"/>
        <v>0.21000029645916135</v>
      </c>
      <c r="Q35" s="58">
        <f t="shared" si="11"/>
        <v>0.35819906757475412</v>
      </c>
    </row>
    <row r="36" spans="13:17" ht="20.100000000000001" customHeight="1">
      <c r="M36" s="14" t="s">
        <v>139</v>
      </c>
      <c r="N36" s="58">
        <f t="shared" si="8"/>
        <v>0.37382958958631196</v>
      </c>
      <c r="O36" s="58">
        <f t="shared" si="9"/>
        <v>2.8667186359237901E-2</v>
      </c>
      <c r="P36" s="58">
        <f t="shared" si="10"/>
        <v>0.12952682549029984</v>
      </c>
      <c r="Q36" s="58">
        <f t="shared" si="11"/>
        <v>0.46797639856415024</v>
      </c>
    </row>
    <row r="37" spans="13:17" ht="20.100000000000001" customHeight="1">
      <c r="M37" s="14" t="s">
        <v>140</v>
      </c>
      <c r="N37" s="58">
        <f t="shared" si="8"/>
        <v>0.39869852445400167</v>
      </c>
      <c r="O37" s="58">
        <f t="shared" si="9"/>
        <v>3.084157434145629E-2</v>
      </c>
      <c r="P37" s="58">
        <f t="shared" si="10"/>
        <v>0.17063842493536488</v>
      </c>
      <c r="Q37" s="58">
        <f t="shared" si="11"/>
        <v>0.39982147626917725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5023</v>
      </c>
      <c r="F5" s="164">
        <f t="shared" ref="F5:F16" si="0">E5/SUM(E$5:E$16)</f>
        <v>0.14933848669540656</v>
      </c>
      <c r="G5" s="165">
        <v>291066.17</v>
      </c>
      <c r="H5" s="166">
        <f t="shared" ref="H5:H16" si="1">G5/SUM(G$5:G$16)</f>
        <v>0.14489792566732687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251</v>
      </c>
      <c r="F6" s="168">
        <f t="shared" si="0"/>
        <v>7.4624646945146422E-3</v>
      </c>
      <c r="G6" s="169">
        <v>17976.14</v>
      </c>
      <c r="H6" s="170">
        <f t="shared" si="1"/>
        <v>8.9488427923638848E-3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2194</v>
      </c>
      <c r="F7" s="168">
        <f t="shared" si="0"/>
        <v>6.5229671473167827E-2</v>
      </c>
      <c r="G7" s="169">
        <v>99905.91</v>
      </c>
      <c r="H7" s="170">
        <f t="shared" si="1"/>
        <v>4.9734942129848518E-2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429</v>
      </c>
      <c r="F8" s="168">
        <f t="shared" si="0"/>
        <v>1.2754571131262079E-2</v>
      </c>
      <c r="G8" s="169">
        <v>18223.879999999997</v>
      </c>
      <c r="H8" s="170">
        <f t="shared" si="1"/>
        <v>9.0721721786158963E-3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4181</v>
      </c>
      <c r="F9" s="168">
        <f t="shared" si="0"/>
        <v>0.12430503939348893</v>
      </c>
      <c r="G9" s="169">
        <v>54359.72</v>
      </c>
      <c r="H9" s="170">
        <f t="shared" si="1"/>
        <v>2.7061237202031081E-2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6625</v>
      </c>
      <c r="F10" s="168">
        <f t="shared" si="0"/>
        <v>0.1969674446261335</v>
      </c>
      <c r="G10" s="169">
        <v>737371.7</v>
      </c>
      <c r="H10" s="170">
        <f t="shared" si="1"/>
        <v>0.3670767708105358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3269</v>
      </c>
      <c r="F11" s="168">
        <f t="shared" si="0"/>
        <v>9.719042663891779E-2</v>
      </c>
      <c r="G11" s="169">
        <v>282173.9200000001</v>
      </c>
      <c r="H11" s="170">
        <f t="shared" si="1"/>
        <v>0.14047120517447376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1149</v>
      </c>
      <c r="F12" s="168">
        <f t="shared" si="0"/>
        <v>3.4160844358555077E-2</v>
      </c>
      <c r="G12" s="169">
        <v>139283.59999999998</v>
      </c>
      <c r="H12" s="170">
        <f t="shared" si="1"/>
        <v>6.9337857846817744E-2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207</v>
      </c>
      <c r="F13" s="168">
        <f t="shared" si="0"/>
        <v>6.154303552846737E-3</v>
      </c>
      <c r="G13" s="169">
        <v>16521.909999999996</v>
      </c>
      <c r="H13" s="170">
        <f t="shared" si="1"/>
        <v>8.2249011867722866E-3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1</v>
      </c>
      <c r="F14" s="168">
        <f t="shared" si="0"/>
        <v>2.9730935037906943E-5</v>
      </c>
      <c r="G14" s="169">
        <v>13.8</v>
      </c>
      <c r="H14" s="170">
        <f t="shared" si="1"/>
        <v>6.8698858895525755E-6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9231</v>
      </c>
      <c r="F15" s="168">
        <f t="shared" si="0"/>
        <v>0.27444626133491901</v>
      </c>
      <c r="G15" s="169">
        <v>123558.55000000002</v>
      </c>
      <c r="H15" s="170">
        <f t="shared" si="1"/>
        <v>6.1509647766563508E-2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1075</v>
      </c>
      <c r="F16" s="172">
        <f t="shared" si="0"/>
        <v>3.1960755165749963E-2</v>
      </c>
      <c r="G16" s="173">
        <v>228311.69000000006</v>
      </c>
      <c r="H16" s="174">
        <f t="shared" si="1"/>
        <v>0.11365762735876103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1</v>
      </c>
      <c r="F18" s="168">
        <f t="shared" si="2"/>
        <v>1.1987532965715655E-4</v>
      </c>
      <c r="G18" s="169">
        <v>46.18</v>
      </c>
      <c r="H18" s="170">
        <f t="shared" si="3"/>
        <v>2.9718881136252322E-4</v>
      </c>
    </row>
    <row r="19" spans="2:8" s="14" customFormat="1" ht="20.100000000000001" customHeight="1">
      <c r="B19" s="238"/>
      <c r="C19" s="223" t="s">
        <v>85</v>
      </c>
      <c r="D19" s="224"/>
      <c r="E19" s="167">
        <v>631</v>
      </c>
      <c r="F19" s="168">
        <f t="shared" si="2"/>
        <v>7.5641333013665782E-2</v>
      </c>
      <c r="G19" s="169">
        <v>19020.57</v>
      </c>
      <c r="H19" s="170">
        <f t="shared" si="3"/>
        <v>0.12240581614849864</v>
      </c>
    </row>
    <row r="20" spans="2:8" s="14" customFormat="1" ht="20.100000000000001" customHeight="1">
      <c r="B20" s="238"/>
      <c r="C20" s="223" t="s">
        <v>86</v>
      </c>
      <c r="D20" s="224"/>
      <c r="E20" s="167">
        <v>147</v>
      </c>
      <c r="F20" s="168">
        <f t="shared" si="2"/>
        <v>1.7621673459602014E-2</v>
      </c>
      <c r="G20" s="169">
        <v>5456.9999999999991</v>
      </c>
      <c r="H20" s="170">
        <f t="shared" si="3"/>
        <v>3.5118218787468361E-2</v>
      </c>
    </row>
    <row r="21" spans="2:8" s="14" customFormat="1" ht="20.100000000000001" customHeight="1">
      <c r="B21" s="238"/>
      <c r="C21" s="223" t="s">
        <v>87</v>
      </c>
      <c r="D21" s="224"/>
      <c r="E21" s="167">
        <v>432</v>
      </c>
      <c r="F21" s="168">
        <f t="shared" si="2"/>
        <v>5.1786142411891632E-2</v>
      </c>
      <c r="G21" s="169">
        <v>5073.6500000000005</v>
      </c>
      <c r="H21" s="170">
        <f t="shared" si="3"/>
        <v>3.2651191268286403E-2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2182</v>
      </c>
      <c r="F23" s="168">
        <f t="shared" si="2"/>
        <v>0.26156796931191562</v>
      </c>
      <c r="G23" s="169">
        <v>76009.029999999984</v>
      </c>
      <c r="H23" s="170">
        <f t="shared" si="3"/>
        <v>0.48915186830918927</v>
      </c>
    </row>
    <row r="24" spans="2:8" s="14" customFormat="1" ht="20.100000000000001" customHeight="1">
      <c r="B24" s="238"/>
      <c r="C24" s="223" t="s">
        <v>90</v>
      </c>
      <c r="D24" s="224"/>
      <c r="E24" s="167">
        <v>53</v>
      </c>
      <c r="F24" s="168">
        <f t="shared" si="2"/>
        <v>6.3533924718292972E-3</v>
      </c>
      <c r="G24" s="169">
        <v>1886.33</v>
      </c>
      <c r="H24" s="170">
        <f t="shared" si="3"/>
        <v>1.2139371384527248E-2</v>
      </c>
    </row>
    <row r="25" spans="2:8" s="14" customFormat="1" ht="20.100000000000001" customHeight="1">
      <c r="B25" s="238"/>
      <c r="C25" s="223" t="s">
        <v>145</v>
      </c>
      <c r="D25" s="224"/>
      <c r="E25" s="167">
        <v>11</v>
      </c>
      <c r="F25" s="168">
        <f t="shared" si="2"/>
        <v>1.3186286262287222E-3</v>
      </c>
      <c r="G25" s="169">
        <v>443.91999999999996</v>
      </c>
      <c r="H25" s="170">
        <f t="shared" si="3"/>
        <v>2.8568223720236313E-3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4634</v>
      </c>
      <c r="F27" s="168">
        <f t="shared" si="2"/>
        <v>0.55550227763126347</v>
      </c>
      <c r="G27" s="169">
        <v>26977.540000000005</v>
      </c>
      <c r="H27" s="170">
        <f t="shared" si="3"/>
        <v>0.17361245227555056</v>
      </c>
    </row>
    <row r="28" spans="2:8" s="14" customFormat="1" ht="20.100000000000001" customHeight="1">
      <c r="B28" s="239"/>
      <c r="C28" s="223" t="s">
        <v>91</v>
      </c>
      <c r="D28" s="224"/>
      <c r="E28" s="171">
        <v>251</v>
      </c>
      <c r="F28" s="172">
        <f t="shared" si="2"/>
        <v>3.0088707743946296E-2</v>
      </c>
      <c r="G28" s="173">
        <v>20475.210000000006</v>
      </c>
      <c r="H28" s="174">
        <f t="shared" si="3"/>
        <v>0.13176707064309334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147</v>
      </c>
      <c r="F29" s="176">
        <f t="shared" ref="F29:F40" si="4">E29/SUM(E$29:E$40)</f>
        <v>3.660358565737052E-2</v>
      </c>
      <c r="G29" s="177">
        <v>25014.73</v>
      </c>
      <c r="H29" s="178">
        <f t="shared" ref="H29:H40" si="5">G29/SUM(G$29:G$40)</f>
        <v>2.909605113181081E-2</v>
      </c>
    </row>
    <row r="30" spans="2:8" s="14" customFormat="1" ht="20.100000000000001" customHeight="1">
      <c r="B30" s="236"/>
      <c r="C30" s="223" t="s">
        <v>74</v>
      </c>
      <c r="D30" s="224"/>
      <c r="E30" s="167">
        <v>5</v>
      </c>
      <c r="F30" s="168">
        <f t="shared" si="4"/>
        <v>1.2450199203187251E-3</v>
      </c>
      <c r="G30" s="169">
        <v>1013.1299999999999</v>
      </c>
      <c r="H30" s="170">
        <f t="shared" si="5"/>
        <v>1.1784289609830482E-3</v>
      </c>
    </row>
    <row r="31" spans="2:8" s="14" customFormat="1" ht="20.100000000000001" customHeight="1">
      <c r="B31" s="236"/>
      <c r="C31" s="223" t="s">
        <v>75</v>
      </c>
      <c r="D31" s="224"/>
      <c r="E31" s="167">
        <v>141</v>
      </c>
      <c r="F31" s="168">
        <f t="shared" si="4"/>
        <v>3.5109561752988044E-2</v>
      </c>
      <c r="G31" s="169">
        <v>20010.43</v>
      </c>
      <c r="H31" s="170">
        <f t="shared" si="5"/>
        <v>2.327526599125879E-2</v>
      </c>
    </row>
    <row r="32" spans="2:8" s="14" customFormat="1" ht="20.100000000000001" customHeight="1">
      <c r="B32" s="236"/>
      <c r="C32" s="223" t="s">
        <v>76</v>
      </c>
      <c r="D32" s="224"/>
      <c r="E32" s="167">
        <v>7</v>
      </c>
      <c r="F32" s="168">
        <f t="shared" si="4"/>
        <v>1.7430278884462151E-3</v>
      </c>
      <c r="G32" s="169">
        <v>311.45999999999998</v>
      </c>
      <c r="H32" s="170">
        <f t="shared" si="5"/>
        <v>3.6227678993592155E-4</v>
      </c>
    </row>
    <row r="33" spans="2:8" s="14" customFormat="1" ht="20.100000000000001" customHeight="1">
      <c r="B33" s="236"/>
      <c r="C33" s="223" t="s">
        <v>77</v>
      </c>
      <c r="D33" s="224"/>
      <c r="E33" s="167">
        <v>598</v>
      </c>
      <c r="F33" s="168">
        <f t="shared" si="4"/>
        <v>0.14890438247011953</v>
      </c>
      <c r="G33" s="169">
        <v>131841.97999999995</v>
      </c>
      <c r="H33" s="170">
        <f t="shared" si="5"/>
        <v>0.15335288413663378</v>
      </c>
    </row>
    <row r="34" spans="2:8" s="14" customFormat="1" ht="20.100000000000001" customHeight="1">
      <c r="B34" s="236"/>
      <c r="C34" s="223" t="s">
        <v>78</v>
      </c>
      <c r="D34" s="224"/>
      <c r="E34" s="167">
        <v>83</v>
      </c>
      <c r="F34" s="168">
        <f t="shared" si="4"/>
        <v>2.0667330677290836E-2</v>
      </c>
      <c r="G34" s="169">
        <v>5869.25</v>
      </c>
      <c r="H34" s="170">
        <f t="shared" si="5"/>
        <v>6.8268575397528019E-3</v>
      </c>
    </row>
    <row r="35" spans="2:8" s="14" customFormat="1" ht="20.100000000000001" customHeight="1">
      <c r="B35" s="236"/>
      <c r="C35" s="223" t="s">
        <v>79</v>
      </c>
      <c r="D35" s="224"/>
      <c r="E35" s="167">
        <v>1874</v>
      </c>
      <c r="F35" s="168">
        <f t="shared" si="4"/>
        <v>0.46663346613545814</v>
      </c>
      <c r="G35" s="169">
        <v>519848.23999999993</v>
      </c>
      <c r="H35" s="170">
        <f t="shared" si="5"/>
        <v>0.60466497027238975</v>
      </c>
    </row>
    <row r="36" spans="2:8" s="14" customFormat="1" ht="20.100000000000001" customHeight="1">
      <c r="B36" s="236"/>
      <c r="C36" s="223" t="s">
        <v>80</v>
      </c>
      <c r="D36" s="224"/>
      <c r="E36" s="167">
        <v>24</v>
      </c>
      <c r="F36" s="168">
        <f t="shared" si="4"/>
        <v>5.9760956175298804E-3</v>
      </c>
      <c r="G36" s="169">
        <v>6129.59</v>
      </c>
      <c r="H36" s="170">
        <f t="shared" si="5"/>
        <v>7.1296737585029397E-3</v>
      </c>
    </row>
    <row r="37" spans="2:8" s="14" customFormat="1" ht="20.100000000000001" customHeight="1">
      <c r="B37" s="236"/>
      <c r="C37" s="223" t="s">
        <v>81</v>
      </c>
      <c r="D37" s="224"/>
      <c r="E37" s="167">
        <v>23</v>
      </c>
      <c r="F37" s="168">
        <f t="shared" si="4"/>
        <v>5.7270916334661356E-3</v>
      </c>
      <c r="G37" s="169">
        <v>4632.09</v>
      </c>
      <c r="H37" s="170">
        <f t="shared" si="5"/>
        <v>5.3878465802808806E-3</v>
      </c>
    </row>
    <row r="38" spans="2:8" s="14" customFormat="1" ht="20.100000000000001" customHeight="1">
      <c r="B38" s="236"/>
      <c r="C38" s="223" t="s">
        <v>147</v>
      </c>
      <c r="D38" s="224"/>
      <c r="E38" s="167">
        <v>66</v>
      </c>
      <c r="F38" s="168">
        <f t="shared" si="4"/>
        <v>1.6434262948207171E-2</v>
      </c>
      <c r="G38" s="169">
        <v>18480.489999999998</v>
      </c>
      <c r="H38" s="170">
        <f t="shared" si="5"/>
        <v>2.1495706009256078E-2</v>
      </c>
    </row>
    <row r="39" spans="2:8" s="14" customFormat="1" ht="20.100000000000001" customHeight="1">
      <c r="B39" s="236"/>
      <c r="C39" s="225" t="s">
        <v>93</v>
      </c>
      <c r="D39" s="226"/>
      <c r="E39" s="167">
        <v>54</v>
      </c>
      <c r="F39" s="168">
        <f t="shared" si="4"/>
        <v>1.3446215139442231E-2</v>
      </c>
      <c r="G39" s="169">
        <v>14763.52</v>
      </c>
      <c r="H39" s="184">
        <f t="shared" si="5"/>
        <v>1.7172287400484099E-2</v>
      </c>
    </row>
    <row r="40" spans="2:8" s="14" customFormat="1" ht="20.100000000000001" customHeight="1">
      <c r="B40" s="182"/>
      <c r="C40" s="233" t="s">
        <v>148</v>
      </c>
      <c r="D40" s="234"/>
      <c r="E40" s="167">
        <v>994</v>
      </c>
      <c r="F40" s="185">
        <f t="shared" si="4"/>
        <v>0.24750996015936255</v>
      </c>
      <c r="G40" s="169">
        <v>111814.47</v>
      </c>
      <c r="H40" s="172">
        <f t="shared" si="5"/>
        <v>0.13005775142871123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3677</v>
      </c>
      <c r="F41" s="176">
        <f>E41/SUM(E$41:E$44)</f>
        <v>0.54345255690215788</v>
      </c>
      <c r="G41" s="177">
        <v>1034097.5399999999</v>
      </c>
      <c r="H41" s="178">
        <f>G41/SUM(G$41:G$44)</f>
        <v>0.51334631871112268</v>
      </c>
    </row>
    <row r="42" spans="2:8" s="14" customFormat="1" ht="20.100000000000001" customHeight="1">
      <c r="B42" s="228"/>
      <c r="C42" s="223" t="s">
        <v>96</v>
      </c>
      <c r="D42" s="224"/>
      <c r="E42" s="167">
        <v>2669</v>
      </c>
      <c r="F42" s="168">
        <f t="shared" ref="F42:F44" si="6">E42/SUM(E$41:E$44)</f>
        <v>0.39447236180904521</v>
      </c>
      <c r="G42" s="169">
        <v>823513.85000000009</v>
      </c>
      <c r="H42" s="170">
        <f t="shared" ref="H42:H44" si="7">G42/SUM(G$41:G$44)</f>
        <v>0.40880844113131121</v>
      </c>
    </row>
    <row r="43" spans="2:8" s="14" customFormat="1" ht="20.100000000000001" customHeight="1">
      <c r="B43" s="229"/>
      <c r="C43" s="223" t="s">
        <v>149</v>
      </c>
      <c r="D43" s="224"/>
      <c r="E43" s="183">
        <v>353</v>
      </c>
      <c r="F43" s="168">
        <f t="shared" si="6"/>
        <v>5.2172627845107893E-2</v>
      </c>
      <c r="G43" s="169">
        <v>134422.73000000001</v>
      </c>
      <c r="H43" s="170">
        <f t="shared" si="7"/>
        <v>6.6730081957838513E-2</v>
      </c>
    </row>
    <row r="44" spans="2:8" s="14" customFormat="1" ht="20.100000000000001" customHeight="1">
      <c r="B44" s="230"/>
      <c r="C44" s="233" t="s">
        <v>97</v>
      </c>
      <c r="D44" s="234"/>
      <c r="E44" s="171">
        <v>67</v>
      </c>
      <c r="F44" s="172">
        <f t="shared" si="6"/>
        <v>9.9024534436890337E-3</v>
      </c>
      <c r="G44" s="173">
        <v>22390.649999999998</v>
      </c>
      <c r="H44" s="174">
        <f t="shared" si="7"/>
        <v>1.1115158199727656E-2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52759</v>
      </c>
      <c r="F45" s="179">
        <f>E45/E$45</f>
        <v>1</v>
      </c>
      <c r="G45" s="180">
        <f>SUM(G5:G44)</f>
        <v>5038310.57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3161</v>
      </c>
      <c r="E4" s="67">
        <v>57416.790000000008</v>
      </c>
      <c r="F4" s="67">
        <f>E4*1000/D4</f>
        <v>18164.1221132553</v>
      </c>
      <c r="G4" s="67">
        <v>50320</v>
      </c>
      <c r="H4" s="63">
        <f>F4/G4</f>
        <v>0.36097222005674284</v>
      </c>
      <c r="K4" s="14">
        <f>D4*G4</f>
        <v>159061520</v>
      </c>
      <c r="L4" s="14" t="s">
        <v>26</v>
      </c>
      <c r="M4" s="24">
        <f>G4-F4</f>
        <v>32155.8778867447</v>
      </c>
    </row>
    <row r="5" spans="1:13" s="14" customFormat="1" ht="20.100000000000001" customHeight="1">
      <c r="B5" s="253" t="s">
        <v>27</v>
      </c>
      <c r="C5" s="254"/>
      <c r="D5" s="64">
        <v>3389</v>
      </c>
      <c r="E5" s="68">
        <v>98012.589999999982</v>
      </c>
      <c r="F5" s="68">
        <f t="shared" ref="F5:F13" si="0">E5*1000/D5</f>
        <v>28920.799645913245</v>
      </c>
      <c r="G5" s="68">
        <v>105310</v>
      </c>
      <c r="H5" s="65">
        <f t="shared" ref="H5:H10" si="1">F5/G5</f>
        <v>0.27462538833836525</v>
      </c>
      <c r="K5" s="14">
        <f t="shared" ref="K5:K10" si="2">D5*G5</f>
        <v>356895590</v>
      </c>
      <c r="L5" s="14" t="s">
        <v>27</v>
      </c>
      <c r="M5" s="24">
        <f t="shared" ref="M5:M10" si="3">G5-F5</f>
        <v>76389.200354086759</v>
      </c>
    </row>
    <row r="6" spans="1:13" s="14" customFormat="1" ht="20.100000000000001" customHeight="1">
      <c r="B6" s="253" t="s">
        <v>28</v>
      </c>
      <c r="C6" s="254"/>
      <c r="D6" s="64">
        <v>6433</v>
      </c>
      <c r="E6" s="68">
        <v>573813.44000000006</v>
      </c>
      <c r="F6" s="68">
        <f t="shared" si="0"/>
        <v>89198.420643556674</v>
      </c>
      <c r="G6" s="68">
        <v>167650</v>
      </c>
      <c r="H6" s="65">
        <f t="shared" si="1"/>
        <v>0.53205142048050502</v>
      </c>
      <c r="K6" s="14">
        <f t="shared" si="2"/>
        <v>1078492450</v>
      </c>
      <c r="L6" s="14" t="s">
        <v>28</v>
      </c>
      <c r="M6" s="24">
        <f t="shared" si="3"/>
        <v>78451.579356443326</v>
      </c>
    </row>
    <row r="7" spans="1:13" s="14" customFormat="1" ht="20.100000000000001" customHeight="1">
      <c r="B7" s="253" t="s">
        <v>29</v>
      </c>
      <c r="C7" s="254"/>
      <c r="D7" s="64">
        <v>3748</v>
      </c>
      <c r="E7" s="68">
        <v>423947.54</v>
      </c>
      <c r="F7" s="68">
        <f t="shared" si="0"/>
        <v>113113.00426894343</v>
      </c>
      <c r="G7" s="68">
        <v>197050</v>
      </c>
      <c r="H7" s="65">
        <f t="shared" si="1"/>
        <v>0.57403199324508214</v>
      </c>
      <c r="K7" s="14">
        <f t="shared" si="2"/>
        <v>738543400</v>
      </c>
      <c r="L7" s="14" t="s">
        <v>29</v>
      </c>
      <c r="M7" s="24">
        <f t="shared" si="3"/>
        <v>83936.995731056566</v>
      </c>
    </row>
    <row r="8" spans="1:13" s="14" customFormat="1" ht="20.100000000000001" customHeight="1">
      <c r="B8" s="253" t="s">
        <v>30</v>
      </c>
      <c r="C8" s="254"/>
      <c r="D8" s="64">
        <v>2528</v>
      </c>
      <c r="E8" s="68">
        <v>384386.56</v>
      </c>
      <c r="F8" s="68">
        <f t="shared" si="0"/>
        <v>152051.64556962025</v>
      </c>
      <c r="G8" s="68">
        <v>270480</v>
      </c>
      <c r="H8" s="65">
        <f t="shared" si="1"/>
        <v>0.56215485643899821</v>
      </c>
      <c r="K8" s="14">
        <f t="shared" si="2"/>
        <v>683773440</v>
      </c>
      <c r="L8" s="14" t="s">
        <v>30</v>
      </c>
      <c r="M8" s="24">
        <f t="shared" si="3"/>
        <v>118428.35443037975</v>
      </c>
    </row>
    <row r="9" spans="1:13" s="14" customFormat="1" ht="20.100000000000001" customHeight="1">
      <c r="B9" s="253" t="s">
        <v>31</v>
      </c>
      <c r="C9" s="254"/>
      <c r="D9" s="64">
        <v>2300</v>
      </c>
      <c r="E9" s="68">
        <v>424916.4200000001</v>
      </c>
      <c r="F9" s="68">
        <f t="shared" si="0"/>
        <v>184746.26956521743</v>
      </c>
      <c r="G9" s="68">
        <v>309380</v>
      </c>
      <c r="H9" s="65">
        <f t="shared" si="1"/>
        <v>0.59715000829147791</v>
      </c>
      <c r="K9" s="14">
        <f t="shared" si="2"/>
        <v>711574000</v>
      </c>
      <c r="L9" s="14" t="s">
        <v>31</v>
      </c>
      <c r="M9" s="24">
        <f t="shared" si="3"/>
        <v>124633.73043478257</v>
      </c>
    </row>
    <row r="10" spans="1:13" s="14" customFormat="1" ht="20.100000000000001" customHeight="1">
      <c r="B10" s="255" t="s">
        <v>32</v>
      </c>
      <c r="C10" s="256"/>
      <c r="D10" s="72">
        <v>976</v>
      </c>
      <c r="E10" s="73">
        <v>201663.08000000002</v>
      </c>
      <c r="F10" s="73">
        <f t="shared" si="0"/>
        <v>206622.00819672135</v>
      </c>
      <c r="G10" s="73">
        <v>362170</v>
      </c>
      <c r="H10" s="75">
        <f t="shared" si="1"/>
        <v>0.57051110858635823</v>
      </c>
      <c r="K10" s="14">
        <f t="shared" si="2"/>
        <v>353477920</v>
      </c>
      <c r="L10" s="14" t="s">
        <v>32</v>
      </c>
      <c r="M10" s="24">
        <f t="shared" si="3"/>
        <v>155547.99180327865</v>
      </c>
    </row>
    <row r="11" spans="1:13" s="14" customFormat="1" ht="20.100000000000001" customHeight="1">
      <c r="B11" s="257" t="s">
        <v>64</v>
      </c>
      <c r="C11" s="258"/>
      <c r="D11" s="62">
        <f>SUM(D4:D5)</f>
        <v>6550</v>
      </c>
      <c r="E11" s="67">
        <f>SUM(E4:E5)</f>
        <v>155429.38</v>
      </c>
      <c r="F11" s="67">
        <f t="shared" si="0"/>
        <v>23729.676335877863</v>
      </c>
      <c r="G11" s="82"/>
      <c r="H11" s="63">
        <f>SUM(E4:E5)*1000/SUM(K4:K5)</f>
        <v>0.30124476819400742</v>
      </c>
    </row>
    <row r="12" spans="1:13" s="14" customFormat="1" ht="20.100000000000001" customHeight="1">
      <c r="B12" s="255" t="s">
        <v>58</v>
      </c>
      <c r="C12" s="256"/>
      <c r="D12" s="66">
        <f>SUM(D6:D10)</f>
        <v>15985</v>
      </c>
      <c r="E12" s="78">
        <f>SUM(E6:E10)</f>
        <v>2008727.0400000003</v>
      </c>
      <c r="F12" s="69">
        <f t="shared" si="0"/>
        <v>125663.24929621522</v>
      </c>
      <c r="G12" s="83"/>
      <c r="H12" s="70">
        <f>SUM(E6:E10)*1000/SUM(K6:K10)</f>
        <v>0.56332171155926736</v>
      </c>
    </row>
    <row r="13" spans="1:13" s="14" customFormat="1" ht="20.100000000000001" customHeight="1">
      <c r="B13" s="259" t="s">
        <v>65</v>
      </c>
      <c r="C13" s="260"/>
      <c r="D13" s="71">
        <f>SUM(D11:D12)</f>
        <v>22535</v>
      </c>
      <c r="E13" s="79">
        <f>SUM(E11:E12)</f>
        <v>2164156.4200000004</v>
      </c>
      <c r="F13" s="74">
        <f t="shared" si="0"/>
        <v>96035.341468826286</v>
      </c>
      <c r="G13" s="77"/>
      <c r="H13" s="76">
        <f>SUM(E4:E10)*1000/SUM(K4:K10)</f>
        <v>0.53019420521391569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04月状況（表紙）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'04月状況（表紙）'!Print_Area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2023-06-06T05:56:22Z</dcterms:modified>
</cp:coreProperties>
</file>