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3年05月報告書\"/>
    </mc:Choice>
  </mc:AlternateContent>
  <xr:revisionPtr revIDLastSave="0" documentId="13_ncr:1_{448BB0BA-83BC-452B-BB7A-B77FDAA12C71}" xr6:coauthVersionLast="36" xr6:coauthVersionMax="36" xr10:uidLastSave="{00000000-0000-0000-0000-000000000000}"/>
  <bookViews>
    <workbookView xWindow="-912" yWindow="5136" windowWidth="15480" windowHeight="6480" activeTab="4" xr2:uid="{00000000-000D-0000-FFFF-FFFF00000000}"/>
  </bookViews>
  <sheets>
    <sheet name="05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'05月状況（表紙）'!$A$1:$L$46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<sst xmlns="http://schemas.openxmlformats.org/spreadsheetml/2006/main" count="263" uniqueCount="190">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</sst>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23017</c:v>
                </c:pt>
                <c:pt idx="1">
                  <c:v>14052</c:v>
                </c:pt>
                <c:pt idx="2">
                  <c:v>8797</c:v>
                </c:pt>
                <c:pt idx="3">
                  <c:v>5006</c:v>
                </c:pt>
                <c:pt idx="4">
                  <c:v>6806</c:v>
                </c:pt>
                <c:pt idx="5">
                  <c:v>14629</c:v>
                </c:pt>
                <c:pt idx="6">
                  <c:v>23033</c:v>
                </c:pt>
                <c:pt idx="7">
                  <c:v>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16203</c:v>
                </c:pt>
                <c:pt idx="1">
                  <c:v>11080</c:v>
                </c:pt>
                <c:pt idx="2">
                  <c:v>6146</c:v>
                </c:pt>
                <c:pt idx="3">
                  <c:v>3291</c:v>
                </c:pt>
                <c:pt idx="4">
                  <c:v>4787</c:v>
                </c:pt>
                <c:pt idx="5">
                  <c:v>10861</c:v>
                </c:pt>
                <c:pt idx="6">
                  <c:v>16366</c:v>
                </c:pt>
                <c:pt idx="7">
                  <c:v>7238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7029</c:v>
                </c:pt>
                <c:pt idx="1">
                  <c:v>5579</c:v>
                </c:pt>
                <c:pt idx="2">
                  <c:v>3557</c:v>
                </c:pt>
                <c:pt idx="3">
                  <c:v>1763</c:v>
                </c:pt>
                <c:pt idx="4">
                  <c:v>2850</c:v>
                </c:pt>
                <c:pt idx="5">
                  <c:v>5966</c:v>
                </c:pt>
                <c:pt idx="6">
                  <c:v>9315</c:v>
                </c:pt>
                <c:pt idx="7">
                  <c:v>3991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0.24728647353843849</c:v>
                </c:pt>
                <c:pt idx="1">
                  <c:v>0.33568703750259599</c:v>
                </c:pt>
                <c:pt idx="2">
                  <c:v>0.37905175593164775</c:v>
                </c:pt>
                <c:pt idx="3">
                  <c:v>0.31281094527363185</c:v>
                </c:pt>
                <c:pt idx="4">
                  <c:v>0.32757995010206398</c:v>
                </c:pt>
                <c:pt idx="5">
                  <c:v>0.32737339466727722</c:v>
                </c:pt>
                <c:pt idx="6">
                  <c:v>0.37098469271190315</c:v>
                </c:pt>
                <c:pt idx="7">
                  <c:v>0.36583522297808013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3704</c:v>
                </c:pt>
                <c:pt idx="1">
                  <c:v>2648</c:v>
                </c:pt>
                <c:pt idx="2">
                  <c:v>356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1072525.7700000003</c:v>
                </c:pt>
                <c:pt idx="1">
                  <c:v>847065.7799999998</c:v>
                </c:pt>
                <c:pt idx="2">
                  <c:v>141012.06999999995</c:v>
                </c:pt>
                <c:pt idx="3">
                  <c:v>23523.020000000004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26676.77</c:v>
                </c:pt>
                <c:pt idx="1">
                  <c:v>1201.27</c:v>
                </c:pt>
                <c:pt idx="2">
                  <c:v>20558.690000000002</c:v>
                </c:pt>
                <c:pt idx="3">
                  <c:v>242.57999999999996</c:v>
                </c:pt>
                <c:pt idx="4">
                  <c:v>131373.29</c:v>
                </c:pt>
                <c:pt idx="5">
                  <c:v>5792.420000000001</c:v>
                </c:pt>
                <c:pt idx="6">
                  <c:v>537274.66999999993</c:v>
                </c:pt>
                <c:pt idx="7">
                  <c:v>6660.4</c:v>
                </c:pt>
                <c:pt idx="8">
                  <c:v>4908.4399999999996</c:v>
                </c:pt>
                <c:pt idx="9">
                  <c:v>19273.739999999998</c:v>
                </c:pt>
                <c:pt idx="10">
                  <c:v>14236.680000000002</c:v>
                </c:pt>
                <c:pt idx="11">
                  <c:v>119457.14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159</c:v>
                </c:pt>
                <c:pt idx="1">
                  <c:v>6</c:v>
                </c:pt>
                <c:pt idx="2">
                  <c:v>136</c:v>
                </c:pt>
                <c:pt idx="3">
                  <c:v>6</c:v>
                </c:pt>
                <c:pt idx="4">
                  <c:v>595</c:v>
                </c:pt>
                <c:pt idx="5">
                  <c:v>83</c:v>
                </c:pt>
                <c:pt idx="6">
                  <c:v>1870</c:v>
                </c:pt>
                <c:pt idx="7">
                  <c:v>27</c:v>
                </c:pt>
                <c:pt idx="8">
                  <c:v>22</c:v>
                </c:pt>
                <c:pt idx="9">
                  <c:v>64</c:v>
                </c:pt>
                <c:pt idx="10">
                  <c:v>52</c:v>
                </c:pt>
                <c:pt idx="11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18476.698352344742</c:v>
                </c:pt>
                <c:pt idx="1">
                  <c:v>29468.167938931299</c:v>
                </c:pt>
                <c:pt idx="2">
                  <c:v>93578.12586980054</c:v>
                </c:pt>
                <c:pt idx="3">
                  <c:v>118471.73219978744</c:v>
                </c:pt>
                <c:pt idx="4">
                  <c:v>157676.73364854214</c:v>
                </c:pt>
                <c:pt idx="5">
                  <c:v>191989.37472861481</c:v>
                </c:pt>
                <c:pt idx="6">
                  <c:v>212822.16515609264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3156</c:v>
                </c:pt>
                <c:pt idx="1">
                  <c:v>3406</c:v>
                </c:pt>
                <c:pt idx="2">
                  <c:v>6467</c:v>
                </c:pt>
                <c:pt idx="3">
                  <c:v>3764</c:v>
                </c:pt>
                <c:pt idx="4">
                  <c:v>2538</c:v>
                </c:pt>
                <c:pt idx="5">
                  <c:v>2303</c:v>
                </c:pt>
                <c:pt idx="6">
                  <c:v>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18476.698352344742</c:v>
                </c:pt>
                <c:pt idx="1">
                  <c:v>29468.167938931299</c:v>
                </c:pt>
                <c:pt idx="2">
                  <c:v>93578.12586980054</c:v>
                </c:pt>
                <c:pt idx="3">
                  <c:v>118471.73219978744</c:v>
                </c:pt>
                <c:pt idx="4">
                  <c:v>157676.73364854214</c:v>
                </c:pt>
                <c:pt idx="5">
                  <c:v>191989.37472861481</c:v>
                </c:pt>
                <c:pt idx="6">
                  <c:v>212822.16515609264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7019</c:v>
                </c:pt>
                <c:pt idx="1">
                  <c:v>5443</c:v>
                </c:pt>
                <c:pt idx="2">
                  <c:v>8943</c:v>
                </c:pt>
                <c:pt idx="3">
                  <c:v>5218</c:v>
                </c:pt>
                <c:pt idx="4">
                  <c:v>4611</c:v>
                </c:pt>
                <c:pt idx="5">
                  <c:v>5549</c:v>
                </c:pt>
                <c:pt idx="6">
                  <c:v>3009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856</c:v>
                </c:pt>
                <c:pt idx="1">
                  <c:v>769</c:v>
                </c:pt>
                <c:pt idx="2">
                  <c:v>806</c:v>
                </c:pt>
                <c:pt idx="3">
                  <c:v>569</c:v>
                </c:pt>
                <c:pt idx="4">
                  <c:v>520</c:v>
                </c:pt>
                <c:pt idx="5">
                  <c:v>519</c:v>
                </c:pt>
                <c:pt idx="6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6163</c:v>
                </c:pt>
                <c:pt idx="1">
                  <c:v>4674</c:v>
                </c:pt>
                <c:pt idx="2">
                  <c:v>8137</c:v>
                </c:pt>
                <c:pt idx="3">
                  <c:v>4649</c:v>
                </c:pt>
                <c:pt idx="4">
                  <c:v>4091</c:v>
                </c:pt>
                <c:pt idx="5">
                  <c:v>5030</c:v>
                </c:pt>
                <c:pt idx="6">
                  <c:v>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1162</c:v>
                </c:pt>
                <c:pt idx="1">
                  <c:v>1174</c:v>
                </c:pt>
                <c:pt idx="2">
                  <c:v>745</c:v>
                </c:pt>
                <c:pt idx="3">
                  <c:v>201</c:v>
                </c:pt>
                <c:pt idx="4">
                  <c:v>325</c:v>
                </c:pt>
                <c:pt idx="5">
                  <c:v>734</c:v>
                </c:pt>
                <c:pt idx="6">
                  <c:v>2179</c:v>
                </c:pt>
                <c:pt idx="7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1115</c:v>
                </c:pt>
                <c:pt idx="1">
                  <c:v>1024</c:v>
                </c:pt>
                <c:pt idx="2">
                  <c:v>404</c:v>
                </c:pt>
                <c:pt idx="3">
                  <c:v>166</c:v>
                </c:pt>
                <c:pt idx="4">
                  <c:v>248</c:v>
                </c:pt>
                <c:pt idx="5">
                  <c:v>669</c:v>
                </c:pt>
                <c:pt idx="6">
                  <c:v>1428</c:v>
                </c:pt>
                <c:pt idx="7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1415</c:v>
                </c:pt>
                <c:pt idx="1">
                  <c:v>1121</c:v>
                </c:pt>
                <c:pt idx="2">
                  <c:v>909</c:v>
                </c:pt>
                <c:pt idx="3">
                  <c:v>375</c:v>
                </c:pt>
                <c:pt idx="4">
                  <c:v>478</c:v>
                </c:pt>
                <c:pt idx="5">
                  <c:v>1434</c:v>
                </c:pt>
                <c:pt idx="6">
                  <c:v>2350</c:v>
                </c:pt>
                <c:pt idx="7">
                  <c:v>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865</c:v>
                </c:pt>
                <c:pt idx="1">
                  <c:v>717</c:v>
                </c:pt>
                <c:pt idx="2">
                  <c:v>477</c:v>
                </c:pt>
                <c:pt idx="3">
                  <c:v>219</c:v>
                </c:pt>
                <c:pt idx="4">
                  <c:v>309</c:v>
                </c:pt>
                <c:pt idx="5">
                  <c:v>760</c:v>
                </c:pt>
                <c:pt idx="6">
                  <c:v>1384</c:v>
                </c:pt>
                <c:pt idx="7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792</c:v>
                </c:pt>
                <c:pt idx="1">
                  <c:v>650</c:v>
                </c:pt>
                <c:pt idx="2">
                  <c:v>427</c:v>
                </c:pt>
                <c:pt idx="3">
                  <c:v>195</c:v>
                </c:pt>
                <c:pt idx="4">
                  <c:v>270</c:v>
                </c:pt>
                <c:pt idx="5">
                  <c:v>697</c:v>
                </c:pt>
                <c:pt idx="6">
                  <c:v>1212</c:v>
                </c:pt>
                <c:pt idx="7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936</c:v>
                </c:pt>
                <c:pt idx="1">
                  <c:v>657</c:v>
                </c:pt>
                <c:pt idx="2">
                  <c:v>498</c:v>
                </c:pt>
                <c:pt idx="3">
                  <c:v>203</c:v>
                </c:pt>
                <c:pt idx="4">
                  <c:v>394</c:v>
                </c:pt>
                <c:pt idx="5">
                  <c:v>787</c:v>
                </c:pt>
                <c:pt idx="6">
                  <c:v>1508</c:v>
                </c:pt>
                <c:pt idx="7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541</c:v>
                </c:pt>
                <c:pt idx="1">
                  <c:v>387</c:v>
                </c:pt>
                <c:pt idx="2">
                  <c:v>297</c:v>
                </c:pt>
                <c:pt idx="3">
                  <c:v>130</c:v>
                </c:pt>
                <c:pt idx="4">
                  <c:v>204</c:v>
                </c:pt>
                <c:pt idx="5">
                  <c:v>403</c:v>
                </c:pt>
                <c:pt idx="6">
                  <c:v>727</c:v>
                </c:pt>
                <c:pt idx="7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0.14759238037579192</c:v>
                </c:pt>
                <c:pt idx="1">
                  <c:v>0.18657809905245679</c:v>
                </c:pt>
                <c:pt idx="2">
                  <c:v>0.20308108108108108</c:v>
                </c:pt>
                <c:pt idx="3">
                  <c:v>0.14801192842942346</c:v>
                </c:pt>
                <c:pt idx="4">
                  <c:v>0.15426158000415427</c:v>
                </c:pt>
                <c:pt idx="5">
                  <c:v>0.17433875890132247</c:v>
                </c:pt>
                <c:pt idx="6">
                  <c:v>0.22145584431580245</c:v>
                </c:pt>
                <c:pt idx="7">
                  <c:v>0.17168437622983077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0.64232892407040931</c:v>
                </c:pt>
                <c:pt idx="1">
                  <c:v>0.63477698771816415</c:v>
                </c:pt>
                <c:pt idx="2">
                  <c:v>0.59406528189910979</c:v>
                </c:pt>
                <c:pt idx="3">
                  <c:v>0.66940030753459767</c:v>
                </c:pt>
                <c:pt idx="4">
                  <c:v>0.61541072640868977</c:v>
                </c:pt>
                <c:pt idx="5">
                  <c:v>0.66020575518115399</c:v>
                </c:pt>
                <c:pt idx="6">
                  <c:v>0.65045655783065859</c:v>
                </c:pt>
                <c:pt idx="7">
                  <c:v>0.62317282889079961</c:v>
                </c:pt>
                <c:pt idx="8">
                  <c:v>0.63892812082179917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0.18393917300281221</c:v>
                </c:pt>
                <c:pt idx="1">
                  <c:v>0.19961215255332904</c:v>
                </c:pt>
                <c:pt idx="2">
                  <c:v>0.18081107814045499</c:v>
                </c:pt>
                <c:pt idx="3">
                  <c:v>0.13223987698616094</c:v>
                </c:pt>
                <c:pt idx="4">
                  <c:v>0.14426340801086218</c:v>
                </c:pt>
                <c:pt idx="5">
                  <c:v>0.11077978231698225</c:v>
                </c:pt>
                <c:pt idx="6">
                  <c:v>0.14042612064194798</c:v>
                </c:pt>
                <c:pt idx="7">
                  <c:v>0.14961306964746346</c:v>
                </c:pt>
                <c:pt idx="8">
                  <c:v>0.15773120162702672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5.7389855223414228E-2</c:v>
                </c:pt>
                <c:pt idx="1">
                  <c:v>5.1583710407239816E-2</c:v>
                </c:pt>
                <c:pt idx="2">
                  <c:v>0.10128585558852621</c:v>
                </c:pt>
                <c:pt idx="3">
                  <c:v>3.3316248077908762E-2</c:v>
                </c:pt>
                <c:pt idx="4">
                  <c:v>0.10862186014935506</c:v>
                </c:pt>
                <c:pt idx="5">
                  <c:v>8.2749366333681226E-2</c:v>
                </c:pt>
                <c:pt idx="6">
                  <c:v>9.1173215273934696E-2</c:v>
                </c:pt>
                <c:pt idx="7">
                  <c:v>6.5133276010318139E-2</c:v>
                </c:pt>
                <c:pt idx="8">
                  <c:v>7.5758431727021069E-2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0.11634204770336423</c:v>
                </c:pt>
                <c:pt idx="1">
                  <c:v>0.11402714932126697</c:v>
                </c:pt>
                <c:pt idx="2">
                  <c:v>0.123837784371909</c:v>
                </c:pt>
                <c:pt idx="3">
                  <c:v>0.16504356740133266</c:v>
                </c:pt>
                <c:pt idx="4">
                  <c:v>0.13170400543109301</c:v>
                </c:pt>
                <c:pt idx="5">
                  <c:v>0.14626509616818251</c:v>
                </c:pt>
                <c:pt idx="6">
                  <c:v>0.11794410625345877</c:v>
                </c:pt>
                <c:pt idx="7">
                  <c:v>0.16208082545141875</c:v>
                </c:pt>
                <c:pt idx="8">
                  <c:v>0.12758224582415306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0.40313631820315754</c:v>
                </c:pt>
                <c:pt idx="1">
                  <c:v>0.44782169811248135</c:v>
                </c:pt>
                <c:pt idx="2">
                  <c:v>0.36028197234305459</c:v>
                </c:pt>
                <c:pt idx="3">
                  <c:v>0.41547298489041079</c:v>
                </c:pt>
                <c:pt idx="4">
                  <c:v>0.3825846433893999</c:v>
                </c:pt>
                <c:pt idx="5">
                  <c:v>0.39055241574367994</c:v>
                </c:pt>
                <c:pt idx="6">
                  <c:v>0.40997953894759304</c:v>
                </c:pt>
                <c:pt idx="7">
                  <c:v>0.38121092314789418</c:v>
                </c:pt>
                <c:pt idx="8">
                  <c:v>0.40202885314310827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4.0514939181383477E-2</c:v>
                </c:pt>
                <c:pt idx="1">
                  <c:v>4.2978911790322344E-2</c:v>
                </c:pt>
                <c:pt idx="2">
                  <c:v>3.1590933714364042E-2</c:v>
                </c:pt>
                <c:pt idx="3">
                  <c:v>2.371914074736587E-2</c:v>
                </c:pt>
                <c:pt idx="4">
                  <c:v>2.8007647742046012E-2</c:v>
                </c:pt>
                <c:pt idx="5">
                  <c:v>1.9670413841643246E-2</c:v>
                </c:pt>
                <c:pt idx="6">
                  <c:v>2.5144692764282366E-2</c:v>
                </c:pt>
                <c:pt idx="7">
                  <c:v>2.8077995137697424E-2</c:v>
                </c:pt>
                <c:pt idx="8">
                  <c:v>3.0320150680717185E-2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0.13324472332603227</c:v>
                </c:pt>
                <c:pt idx="1">
                  <c:v>0.1251052990673126</c:v>
                </c:pt>
                <c:pt idx="2">
                  <c:v>0.22394117469409822</c:v>
                </c:pt>
                <c:pt idx="3">
                  <c:v>6.894011916901964E-2</c:v>
                </c:pt>
                <c:pt idx="4">
                  <c:v>0.21575932970747977</c:v>
                </c:pt>
                <c:pt idx="5">
                  <c:v>0.1764941794802502</c:v>
                </c:pt>
                <c:pt idx="6">
                  <c:v>0.20960375604370979</c:v>
                </c:pt>
                <c:pt idx="7">
                  <c:v>0.12689266879508934</c:v>
                </c:pt>
                <c:pt idx="8">
                  <c:v>0.16955440876067959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0.42310401928942665</c:v>
                </c:pt>
                <c:pt idx="1">
                  <c:v>0.38409409102988373</c:v>
                </c:pt>
                <c:pt idx="2">
                  <c:v>0.38418591924848317</c:v>
                </c:pt>
                <c:pt idx="3">
                  <c:v>0.49186775519320364</c:v>
                </c:pt>
                <c:pt idx="4">
                  <c:v>0.37364837916107424</c:v>
                </c:pt>
                <c:pt idx="5">
                  <c:v>0.41328299093442655</c:v>
                </c:pt>
                <c:pt idx="6">
                  <c:v>0.35527201224441474</c:v>
                </c:pt>
                <c:pt idx="7">
                  <c:v>0.46381841291931902</c:v>
                </c:pt>
                <c:pt idx="8">
                  <c:v>0.39809658741549508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307102.62</c:v>
                </c:pt>
                <c:pt idx="1">
                  <c:v>18990.25</c:v>
                </c:pt>
                <c:pt idx="2">
                  <c:v>108910.99000000003</c:v>
                </c:pt>
                <c:pt idx="3">
                  <c:v>19682.889999999996</c:v>
                </c:pt>
                <c:pt idx="4">
                  <c:v>54993.23</c:v>
                </c:pt>
                <c:pt idx="5">
                  <c:v>780844.87000000011</c:v>
                </c:pt>
                <c:pt idx="6">
                  <c:v>296106.57999999996</c:v>
                </c:pt>
                <c:pt idx="7">
                  <c:v>141348.41999999998</c:v>
                </c:pt>
                <c:pt idx="8">
                  <c:v>19165.289999999994</c:v>
                </c:pt>
                <c:pt idx="9">
                  <c:v>0</c:v>
                </c:pt>
                <c:pt idx="10">
                  <c:v>124024.51999999999</c:v>
                </c:pt>
                <c:pt idx="11">
                  <c:v>233543.29000000004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5031</c:v>
                </c:pt>
                <c:pt idx="1">
                  <c:v>251</c:v>
                </c:pt>
                <c:pt idx="2">
                  <c:v>2203</c:v>
                </c:pt>
                <c:pt idx="3">
                  <c:v>445</c:v>
                </c:pt>
                <c:pt idx="4">
                  <c:v>4229</c:v>
                </c:pt>
                <c:pt idx="5">
                  <c:v>6703</c:v>
                </c:pt>
                <c:pt idx="6">
                  <c:v>3296</c:v>
                </c:pt>
                <c:pt idx="7">
                  <c:v>1170</c:v>
                </c:pt>
                <c:pt idx="8">
                  <c:v>234</c:v>
                </c:pt>
                <c:pt idx="9">
                  <c:v>0</c:v>
                </c:pt>
                <c:pt idx="10">
                  <c:v>9296</c:v>
                </c:pt>
                <c:pt idx="11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36.94</c:v>
                </c:pt>
                <c:pt idx="1">
                  <c:v>20665.539999999997</c:v>
                </c:pt>
                <c:pt idx="2">
                  <c:v>5766.3499999999995</c:v>
                </c:pt>
                <c:pt idx="3">
                  <c:v>4963.6600000000008</c:v>
                </c:pt>
                <c:pt idx="4">
                  <c:v>76990.980000000025</c:v>
                </c:pt>
                <c:pt idx="5">
                  <c:v>2373.14</c:v>
                </c:pt>
                <c:pt idx="6">
                  <c:v>447.8</c:v>
                </c:pt>
                <c:pt idx="7">
                  <c:v>0</c:v>
                </c:pt>
                <c:pt idx="8">
                  <c:v>26966.579999999994</c:v>
                </c:pt>
                <c:pt idx="9">
                  <c:v>20521.929999999997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641</c:v>
                </c:pt>
                <c:pt idx="2">
                  <c:v>149</c:v>
                </c:pt>
                <c:pt idx="3">
                  <c:v>422</c:v>
                </c:pt>
                <c:pt idx="4">
                  <c:v>2202</c:v>
                </c:pt>
                <c:pt idx="5">
                  <c:v>62</c:v>
                </c:pt>
                <c:pt idx="6">
                  <c:v>10</c:v>
                </c:pt>
                <c:pt idx="7">
                  <c:v>0</c:v>
                </c:pt>
                <c:pt idx="8">
                  <c:v>4646</c:v>
                </c:pt>
                <c:pt idx="9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36.7%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28.0%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60.1%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58.3%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62.1%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58.8%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686531</v>
      </c>
      <c r="D5" s="30">
        <f>SUM(E5:G5)</f>
        <v>220461</v>
      </c>
      <c r="E5" s="31">
        <f>SUM(E6:E13)</f>
        <v>104439</v>
      </c>
      <c r="F5" s="31">
        <f>SUM(F6:F13)</f>
        <v>75972</v>
      </c>
      <c r="G5" s="32">
        <f t="shared" ref="G5:H5" si="0">SUM(G6:G13)</f>
        <v>40050</v>
      </c>
      <c r="H5" s="29">
        <f t="shared" si="0"/>
        <v>216318</v>
      </c>
      <c r="I5" s="33">
        <f>D5/C5</f>
        <v>0.32112315394352187</v>
      </c>
      <c r="J5" s="26"/>
      <c r="K5" s="24">
        <f t="shared" ref="K5:K13" si="1">C5-D5-H5</f>
        <v>249752</v>
      </c>
      <c r="L5" s="58">
        <f>E5/C5</f>
        <v>0.15212568696825052</v>
      </c>
      <c r="M5" s="58">
        <f>G5/C5</f>
        <v>5.8336768478043963E-2</v>
      </c>
    </row>
    <row r="6" spans="1:13" ht="20.100000000000001" customHeight="1" thickTop="1">
      <c r="B6" s="18" t="s">
        <v>17</v>
      </c>
      <c r="C6" s="34">
        <v>187026</v>
      </c>
      <c r="D6" s="35">
        <f t="shared" ref="D6:D13" si="2">SUM(E6:G6)</f>
        <v>46249</v>
      </c>
      <c r="E6" s="36">
        <v>23017</v>
      </c>
      <c r="F6" s="36">
        <v>16203</v>
      </c>
      <c r="G6" s="37">
        <v>7029</v>
      </c>
      <c r="H6" s="34">
        <v>62831</v>
      </c>
      <c r="I6" s="38">
        <f t="shared" ref="I6:I13" si="3">D6/C6</f>
        <v>0.24728647353843849</v>
      </c>
      <c r="J6" s="26"/>
      <c r="K6" s="24">
        <f t="shared" si="1"/>
        <v>77946</v>
      </c>
      <c r="L6" s="58">
        <f t="shared" ref="L6:L13" si="4">E6/C6</f>
        <v>0.12306845037588357</v>
      </c>
      <c r="M6" s="58">
        <f t="shared" ref="M6:M13" si="5">G6/C6</f>
        <v>3.7583009848898015E-2</v>
      </c>
    </row>
    <row r="7" spans="1:13" ht="20.100000000000001" customHeight="1">
      <c r="B7" s="19" t="s">
        <v>18</v>
      </c>
      <c r="C7" s="39">
        <v>91487</v>
      </c>
      <c r="D7" s="40">
        <f t="shared" si="2"/>
        <v>30711</v>
      </c>
      <c r="E7" s="41">
        <v>14052</v>
      </c>
      <c r="F7" s="41">
        <v>11080</v>
      </c>
      <c r="G7" s="42">
        <v>5579</v>
      </c>
      <c r="H7" s="39">
        <v>28641</v>
      </c>
      <c r="I7" s="43">
        <f t="shared" si="3"/>
        <v>0.33568703750259599</v>
      </c>
      <c r="J7" s="26"/>
      <c r="K7" s="24">
        <f t="shared" si="1"/>
        <v>32135</v>
      </c>
      <c r="L7" s="58">
        <f t="shared" si="4"/>
        <v>0.15359559281646573</v>
      </c>
      <c r="M7" s="58">
        <f t="shared" si="5"/>
        <v>6.0981341611376479E-2</v>
      </c>
    </row>
    <row r="8" spans="1:13" ht="20.100000000000001" customHeight="1">
      <c r="B8" s="19" t="s">
        <v>19</v>
      </c>
      <c r="C8" s="39">
        <v>48806</v>
      </c>
      <c r="D8" s="40">
        <f t="shared" si="2"/>
        <v>18500</v>
      </c>
      <c r="E8" s="41">
        <v>8797</v>
      </c>
      <c r="F8" s="41">
        <v>6146</v>
      </c>
      <c r="G8" s="42">
        <v>3557</v>
      </c>
      <c r="H8" s="39">
        <v>14513</v>
      </c>
      <c r="I8" s="43">
        <f t="shared" si="3"/>
        <v>0.37905175593164775</v>
      </c>
      <c r="J8" s="26"/>
      <c r="K8" s="24">
        <f t="shared" si="1"/>
        <v>15793</v>
      </c>
      <c r="L8" s="58">
        <f t="shared" si="4"/>
        <v>0.18024423226652461</v>
      </c>
      <c r="M8" s="58">
        <f t="shared" si="5"/>
        <v>7.2880383559398437E-2</v>
      </c>
    </row>
    <row r="9" spans="1:13" ht="20.100000000000001" customHeight="1">
      <c r="B9" s="19" t="s">
        <v>20</v>
      </c>
      <c r="C9" s="39">
        <v>32160</v>
      </c>
      <c r="D9" s="40">
        <f t="shared" si="2"/>
        <v>10060</v>
      </c>
      <c r="E9" s="41">
        <v>5006</v>
      </c>
      <c r="F9" s="41">
        <v>3291</v>
      </c>
      <c r="G9" s="42">
        <v>1763</v>
      </c>
      <c r="H9" s="39">
        <v>10123</v>
      </c>
      <c r="I9" s="43">
        <f t="shared" si="3"/>
        <v>0.31281094527363185</v>
      </c>
      <c r="J9" s="26"/>
      <c r="K9" s="24">
        <f t="shared" si="1"/>
        <v>11977</v>
      </c>
      <c r="L9" s="58">
        <f t="shared" si="4"/>
        <v>0.1556592039800995</v>
      </c>
      <c r="M9" s="58">
        <f t="shared" si="5"/>
        <v>5.4819651741293531E-2</v>
      </c>
    </row>
    <row r="10" spans="1:13" ht="20.100000000000001" customHeight="1">
      <c r="B10" s="19" t="s">
        <v>21</v>
      </c>
      <c r="C10" s="39">
        <v>44090</v>
      </c>
      <c r="D10" s="40">
        <f t="shared" si="2"/>
        <v>14443</v>
      </c>
      <c r="E10" s="41">
        <v>6806</v>
      </c>
      <c r="F10" s="41">
        <v>4787</v>
      </c>
      <c r="G10" s="42">
        <v>2850</v>
      </c>
      <c r="H10" s="39">
        <v>13614</v>
      </c>
      <c r="I10" s="43">
        <f t="shared" si="3"/>
        <v>0.32757995010206398</v>
      </c>
      <c r="J10" s="26"/>
      <c r="K10" s="24">
        <f t="shared" si="1"/>
        <v>16033</v>
      </c>
      <c r="L10" s="58">
        <f t="shared" si="4"/>
        <v>0.15436606940349284</v>
      </c>
      <c r="M10" s="58">
        <f t="shared" si="5"/>
        <v>6.4640508051712411E-2</v>
      </c>
    </row>
    <row r="11" spans="1:13" ht="20.100000000000001" customHeight="1">
      <c r="B11" s="19" t="s">
        <v>22</v>
      </c>
      <c r="C11" s="39">
        <v>96086</v>
      </c>
      <c r="D11" s="40">
        <f t="shared" si="2"/>
        <v>31456</v>
      </c>
      <c r="E11" s="41">
        <v>14629</v>
      </c>
      <c r="F11" s="41">
        <v>10861</v>
      </c>
      <c r="G11" s="42">
        <v>5966</v>
      </c>
      <c r="H11" s="39">
        <v>30939</v>
      </c>
      <c r="I11" s="43">
        <f t="shared" si="3"/>
        <v>0.32737339466727722</v>
      </c>
      <c r="J11" s="26"/>
      <c r="K11" s="24">
        <f t="shared" si="1"/>
        <v>33691</v>
      </c>
      <c r="L11" s="58">
        <f t="shared" si="4"/>
        <v>0.1522490269133901</v>
      </c>
      <c r="M11" s="58">
        <f t="shared" si="5"/>
        <v>6.2090210852777723E-2</v>
      </c>
    </row>
    <row r="12" spans="1:13" ht="20.100000000000001" customHeight="1">
      <c r="B12" s="19" t="s">
        <v>23</v>
      </c>
      <c r="C12" s="39">
        <v>131310</v>
      </c>
      <c r="D12" s="40">
        <f t="shared" si="2"/>
        <v>48714</v>
      </c>
      <c r="E12" s="41">
        <v>23033</v>
      </c>
      <c r="F12" s="41">
        <v>16366</v>
      </c>
      <c r="G12" s="42">
        <v>9315</v>
      </c>
      <c r="H12" s="39">
        <v>38891</v>
      </c>
      <c r="I12" s="43">
        <f t="shared" si="3"/>
        <v>0.37098469271190315</v>
      </c>
      <c r="J12" s="26"/>
      <c r="K12" s="24">
        <f t="shared" si="1"/>
        <v>43705</v>
      </c>
      <c r="L12" s="58">
        <f t="shared" si="4"/>
        <v>0.17540933668418246</v>
      </c>
      <c r="M12" s="58">
        <f t="shared" si="5"/>
        <v>7.0938999314599044E-2</v>
      </c>
    </row>
    <row r="13" spans="1:13" ht="20.100000000000001" customHeight="1">
      <c r="B13" s="19" t="s">
        <v>24</v>
      </c>
      <c r="C13" s="39">
        <v>55566</v>
      </c>
      <c r="D13" s="40">
        <f t="shared" si="2"/>
        <v>20328</v>
      </c>
      <c r="E13" s="41">
        <v>9099</v>
      </c>
      <c r="F13" s="41">
        <v>7238</v>
      </c>
      <c r="G13" s="42">
        <v>3991</v>
      </c>
      <c r="H13" s="39">
        <v>16766</v>
      </c>
      <c r="I13" s="43">
        <f t="shared" si="3"/>
        <v>0.36583522297808013</v>
      </c>
      <c r="J13" s="26"/>
      <c r="K13" s="24">
        <f t="shared" si="1"/>
        <v>18472</v>
      </c>
      <c r="L13" s="58">
        <f t="shared" si="4"/>
        <v>0.16375121477162294</v>
      </c>
      <c r="M13" s="58">
        <f t="shared" si="5"/>
        <v>7.1824496994565015E-2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7" t="s">
        <v>66</v>
      </c>
      <c r="C4" s="208"/>
      <c r="D4" s="45">
        <f>SUM(D5:D7)</f>
        <v>7019</v>
      </c>
      <c r="E4" s="46">
        <f t="shared" ref="E4:K4" si="0">SUM(E5:E7)</f>
        <v>5443</v>
      </c>
      <c r="F4" s="46">
        <f t="shared" si="0"/>
        <v>8943</v>
      </c>
      <c r="G4" s="46">
        <f t="shared" si="0"/>
        <v>5218</v>
      </c>
      <c r="H4" s="46">
        <f t="shared" si="0"/>
        <v>4611</v>
      </c>
      <c r="I4" s="46">
        <f t="shared" si="0"/>
        <v>5549</v>
      </c>
      <c r="J4" s="45">
        <f t="shared" si="0"/>
        <v>3009</v>
      </c>
      <c r="K4" s="47">
        <f t="shared" si="0"/>
        <v>39792</v>
      </c>
      <c r="L4" s="55">
        <f>K4/人口統計!D5</f>
        <v>0.18049450923292557</v>
      </c>
      <c r="O4" s="14" t="s">
        <v>188</v>
      </c>
    </row>
    <row r="5" spans="1:21" ht="20.100000000000001" customHeight="1">
      <c r="B5" s="117"/>
      <c r="C5" s="118" t="s">
        <v>15</v>
      </c>
      <c r="D5" s="48">
        <v>856</v>
      </c>
      <c r="E5" s="49">
        <v>769</v>
      </c>
      <c r="F5" s="49">
        <v>806</v>
      </c>
      <c r="G5" s="49">
        <v>569</v>
      </c>
      <c r="H5" s="49">
        <v>520</v>
      </c>
      <c r="I5" s="49">
        <v>519</v>
      </c>
      <c r="J5" s="48">
        <v>331</v>
      </c>
      <c r="K5" s="50">
        <f>SUM(D5:J5)</f>
        <v>4370</v>
      </c>
      <c r="L5" s="56">
        <f>K5/人口統計!D5</f>
        <v>1.98221000539778E-2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2840</v>
      </c>
      <c r="E6" s="49">
        <v>1971</v>
      </c>
      <c r="F6" s="49">
        <v>2889</v>
      </c>
      <c r="G6" s="49">
        <v>1546</v>
      </c>
      <c r="H6" s="49">
        <v>1340</v>
      </c>
      <c r="I6" s="49">
        <v>1419</v>
      </c>
      <c r="J6" s="48">
        <v>793</v>
      </c>
      <c r="K6" s="50">
        <f>SUM(D6:J6)</f>
        <v>12798</v>
      </c>
      <c r="L6" s="56">
        <f>K6/人口統計!D5</f>
        <v>5.8051083865173429E-2</v>
      </c>
      <c r="O6" s="162">
        <f>SUM(D6,D7)</f>
        <v>6163</v>
      </c>
      <c r="P6" s="162">
        <f t="shared" ref="P6:U6" si="1">SUM(E6,E7)</f>
        <v>4674</v>
      </c>
      <c r="Q6" s="162">
        <f t="shared" si="1"/>
        <v>8137</v>
      </c>
      <c r="R6" s="162">
        <f t="shared" si="1"/>
        <v>4649</v>
      </c>
      <c r="S6" s="162">
        <f t="shared" si="1"/>
        <v>4091</v>
      </c>
      <c r="T6" s="162">
        <f t="shared" si="1"/>
        <v>5030</v>
      </c>
      <c r="U6" s="162">
        <f t="shared" si="1"/>
        <v>2678</v>
      </c>
    </row>
    <row r="7" spans="1:21" ht="20.100000000000001" customHeight="1">
      <c r="B7" s="117"/>
      <c r="C7" s="119" t="s">
        <v>143</v>
      </c>
      <c r="D7" s="51">
        <v>3323</v>
      </c>
      <c r="E7" s="52">
        <v>2703</v>
      </c>
      <c r="F7" s="52">
        <v>5248</v>
      </c>
      <c r="G7" s="52">
        <v>3103</v>
      </c>
      <c r="H7" s="52">
        <v>2751</v>
      </c>
      <c r="I7" s="52">
        <v>3611</v>
      </c>
      <c r="J7" s="51">
        <v>1885</v>
      </c>
      <c r="K7" s="53">
        <f>SUM(D7:J7)</f>
        <v>22624</v>
      </c>
      <c r="L7" s="57">
        <f>K7/人口統計!D5</f>
        <v>0.10262132531377431</v>
      </c>
      <c r="O7" s="14">
        <f>O6/($K$6+$K$7)</f>
        <v>0.17398791711365819</v>
      </c>
      <c r="P7" s="14">
        <f t="shared" ref="P7:U7" si="2">P6/($K$6+$K$7)</f>
        <v>0.13195189430297555</v>
      </c>
      <c r="Q7" s="14">
        <f t="shared" si="2"/>
        <v>0.22971599570888149</v>
      </c>
      <c r="R7" s="14">
        <f t="shared" si="2"/>
        <v>0.13124611823160748</v>
      </c>
      <c r="S7" s="14">
        <f t="shared" si="2"/>
        <v>0.11549319631867201</v>
      </c>
      <c r="T7" s="14">
        <f t="shared" si="2"/>
        <v>0.14200214555925697</v>
      </c>
      <c r="U7" s="14">
        <f t="shared" si="2"/>
        <v>7.5602732764948333E-2</v>
      </c>
    </row>
    <row r="8" spans="1:21" ht="20.100000000000001" customHeight="1" thickBot="1">
      <c r="B8" s="207" t="s">
        <v>67</v>
      </c>
      <c r="C8" s="208"/>
      <c r="D8" s="45">
        <v>81</v>
      </c>
      <c r="E8" s="46">
        <v>97</v>
      </c>
      <c r="F8" s="46">
        <v>96</v>
      </c>
      <c r="G8" s="46">
        <v>106</v>
      </c>
      <c r="H8" s="46">
        <v>87</v>
      </c>
      <c r="I8" s="46">
        <v>81</v>
      </c>
      <c r="J8" s="45">
        <v>41</v>
      </c>
      <c r="K8" s="47">
        <f>SUM(D8:J8)</f>
        <v>589</v>
      </c>
      <c r="L8" s="80"/>
    </row>
    <row r="9" spans="1:21" ht="20.100000000000001" customHeight="1" thickTop="1">
      <c r="B9" s="209" t="s">
        <v>34</v>
      </c>
      <c r="C9" s="210"/>
      <c r="D9" s="35">
        <f>D4+D8</f>
        <v>7100</v>
      </c>
      <c r="E9" s="34">
        <f t="shared" ref="E9:K9" si="3">E4+E8</f>
        <v>5540</v>
      </c>
      <c r="F9" s="34">
        <f t="shared" si="3"/>
        <v>9039</v>
      </c>
      <c r="G9" s="34">
        <f t="shared" si="3"/>
        <v>5324</v>
      </c>
      <c r="H9" s="34">
        <f t="shared" si="3"/>
        <v>4698</v>
      </c>
      <c r="I9" s="34">
        <f t="shared" si="3"/>
        <v>5630</v>
      </c>
      <c r="J9" s="35">
        <f t="shared" si="3"/>
        <v>3050</v>
      </c>
      <c r="K9" s="54">
        <f t="shared" si="3"/>
        <v>40381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1" t="s">
        <v>17</v>
      </c>
      <c r="C24" s="212"/>
      <c r="D24" s="45">
        <v>1162</v>
      </c>
      <c r="E24" s="46">
        <v>1115</v>
      </c>
      <c r="F24" s="46">
        <v>1415</v>
      </c>
      <c r="G24" s="46">
        <v>865</v>
      </c>
      <c r="H24" s="46">
        <v>792</v>
      </c>
      <c r="I24" s="46">
        <v>936</v>
      </c>
      <c r="J24" s="45">
        <v>541</v>
      </c>
      <c r="K24" s="47">
        <f>SUM(D24:J24)</f>
        <v>6826</v>
      </c>
      <c r="L24" s="55">
        <f>K24/人口統計!D6</f>
        <v>0.14759238037579192</v>
      </c>
    </row>
    <row r="25" spans="1:12" ht="20.100000000000001" customHeight="1">
      <c r="B25" s="205" t="s">
        <v>43</v>
      </c>
      <c r="C25" s="206"/>
      <c r="D25" s="45">
        <v>1174</v>
      </c>
      <c r="E25" s="46">
        <v>1024</v>
      </c>
      <c r="F25" s="46">
        <v>1121</v>
      </c>
      <c r="G25" s="46">
        <v>717</v>
      </c>
      <c r="H25" s="46">
        <v>650</v>
      </c>
      <c r="I25" s="46">
        <v>657</v>
      </c>
      <c r="J25" s="45">
        <v>387</v>
      </c>
      <c r="K25" s="47">
        <f t="shared" ref="K25:K31" si="4">SUM(D25:J25)</f>
        <v>5730</v>
      </c>
      <c r="L25" s="55">
        <f>K25/人口統計!D7</f>
        <v>0.18657809905245679</v>
      </c>
    </row>
    <row r="26" spans="1:12" ht="20.100000000000001" customHeight="1">
      <c r="B26" s="205" t="s">
        <v>44</v>
      </c>
      <c r="C26" s="206"/>
      <c r="D26" s="45">
        <v>745</v>
      </c>
      <c r="E26" s="46">
        <v>404</v>
      </c>
      <c r="F26" s="46">
        <v>909</v>
      </c>
      <c r="G26" s="46">
        <v>477</v>
      </c>
      <c r="H26" s="46">
        <v>427</v>
      </c>
      <c r="I26" s="46">
        <v>498</v>
      </c>
      <c r="J26" s="45">
        <v>297</v>
      </c>
      <c r="K26" s="47">
        <f t="shared" si="4"/>
        <v>3757</v>
      </c>
      <c r="L26" s="55">
        <f>K26/人口統計!D8</f>
        <v>0.20308108108108108</v>
      </c>
    </row>
    <row r="27" spans="1:12" ht="20.100000000000001" customHeight="1">
      <c r="B27" s="205" t="s">
        <v>45</v>
      </c>
      <c r="C27" s="206"/>
      <c r="D27" s="45">
        <v>201</v>
      </c>
      <c r="E27" s="46">
        <v>166</v>
      </c>
      <c r="F27" s="46">
        <v>375</v>
      </c>
      <c r="G27" s="46">
        <v>219</v>
      </c>
      <c r="H27" s="46">
        <v>195</v>
      </c>
      <c r="I27" s="46">
        <v>203</v>
      </c>
      <c r="J27" s="45">
        <v>130</v>
      </c>
      <c r="K27" s="47">
        <f t="shared" si="4"/>
        <v>1489</v>
      </c>
      <c r="L27" s="55">
        <f>K27/人口統計!D9</f>
        <v>0.14801192842942346</v>
      </c>
    </row>
    <row r="28" spans="1:12" ht="20.100000000000001" customHeight="1">
      <c r="B28" s="205" t="s">
        <v>46</v>
      </c>
      <c r="C28" s="206"/>
      <c r="D28" s="45">
        <v>325</v>
      </c>
      <c r="E28" s="46">
        <v>248</v>
      </c>
      <c r="F28" s="46">
        <v>478</v>
      </c>
      <c r="G28" s="46">
        <v>309</v>
      </c>
      <c r="H28" s="46">
        <v>270</v>
      </c>
      <c r="I28" s="46">
        <v>394</v>
      </c>
      <c r="J28" s="45">
        <v>204</v>
      </c>
      <c r="K28" s="47">
        <f t="shared" si="4"/>
        <v>2228</v>
      </c>
      <c r="L28" s="55">
        <f>K28/人口統計!D10</f>
        <v>0.15426158000415427</v>
      </c>
    </row>
    <row r="29" spans="1:12" ht="20.100000000000001" customHeight="1">
      <c r="B29" s="205" t="s">
        <v>47</v>
      </c>
      <c r="C29" s="206"/>
      <c r="D29" s="45">
        <v>734</v>
      </c>
      <c r="E29" s="46">
        <v>669</v>
      </c>
      <c r="F29" s="46">
        <v>1434</v>
      </c>
      <c r="G29" s="46">
        <v>760</v>
      </c>
      <c r="H29" s="46">
        <v>697</v>
      </c>
      <c r="I29" s="46">
        <v>787</v>
      </c>
      <c r="J29" s="45">
        <v>403</v>
      </c>
      <c r="K29" s="47">
        <f t="shared" si="4"/>
        <v>5484</v>
      </c>
      <c r="L29" s="55">
        <f>K29/人口統計!D11</f>
        <v>0.17433875890132247</v>
      </c>
    </row>
    <row r="30" spans="1:12" ht="20.100000000000001" customHeight="1">
      <c r="B30" s="205" t="s">
        <v>48</v>
      </c>
      <c r="C30" s="206"/>
      <c r="D30" s="45">
        <v>2179</v>
      </c>
      <c r="E30" s="46">
        <v>1428</v>
      </c>
      <c r="F30" s="46">
        <v>2350</v>
      </c>
      <c r="G30" s="46">
        <v>1384</v>
      </c>
      <c r="H30" s="46">
        <v>1212</v>
      </c>
      <c r="I30" s="46">
        <v>1508</v>
      </c>
      <c r="J30" s="45">
        <v>727</v>
      </c>
      <c r="K30" s="47">
        <f t="shared" si="4"/>
        <v>10788</v>
      </c>
      <c r="L30" s="55">
        <f>K30/人口統計!D12</f>
        <v>0.22145584431580245</v>
      </c>
    </row>
    <row r="31" spans="1:12" ht="20.100000000000001" customHeight="1" thickBot="1">
      <c r="B31" s="211" t="s">
        <v>24</v>
      </c>
      <c r="C31" s="212"/>
      <c r="D31" s="45">
        <v>499</v>
      </c>
      <c r="E31" s="46">
        <v>389</v>
      </c>
      <c r="F31" s="46">
        <v>861</v>
      </c>
      <c r="G31" s="46">
        <v>487</v>
      </c>
      <c r="H31" s="46">
        <v>368</v>
      </c>
      <c r="I31" s="46">
        <v>566</v>
      </c>
      <c r="J31" s="45">
        <v>320</v>
      </c>
      <c r="K31" s="47">
        <f t="shared" si="4"/>
        <v>3490</v>
      </c>
      <c r="L31" s="59">
        <f>K31/人口統計!D13</f>
        <v>0.17168437622983077</v>
      </c>
    </row>
    <row r="32" spans="1:12" ht="20.100000000000001" customHeight="1" thickTop="1">
      <c r="B32" s="203" t="s">
        <v>49</v>
      </c>
      <c r="C32" s="204"/>
      <c r="D32" s="35">
        <f>SUM(D24:D31)</f>
        <v>7019</v>
      </c>
      <c r="E32" s="34">
        <f t="shared" ref="E32:J32" si="5">SUM(E24:E31)</f>
        <v>5443</v>
      </c>
      <c r="F32" s="34">
        <f t="shared" si="5"/>
        <v>8943</v>
      </c>
      <c r="G32" s="34">
        <f t="shared" si="5"/>
        <v>5218</v>
      </c>
      <c r="H32" s="34">
        <f t="shared" si="5"/>
        <v>4611</v>
      </c>
      <c r="I32" s="34">
        <f t="shared" si="5"/>
        <v>5549</v>
      </c>
      <c r="J32" s="35">
        <f t="shared" si="5"/>
        <v>3009</v>
      </c>
      <c r="K32" s="54">
        <f>SUM(K24:K31)</f>
        <v>39792</v>
      </c>
      <c r="L32" s="60">
        <f>K32/人口統計!D5</f>
        <v>0.18049450923292557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13" t="s">
        <v>154</v>
      </c>
      <c r="C50" s="214"/>
      <c r="D50" s="191">
        <v>265</v>
      </c>
      <c r="E50" s="192">
        <v>259</v>
      </c>
      <c r="F50" s="192">
        <v>303</v>
      </c>
      <c r="G50" s="192">
        <v>181</v>
      </c>
      <c r="H50" s="192">
        <v>171</v>
      </c>
      <c r="I50" s="192">
        <v>201</v>
      </c>
      <c r="J50" s="191">
        <v>110</v>
      </c>
      <c r="K50" s="193">
        <f t="shared" ref="K50:K82" si="6">SUM(D50:J50)</f>
        <v>1490</v>
      </c>
      <c r="L50" s="194">
        <f>K50/N50</f>
        <v>0.13878539493293593</v>
      </c>
      <c r="N50" s="14">
        <v>10736</v>
      </c>
    </row>
    <row r="51" spans="2:14" ht="20.100000000000001" customHeight="1">
      <c r="B51" s="213" t="s">
        <v>155</v>
      </c>
      <c r="C51" s="214"/>
      <c r="D51" s="191">
        <v>191</v>
      </c>
      <c r="E51" s="192">
        <v>187</v>
      </c>
      <c r="F51" s="192">
        <v>294</v>
      </c>
      <c r="G51" s="192">
        <v>152</v>
      </c>
      <c r="H51" s="192">
        <v>146</v>
      </c>
      <c r="I51" s="192">
        <v>168</v>
      </c>
      <c r="J51" s="191">
        <v>81</v>
      </c>
      <c r="K51" s="193">
        <f t="shared" si="6"/>
        <v>1219</v>
      </c>
      <c r="L51" s="194">
        <f t="shared" ref="L51:L82" si="7">K51/N51</f>
        <v>0.15702692258147624</v>
      </c>
      <c r="N51" s="14">
        <v>7763</v>
      </c>
    </row>
    <row r="52" spans="2:14" ht="20.100000000000001" customHeight="1">
      <c r="B52" s="213" t="s">
        <v>156</v>
      </c>
      <c r="C52" s="214"/>
      <c r="D52" s="191">
        <v>333</v>
      </c>
      <c r="E52" s="192">
        <v>306</v>
      </c>
      <c r="F52" s="192">
        <v>326</v>
      </c>
      <c r="G52" s="192">
        <v>248</v>
      </c>
      <c r="H52" s="192">
        <v>208</v>
      </c>
      <c r="I52" s="192">
        <v>222</v>
      </c>
      <c r="J52" s="191">
        <v>144</v>
      </c>
      <c r="K52" s="193">
        <f t="shared" si="6"/>
        <v>1787</v>
      </c>
      <c r="L52" s="194">
        <f t="shared" si="7"/>
        <v>0.16104902667627974</v>
      </c>
      <c r="N52" s="14">
        <v>11096</v>
      </c>
    </row>
    <row r="53" spans="2:14" ht="20.100000000000001" customHeight="1">
      <c r="B53" s="213" t="s">
        <v>157</v>
      </c>
      <c r="C53" s="214"/>
      <c r="D53" s="191">
        <v>179</v>
      </c>
      <c r="E53" s="192">
        <v>173</v>
      </c>
      <c r="F53" s="192">
        <v>231</v>
      </c>
      <c r="G53" s="192">
        <v>158</v>
      </c>
      <c r="H53" s="192">
        <v>136</v>
      </c>
      <c r="I53" s="192">
        <v>166</v>
      </c>
      <c r="J53" s="191">
        <v>102</v>
      </c>
      <c r="K53" s="193">
        <f t="shared" si="6"/>
        <v>1145</v>
      </c>
      <c r="L53" s="194">
        <f t="shared" si="7"/>
        <v>0.14899154196486664</v>
      </c>
      <c r="N53" s="14">
        <v>7685</v>
      </c>
    </row>
    <row r="54" spans="2:14" ht="20.100000000000001" customHeight="1">
      <c r="B54" s="213" t="s">
        <v>158</v>
      </c>
      <c r="C54" s="214"/>
      <c r="D54" s="191">
        <v>141</v>
      </c>
      <c r="E54" s="192">
        <v>162</v>
      </c>
      <c r="F54" s="192">
        <v>182</v>
      </c>
      <c r="G54" s="192">
        <v>103</v>
      </c>
      <c r="H54" s="192">
        <v>102</v>
      </c>
      <c r="I54" s="192">
        <v>149</v>
      </c>
      <c r="J54" s="191">
        <v>83</v>
      </c>
      <c r="K54" s="193">
        <f t="shared" si="6"/>
        <v>922</v>
      </c>
      <c r="L54" s="194">
        <f t="shared" si="7"/>
        <v>0.14256997062007112</v>
      </c>
      <c r="N54" s="14">
        <v>6467</v>
      </c>
    </row>
    <row r="55" spans="2:14" ht="20.100000000000001" customHeight="1">
      <c r="B55" s="213" t="s">
        <v>159</v>
      </c>
      <c r="C55" s="214"/>
      <c r="D55" s="191">
        <v>70</v>
      </c>
      <c r="E55" s="192">
        <v>62</v>
      </c>
      <c r="F55" s="192">
        <v>93</v>
      </c>
      <c r="G55" s="192">
        <v>50</v>
      </c>
      <c r="H55" s="192">
        <v>44</v>
      </c>
      <c r="I55" s="192">
        <v>51</v>
      </c>
      <c r="J55" s="191">
        <v>28</v>
      </c>
      <c r="K55" s="193">
        <f t="shared" si="6"/>
        <v>398</v>
      </c>
      <c r="L55" s="194">
        <f t="shared" si="7"/>
        <v>0.15907274180655476</v>
      </c>
      <c r="N55" s="14">
        <v>2502</v>
      </c>
    </row>
    <row r="56" spans="2:14" ht="20.100000000000001" customHeight="1">
      <c r="B56" s="213" t="s">
        <v>160</v>
      </c>
      <c r="C56" s="214"/>
      <c r="D56" s="191">
        <v>168</v>
      </c>
      <c r="E56" s="192">
        <v>154</v>
      </c>
      <c r="F56" s="192">
        <v>166</v>
      </c>
      <c r="G56" s="192">
        <v>125</v>
      </c>
      <c r="H56" s="192">
        <v>100</v>
      </c>
      <c r="I56" s="192">
        <v>88</v>
      </c>
      <c r="J56" s="191">
        <v>47</v>
      </c>
      <c r="K56" s="193">
        <f t="shared" si="6"/>
        <v>848</v>
      </c>
      <c r="L56" s="194">
        <f t="shared" si="7"/>
        <v>0.19794584500466852</v>
      </c>
      <c r="N56" s="14">
        <v>4284</v>
      </c>
    </row>
    <row r="57" spans="2:14" ht="20.100000000000001" customHeight="1">
      <c r="B57" s="213" t="s">
        <v>161</v>
      </c>
      <c r="C57" s="214"/>
      <c r="D57" s="191">
        <v>417</v>
      </c>
      <c r="E57" s="192">
        <v>371</v>
      </c>
      <c r="F57" s="192">
        <v>388</v>
      </c>
      <c r="G57" s="192">
        <v>247</v>
      </c>
      <c r="H57" s="192">
        <v>195</v>
      </c>
      <c r="I57" s="192">
        <v>209</v>
      </c>
      <c r="J57" s="191">
        <v>110</v>
      </c>
      <c r="K57" s="193">
        <f t="shared" si="6"/>
        <v>1937</v>
      </c>
      <c r="L57" s="194">
        <f t="shared" si="7"/>
        <v>0.2088409703504043</v>
      </c>
      <c r="N57" s="14">
        <v>9275</v>
      </c>
    </row>
    <row r="58" spans="2:14" ht="20.100000000000001" customHeight="1">
      <c r="B58" s="213" t="s">
        <v>162</v>
      </c>
      <c r="C58" s="214"/>
      <c r="D58" s="191">
        <v>385</v>
      </c>
      <c r="E58" s="192">
        <v>336</v>
      </c>
      <c r="F58" s="192">
        <v>377</v>
      </c>
      <c r="G58" s="192">
        <v>233</v>
      </c>
      <c r="H58" s="192">
        <v>232</v>
      </c>
      <c r="I58" s="192">
        <v>238</v>
      </c>
      <c r="J58" s="191">
        <v>154</v>
      </c>
      <c r="K58" s="193">
        <f t="shared" si="6"/>
        <v>1955</v>
      </c>
      <c r="L58" s="194">
        <f t="shared" si="7"/>
        <v>0.18513257575757575</v>
      </c>
      <c r="N58" s="14">
        <v>10560</v>
      </c>
    </row>
    <row r="59" spans="2:14" ht="20.100000000000001" customHeight="1">
      <c r="B59" s="213" t="s">
        <v>163</v>
      </c>
      <c r="C59" s="214"/>
      <c r="D59" s="191">
        <v>222</v>
      </c>
      <c r="E59" s="192">
        <v>182</v>
      </c>
      <c r="F59" s="192">
        <v>195</v>
      </c>
      <c r="G59" s="192">
        <v>131</v>
      </c>
      <c r="H59" s="192">
        <v>138</v>
      </c>
      <c r="I59" s="192">
        <v>137</v>
      </c>
      <c r="J59" s="191">
        <v>80</v>
      </c>
      <c r="K59" s="193">
        <f t="shared" si="6"/>
        <v>1085</v>
      </c>
      <c r="L59" s="194">
        <f t="shared" si="7"/>
        <v>0.16459344660194175</v>
      </c>
      <c r="N59" s="14">
        <v>6592</v>
      </c>
    </row>
    <row r="60" spans="2:14" ht="20.100000000000001" customHeight="1">
      <c r="B60" s="213" t="s">
        <v>164</v>
      </c>
      <c r="C60" s="214"/>
      <c r="D60" s="191">
        <v>374</v>
      </c>
      <c r="E60" s="192">
        <v>203</v>
      </c>
      <c r="F60" s="192">
        <v>483</v>
      </c>
      <c r="G60" s="192">
        <v>249</v>
      </c>
      <c r="H60" s="192">
        <v>225</v>
      </c>
      <c r="I60" s="192">
        <v>283</v>
      </c>
      <c r="J60" s="191">
        <v>164</v>
      </c>
      <c r="K60" s="193">
        <f t="shared" si="6"/>
        <v>1981</v>
      </c>
      <c r="L60" s="194">
        <f t="shared" si="7"/>
        <v>0.20881205860651417</v>
      </c>
      <c r="N60" s="14">
        <v>9487</v>
      </c>
    </row>
    <row r="61" spans="2:14" ht="20.100000000000001" customHeight="1">
      <c r="B61" s="213" t="s">
        <v>165</v>
      </c>
      <c r="C61" s="214"/>
      <c r="D61" s="191">
        <v>122</v>
      </c>
      <c r="E61" s="192">
        <v>75</v>
      </c>
      <c r="F61" s="192">
        <v>157</v>
      </c>
      <c r="G61" s="192">
        <v>81</v>
      </c>
      <c r="H61" s="192">
        <v>83</v>
      </c>
      <c r="I61" s="192">
        <v>91</v>
      </c>
      <c r="J61" s="191">
        <v>44</v>
      </c>
      <c r="K61" s="193">
        <f t="shared" si="6"/>
        <v>653</v>
      </c>
      <c r="L61" s="194">
        <f t="shared" si="7"/>
        <v>0.21615359152598476</v>
      </c>
      <c r="N61" s="14">
        <v>3021</v>
      </c>
    </row>
    <row r="62" spans="2:14" ht="20.100000000000001" customHeight="1">
      <c r="B62" s="213" t="s">
        <v>166</v>
      </c>
      <c r="C62" s="214"/>
      <c r="D62" s="191">
        <v>259</v>
      </c>
      <c r="E62" s="192">
        <v>135</v>
      </c>
      <c r="F62" s="192">
        <v>281</v>
      </c>
      <c r="G62" s="192">
        <v>158</v>
      </c>
      <c r="H62" s="192">
        <v>125</v>
      </c>
      <c r="I62" s="192">
        <v>132</v>
      </c>
      <c r="J62" s="191">
        <v>95</v>
      </c>
      <c r="K62" s="193">
        <f t="shared" si="6"/>
        <v>1185</v>
      </c>
      <c r="L62" s="194">
        <f t="shared" si="7"/>
        <v>0.19776368491321764</v>
      </c>
      <c r="N62" s="14">
        <v>5992</v>
      </c>
    </row>
    <row r="63" spans="2:14" ht="20.100000000000001" customHeight="1">
      <c r="B63" s="213" t="s">
        <v>167</v>
      </c>
      <c r="C63" s="214"/>
      <c r="D63" s="191">
        <v>190</v>
      </c>
      <c r="E63" s="192">
        <v>151</v>
      </c>
      <c r="F63" s="192">
        <v>350</v>
      </c>
      <c r="G63" s="192">
        <v>196</v>
      </c>
      <c r="H63" s="192">
        <v>171</v>
      </c>
      <c r="I63" s="192">
        <v>177</v>
      </c>
      <c r="J63" s="191">
        <v>104</v>
      </c>
      <c r="K63" s="193">
        <f t="shared" si="6"/>
        <v>1339</v>
      </c>
      <c r="L63" s="194">
        <f t="shared" si="7"/>
        <v>0.14582879546939664</v>
      </c>
      <c r="N63" s="14">
        <v>9182</v>
      </c>
    </row>
    <row r="64" spans="2:14" ht="20.100000000000001" customHeight="1">
      <c r="B64" s="213" t="s">
        <v>168</v>
      </c>
      <c r="C64" s="214"/>
      <c r="D64" s="191">
        <v>15</v>
      </c>
      <c r="E64" s="192">
        <v>18</v>
      </c>
      <c r="F64" s="192">
        <v>30</v>
      </c>
      <c r="G64" s="192">
        <v>26</v>
      </c>
      <c r="H64" s="192">
        <v>26</v>
      </c>
      <c r="I64" s="192">
        <v>29</v>
      </c>
      <c r="J64" s="191">
        <v>27</v>
      </c>
      <c r="K64" s="193">
        <f t="shared" si="6"/>
        <v>171</v>
      </c>
      <c r="L64" s="194">
        <f t="shared" si="7"/>
        <v>0.19476082004555809</v>
      </c>
      <c r="N64" s="14">
        <v>878</v>
      </c>
    </row>
    <row r="65" spans="2:14" ht="20.100000000000001" customHeight="1">
      <c r="B65" s="213" t="s">
        <v>169</v>
      </c>
      <c r="C65" s="214"/>
      <c r="D65" s="191">
        <v>202</v>
      </c>
      <c r="E65" s="192">
        <v>158</v>
      </c>
      <c r="F65" s="192">
        <v>340</v>
      </c>
      <c r="G65" s="192">
        <v>206</v>
      </c>
      <c r="H65" s="192">
        <v>198</v>
      </c>
      <c r="I65" s="192">
        <v>285</v>
      </c>
      <c r="J65" s="191">
        <v>144</v>
      </c>
      <c r="K65" s="193">
        <f t="shared" si="6"/>
        <v>1533</v>
      </c>
      <c r="L65" s="194">
        <f t="shared" si="7"/>
        <v>0.15390021082220662</v>
      </c>
      <c r="N65" s="14">
        <v>9961</v>
      </c>
    </row>
    <row r="66" spans="2:14" ht="20.100000000000001" customHeight="1">
      <c r="B66" s="213" t="s">
        <v>170</v>
      </c>
      <c r="C66" s="214"/>
      <c r="D66" s="191">
        <v>132</v>
      </c>
      <c r="E66" s="192">
        <v>94</v>
      </c>
      <c r="F66" s="192">
        <v>144</v>
      </c>
      <c r="G66" s="192">
        <v>106</v>
      </c>
      <c r="H66" s="192">
        <v>78</v>
      </c>
      <c r="I66" s="192">
        <v>111</v>
      </c>
      <c r="J66" s="191">
        <v>64</v>
      </c>
      <c r="K66" s="193">
        <f t="shared" si="6"/>
        <v>729</v>
      </c>
      <c r="L66" s="194">
        <f t="shared" si="7"/>
        <v>0.16265060240963855</v>
      </c>
      <c r="N66" s="14">
        <v>4482</v>
      </c>
    </row>
    <row r="67" spans="2:14" ht="20.100000000000001" customHeight="1">
      <c r="B67" s="213" t="s">
        <v>171</v>
      </c>
      <c r="C67" s="214"/>
      <c r="D67" s="187">
        <v>538</v>
      </c>
      <c r="E67" s="188">
        <v>491</v>
      </c>
      <c r="F67" s="188">
        <v>1017</v>
      </c>
      <c r="G67" s="188">
        <v>543</v>
      </c>
      <c r="H67" s="188">
        <v>508</v>
      </c>
      <c r="I67" s="188">
        <v>600</v>
      </c>
      <c r="J67" s="187">
        <v>290</v>
      </c>
      <c r="K67" s="189">
        <f t="shared" si="6"/>
        <v>3987</v>
      </c>
      <c r="L67" s="195">
        <f t="shared" si="7"/>
        <v>0.1840295407339026</v>
      </c>
      <c r="N67" s="14">
        <v>21665</v>
      </c>
    </row>
    <row r="68" spans="2:14" ht="20.100000000000001" customHeight="1">
      <c r="B68" s="213" t="s">
        <v>172</v>
      </c>
      <c r="C68" s="214"/>
      <c r="D68" s="187">
        <v>90</v>
      </c>
      <c r="E68" s="188">
        <v>87</v>
      </c>
      <c r="F68" s="188">
        <v>189</v>
      </c>
      <c r="G68" s="188">
        <v>108</v>
      </c>
      <c r="H68" s="188">
        <v>86</v>
      </c>
      <c r="I68" s="188">
        <v>77</v>
      </c>
      <c r="J68" s="187">
        <v>53</v>
      </c>
      <c r="K68" s="189">
        <f t="shared" si="6"/>
        <v>690</v>
      </c>
      <c r="L68" s="195">
        <f t="shared" si="7"/>
        <v>0.1694082985514363</v>
      </c>
      <c r="N68" s="14">
        <v>4073</v>
      </c>
    </row>
    <row r="69" spans="2:14" ht="20.100000000000001" customHeight="1">
      <c r="B69" s="213" t="s">
        <v>173</v>
      </c>
      <c r="C69" s="214"/>
      <c r="D69" s="187">
        <v>111</v>
      </c>
      <c r="E69" s="188">
        <v>101</v>
      </c>
      <c r="F69" s="188">
        <v>252</v>
      </c>
      <c r="G69" s="188">
        <v>123</v>
      </c>
      <c r="H69" s="188">
        <v>115</v>
      </c>
      <c r="I69" s="188">
        <v>122</v>
      </c>
      <c r="J69" s="187">
        <v>64</v>
      </c>
      <c r="K69" s="189">
        <f t="shared" si="6"/>
        <v>888</v>
      </c>
      <c r="L69" s="195">
        <f t="shared" si="7"/>
        <v>0.15529905561385099</v>
      </c>
      <c r="N69" s="14">
        <v>5718</v>
      </c>
    </row>
    <row r="70" spans="2:14" ht="20.100000000000001" customHeight="1">
      <c r="B70" s="213" t="s">
        <v>174</v>
      </c>
      <c r="C70" s="214"/>
      <c r="D70" s="187">
        <v>812</v>
      </c>
      <c r="E70" s="188">
        <v>496</v>
      </c>
      <c r="F70" s="188">
        <v>743</v>
      </c>
      <c r="G70" s="188">
        <v>436</v>
      </c>
      <c r="H70" s="188">
        <v>392</v>
      </c>
      <c r="I70" s="188">
        <v>468</v>
      </c>
      <c r="J70" s="187">
        <v>230</v>
      </c>
      <c r="K70" s="189">
        <f t="shared" si="6"/>
        <v>3577</v>
      </c>
      <c r="L70" s="195">
        <f t="shared" si="7"/>
        <v>0.22870843989769821</v>
      </c>
      <c r="N70" s="14">
        <v>15640</v>
      </c>
    </row>
    <row r="71" spans="2:14" ht="20.100000000000001" customHeight="1">
      <c r="B71" s="213" t="s">
        <v>175</v>
      </c>
      <c r="C71" s="214"/>
      <c r="D71" s="187">
        <v>103</v>
      </c>
      <c r="E71" s="188">
        <v>124</v>
      </c>
      <c r="F71" s="188">
        <v>210</v>
      </c>
      <c r="G71" s="188">
        <v>145</v>
      </c>
      <c r="H71" s="188">
        <v>134</v>
      </c>
      <c r="I71" s="188">
        <v>132</v>
      </c>
      <c r="J71" s="187">
        <v>79</v>
      </c>
      <c r="K71" s="189">
        <f t="shared" si="6"/>
        <v>927</v>
      </c>
      <c r="L71" s="195">
        <f t="shared" si="7"/>
        <v>0.20034579641236222</v>
      </c>
      <c r="N71" s="14">
        <v>4627</v>
      </c>
    </row>
    <row r="72" spans="2:14" ht="20.100000000000001" customHeight="1">
      <c r="B72" s="213" t="s">
        <v>176</v>
      </c>
      <c r="C72" s="214"/>
      <c r="D72" s="187">
        <v>202</v>
      </c>
      <c r="E72" s="188">
        <v>113</v>
      </c>
      <c r="F72" s="188">
        <v>225</v>
      </c>
      <c r="G72" s="188">
        <v>104</v>
      </c>
      <c r="H72" s="188">
        <v>97</v>
      </c>
      <c r="I72" s="188">
        <v>127</v>
      </c>
      <c r="J72" s="187">
        <v>57</v>
      </c>
      <c r="K72" s="189">
        <f t="shared" si="6"/>
        <v>925</v>
      </c>
      <c r="L72" s="195">
        <f t="shared" si="7"/>
        <v>0.21318276100483982</v>
      </c>
      <c r="N72" s="14">
        <v>4339</v>
      </c>
    </row>
    <row r="73" spans="2:14" ht="20.100000000000001" customHeight="1">
      <c r="B73" s="213" t="s">
        <v>177</v>
      </c>
      <c r="C73" s="214"/>
      <c r="D73" s="187">
        <v>172</v>
      </c>
      <c r="E73" s="188">
        <v>91</v>
      </c>
      <c r="F73" s="188">
        <v>175</v>
      </c>
      <c r="G73" s="188">
        <v>98</v>
      </c>
      <c r="H73" s="188">
        <v>91</v>
      </c>
      <c r="I73" s="188">
        <v>148</v>
      </c>
      <c r="J73" s="187">
        <v>66</v>
      </c>
      <c r="K73" s="189">
        <f t="shared" si="6"/>
        <v>841</v>
      </c>
      <c r="L73" s="195">
        <f t="shared" si="7"/>
        <v>0.21399491094147582</v>
      </c>
      <c r="N73" s="14">
        <v>3930</v>
      </c>
    </row>
    <row r="74" spans="2:14" ht="20.100000000000001" customHeight="1">
      <c r="B74" s="213" t="s">
        <v>178</v>
      </c>
      <c r="C74" s="214"/>
      <c r="D74" s="187">
        <v>149</v>
      </c>
      <c r="E74" s="188">
        <v>111</v>
      </c>
      <c r="F74" s="188">
        <v>173</v>
      </c>
      <c r="G74" s="188">
        <v>88</v>
      </c>
      <c r="H74" s="188">
        <v>72</v>
      </c>
      <c r="I74" s="188">
        <v>95</v>
      </c>
      <c r="J74" s="187">
        <v>51</v>
      </c>
      <c r="K74" s="189">
        <f t="shared" si="6"/>
        <v>739</v>
      </c>
      <c r="L74" s="196">
        <f t="shared" si="7"/>
        <v>0.22907625542467452</v>
      </c>
      <c r="N74" s="14">
        <v>3226</v>
      </c>
    </row>
    <row r="75" spans="2:14" ht="20.100000000000001" customHeight="1">
      <c r="B75" s="213" t="s">
        <v>179</v>
      </c>
      <c r="C75" s="214"/>
      <c r="D75" s="187">
        <v>312</v>
      </c>
      <c r="E75" s="188">
        <v>216</v>
      </c>
      <c r="F75" s="188">
        <v>304</v>
      </c>
      <c r="G75" s="188">
        <v>198</v>
      </c>
      <c r="H75" s="188">
        <v>193</v>
      </c>
      <c r="I75" s="188">
        <v>222</v>
      </c>
      <c r="J75" s="187">
        <v>89</v>
      </c>
      <c r="K75" s="189">
        <f t="shared" si="6"/>
        <v>1534</v>
      </c>
      <c r="L75" s="197">
        <f t="shared" si="7"/>
        <v>0.25485961123110151</v>
      </c>
      <c r="N75" s="14">
        <v>6019</v>
      </c>
    </row>
    <row r="76" spans="2:14" ht="20.100000000000001" customHeight="1">
      <c r="B76" s="213" t="s">
        <v>180</v>
      </c>
      <c r="C76" s="214"/>
      <c r="D76" s="187">
        <v>92</v>
      </c>
      <c r="E76" s="188">
        <v>69</v>
      </c>
      <c r="F76" s="188">
        <v>95</v>
      </c>
      <c r="G76" s="188">
        <v>66</v>
      </c>
      <c r="H76" s="188">
        <v>47</v>
      </c>
      <c r="I76" s="188">
        <v>75</v>
      </c>
      <c r="J76" s="187">
        <v>31</v>
      </c>
      <c r="K76" s="189">
        <f t="shared" si="6"/>
        <v>475</v>
      </c>
      <c r="L76" s="195">
        <f t="shared" si="7"/>
        <v>0.24185336048879838</v>
      </c>
      <c r="N76" s="14">
        <v>1964</v>
      </c>
    </row>
    <row r="77" spans="2:14" ht="20.100000000000001" customHeight="1">
      <c r="B77" s="213" t="s">
        <v>181</v>
      </c>
      <c r="C77" s="214"/>
      <c r="D77" s="187">
        <v>304</v>
      </c>
      <c r="E77" s="188">
        <v>185</v>
      </c>
      <c r="F77" s="188">
        <v>385</v>
      </c>
      <c r="G77" s="188">
        <v>241</v>
      </c>
      <c r="H77" s="188">
        <v>188</v>
      </c>
      <c r="I77" s="188">
        <v>214</v>
      </c>
      <c r="J77" s="187">
        <v>109</v>
      </c>
      <c r="K77" s="189">
        <f t="shared" si="6"/>
        <v>1626</v>
      </c>
      <c r="L77" s="195">
        <f t="shared" si="7"/>
        <v>0.20972526763833355</v>
      </c>
      <c r="N77" s="14">
        <v>7753</v>
      </c>
    </row>
    <row r="78" spans="2:14" ht="20.100000000000001" customHeight="1">
      <c r="B78" s="213" t="s">
        <v>182</v>
      </c>
      <c r="C78" s="214"/>
      <c r="D78" s="187">
        <v>48</v>
      </c>
      <c r="E78" s="188">
        <v>35</v>
      </c>
      <c r="F78" s="188">
        <v>61</v>
      </c>
      <c r="G78" s="188">
        <v>28</v>
      </c>
      <c r="H78" s="188">
        <v>19</v>
      </c>
      <c r="I78" s="188">
        <v>43</v>
      </c>
      <c r="J78" s="187">
        <v>25</v>
      </c>
      <c r="K78" s="189">
        <f t="shared" si="6"/>
        <v>259</v>
      </c>
      <c r="L78" s="195">
        <f t="shared" si="7"/>
        <v>0.21299342105263158</v>
      </c>
      <c r="N78" s="14">
        <v>1216</v>
      </c>
    </row>
    <row r="79" spans="2:14" ht="20.100000000000001" customHeight="1">
      <c r="B79" s="213" t="s">
        <v>183</v>
      </c>
      <c r="C79" s="214"/>
      <c r="D79" s="187">
        <v>196</v>
      </c>
      <c r="E79" s="188">
        <v>150</v>
      </c>
      <c r="F79" s="188">
        <v>393</v>
      </c>
      <c r="G79" s="188">
        <v>223</v>
      </c>
      <c r="H79" s="188">
        <v>183</v>
      </c>
      <c r="I79" s="188">
        <v>251</v>
      </c>
      <c r="J79" s="187">
        <v>142</v>
      </c>
      <c r="K79" s="189">
        <f t="shared" si="6"/>
        <v>1538</v>
      </c>
      <c r="L79" s="195">
        <f t="shared" si="7"/>
        <v>0.17119323241317899</v>
      </c>
      <c r="N79" s="14">
        <v>8984</v>
      </c>
    </row>
    <row r="80" spans="2:14" ht="20.100000000000001" customHeight="1">
      <c r="B80" s="213" t="s">
        <v>184</v>
      </c>
      <c r="C80" s="214"/>
      <c r="D80" s="45">
        <v>51</v>
      </c>
      <c r="E80" s="46">
        <v>41</v>
      </c>
      <c r="F80" s="46">
        <v>77</v>
      </c>
      <c r="G80" s="46">
        <v>49</v>
      </c>
      <c r="H80" s="46">
        <v>33</v>
      </c>
      <c r="I80" s="46">
        <v>70</v>
      </c>
      <c r="J80" s="45">
        <v>37</v>
      </c>
      <c r="K80" s="47">
        <f t="shared" si="6"/>
        <v>358</v>
      </c>
      <c r="L80" s="195">
        <f t="shared" si="7"/>
        <v>0.1724470134874759</v>
      </c>
      <c r="N80" s="14">
        <v>2076</v>
      </c>
    </row>
    <row r="81" spans="2:14" ht="20.100000000000001" customHeight="1">
      <c r="B81" s="213" t="s">
        <v>185</v>
      </c>
      <c r="C81" s="214"/>
      <c r="D81" s="45">
        <v>42</v>
      </c>
      <c r="E81" s="46">
        <v>49</v>
      </c>
      <c r="F81" s="46">
        <v>129</v>
      </c>
      <c r="G81" s="46">
        <v>62</v>
      </c>
      <c r="H81" s="46">
        <v>38</v>
      </c>
      <c r="I81" s="46">
        <v>88</v>
      </c>
      <c r="J81" s="45">
        <v>34</v>
      </c>
      <c r="K81" s="47">
        <f t="shared" si="6"/>
        <v>442</v>
      </c>
      <c r="L81" s="195">
        <f t="shared" si="7"/>
        <v>0.16315983757844224</v>
      </c>
      <c r="N81" s="14">
        <v>2709</v>
      </c>
    </row>
    <row r="82" spans="2:14" ht="20.100000000000001" customHeight="1">
      <c r="B82" s="213" t="s">
        <v>186</v>
      </c>
      <c r="C82" s="214"/>
      <c r="D82" s="40">
        <v>213</v>
      </c>
      <c r="E82" s="39">
        <v>155</v>
      </c>
      <c r="F82" s="39">
        <v>271</v>
      </c>
      <c r="G82" s="39">
        <v>162</v>
      </c>
      <c r="H82" s="39">
        <v>124</v>
      </c>
      <c r="I82" s="39">
        <v>161</v>
      </c>
      <c r="J82" s="40">
        <v>112</v>
      </c>
      <c r="K82" s="190">
        <f t="shared" si="6"/>
        <v>1198</v>
      </c>
      <c r="L82" s="197">
        <f t="shared" si="7"/>
        <v>0.18264979417594146</v>
      </c>
      <c r="N82" s="14">
        <v>6559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7"/>
      <c r="C3" s="217"/>
      <c r="D3" s="217" t="s">
        <v>121</v>
      </c>
      <c r="E3" s="217"/>
      <c r="F3" s="217" t="s">
        <v>122</v>
      </c>
      <c r="G3" s="217"/>
      <c r="H3" s="217" t="s">
        <v>123</v>
      </c>
      <c r="I3" s="217"/>
      <c r="J3" s="217" t="s">
        <v>124</v>
      </c>
      <c r="K3" s="217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9"/>
      <c r="C4" s="219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8" t="s">
        <v>113</v>
      </c>
      <c r="C5" s="218"/>
      <c r="D5" s="150">
        <v>6167</v>
      </c>
      <c r="E5" s="149">
        <v>347537.66000000003</v>
      </c>
      <c r="F5" s="151">
        <v>1766</v>
      </c>
      <c r="G5" s="152">
        <v>34927.310000000012</v>
      </c>
      <c r="H5" s="150">
        <v>551</v>
      </c>
      <c r="I5" s="149">
        <v>114868.24000000002</v>
      </c>
      <c r="J5" s="151">
        <v>1117</v>
      </c>
      <c r="K5" s="152">
        <v>364751.51000000007</v>
      </c>
      <c r="M5" s="162">
        <f>Q5+Q7</f>
        <v>42305</v>
      </c>
      <c r="N5" s="121" t="s">
        <v>107</v>
      </c>
      <c r="O5" s="122"/>
      <c r="P5" s="134"/>
      <c r="Q5" s="123">
        <v>33929</v>
      </c>
      <c r="R5" s="124">
        <v>2104712.9499999993</v>
      </c>
      <c r="S5" s="124">
        <f>R5/Q5*100</f>
        <v>6203.2861269120785</v>
      </c>
    </row>
    <row r="6" spans="1:19" ht="20.100000000000001" customHeight="1">
      <c r="B6" s="215" t="s">
        <v>114</v>
      </c>
      <c r="C6" s="215"/>
      <c r="D6" s="153">
        <v>4910</v>
      </c>
      <c r="E6" s="154">
        <v>314147.78999999998</v>
      </c>
      <c r="F6" s="155">
        <v>1544</v>
      </c>
      <c r="G6" s="156">
        <v>30149.789999999997</v>
      </c>
      <c r="H6" s="153">
        <v>399</v>
      </c>
      <c r="I6" s="154">
        <v>87761.609999999971</v>
      </c>
      <c r="J6" s="155">
        <v>882</v>
      </c>
      <c r="K6" s="156">
        <v>269442.75</v>
      </c>
      <c r="M6" s="58"/>
      <c r="N6" s="125"/>
      <c r="O6" s="94" t="s">
        <v>104</v>
      </c>
      <c r="P6" s="107"/>
      <c r="Q6" s="98">
        <f>Q5/Q$13</f>
        <v>0.63892812082179917</v>
      </c>
      <c r="R6" s="99">
        <f>R5/R$13</f>
        <v>0.40202885314310827</v>
      </c>
      <c r="S6" s="100" t="s">
        <v>106</v>
      </c>
    </row>
    <row r="7" spans="1:19" ht="20.100000000000001" customHeight="1">
      <c r="B7" s="215" t="s">
        <v>115</v>
      </c>
      <c r="C7" s="215"/>
      <c r="D7" s="153">
        <v>3003</v>
      </c>
      <c r="E7" s="154">
        <v>186819.66999999998</v>
      </c>
      <c r="F7" s="155">
        <v>914</v>
      </c>
      <c r="G7" s="156">
        <v>16381.079999999998</v>
      </c>
      <c r="H7" s="153">
        <v>512</v>
      </c>
      <c r="I7" s="154">
        <v>116121.87</v>
      </c>
      <c r="J7" s="155">
        <v>626</v>
      </c>
      <c r="K7" s="156">
        <v>199214.76000000004</v>
      </c>
      <c r="M7" s="58"/>
      <c r="N7" s="126" t="s">
        <v>108</v>
      </c>
      <c r="O7" s="127"/>
      <c r="P7" s="135"/>
      <c r="Q7" s="128">
        <v>8376</v>
      </c>
      <c r="R7" s="129">
        <v>158732.92000000001</v>
      </c>
      <c r="S7" s="129">
        <f>R7/Q7*100</f>
        <v>1895.0921680993315</v>
      </c>
    </row>
    <row r="8" spans="1:19" ht="20.100000000000001" customHeight="1">
      <c r="B8" s="215" t="s">
        <v>116</v>
      </c>
      <c r="C8" s="215"/>
      <c r="D8" s="153">
        <v>1306</v>
      </c>
      <c r="E8" s="154">
        <v>83411.150000000023</v>
      </c>
      <c r="F8" s="155">
        <v>258</v>
      </c>
      <c r="G8" s="156">
        <v>4761.9000000000005</v>
      </c>
      <c r="H8" s="153">
        <v>65</v>
      </c>
      <c r="I8" s="154">
        <v>13840.55</v>
      </c>
      <c r="J8" s="155">
        <v>322</v>
      </c>
      <c r="K8" s="156">
        <v>98748.31</v>
      </c>
      <c r="L8" s="89"/>
      <c r="M8" s="88"/>
      <c r="N8" s="130"/>
      <c r="O8" s="94" t="s">
        <v>104</v>
      </c>
      <c r="P8" s="107"/>
      <c r="Q8" s="98">
        <f>Q7/Q$13</f>
        <v>0.15773120162702672</v>
      </c>
      <c r="R8" s="99">
        <f>R7/R$13</f>
        <v>3.0320150680717185E-2</v>
      </c>
      <c r="S8" s="100" t="s">
        <v>105</v>
      </c>
    </row>
    <row r="9" spans="1:19" ht="20.100000000000001" customHeight="1">
      <c r="B9" s="215" t="s">
        <v>117</v>
      </c>
      <c r="C9" s="215"/>
      <c r="D9" s="153">
        <v>1813</v>
      </c>
      <c r="E9" s="154">
        <v>123137.58</v>
      </c>
      <c r="F9" s="155">
        <v>425</v>
      </c>
      <c r="G9" s="156">
        <v>9014.4600000000009</v>
      </c>
      <c r="H9" s="153">
        <v>320</v>
      </c>
      <c r="I9" s="154">
        <v>69443.67</v>
      </c>
      <c r="J9" s="155">
        <v>388</v>
      </c>
      <c r="K9" s="156">
        <v>120261.38</v>
      </c>
      <c r="L9" s="89"/>
      <c r="M9" s="88"/>
      <c r="N9" s="126" t="s">
        <v>109</v>
      </c>
      <c r="O9" s="127"/>
      <c r="P9" s="135"/>
      <c r="Q9" s="128">
        <v>4023</v>
      </c>
      <c r="R9" s="129">
        <v>887656.09</v>
      </c>
      <c r="S9" s="129">
        <f>R9/Q9*100</f>
        <v>22064.531195625153</v>
      </c>
    </row>
    <row r="10" spans="1:19" ht="20.100000000000001" customHeight="1">
      <c r="B10" s="215" t="s">
        <v>118</v>
      </c>
      <c r="C10" s="215"/>
      <c r="D10" s="153">
        <v>4428</v>
      </c>
      <c r="E10" s="154">
        <v>292292.64999999997</v>
      </c>
      <c r="F10" s="155">
        <v>743</v>
      </c>
      <c r="G10" s="156">
        <v>14721.499999999998</v>
      </c>
      <c r="H10" s="153">
        <v>555</v>
      </c>
      <c r="I10" s="154">
        <v>132089.69999999995</v>
      </c>
      <c r="J10" s="155">
        <v>981</v>
      </c>
      <c r="K10" s="156">
        <v>309304.40000000002</v>
      </c>
      <c r="L10" s="89"/>
      <c r="M10" s="88"/>
      <c r="N10" s="95"/>
      <c r="O10" s="94" t="s">
        <v>104</v>
      </c>
      <c r="P10" s="107"/>
      <c r="Q10" s="98">
        <f>Q9/Q$13</f>
        <v>7.5758431727021069E-2</v>
      </c>
      <c r="R10" s="99">
        <f>R9/R$13</f>
        <v>0.16955440876067959</v>
      </c>
      <c r="S10" s="100" t="s">
        <v>105</v>
      </c>
    </row>
    <row r="11" spans="1:19" ht="20.100000000000001" customHeight="1">
      <c r="B11" s="215" t="s">
        <v>119</v>
      </c>
      <c r="C11" s="215"/>
      <c r="D11" s="153">
        <v>9403</v>
      </c>
      <c r="E11" s="154">
        <v>568583.92000000016</v>
      </c>
      <c r="F11" s="155">
        <v>2030</v>
      </c>
      <c r="G11" s="156">
        <v>34872.15</v>
      </c>
      <c r="H11" s="153">
        <v>1318</v>
      </c>
      <c r="I11" s="154">
        <v>290690.90999999992</v>
      </c>
      <c r="J11" s="155">
        <v>1705</v>
      </c>
      <c r="K11" s="156">
        <v>492712.28</v>
      </c>
      <c r="L11" s="89"/>
      <c r="M11" s="88"/>
      <c r="N11" s="126" t="s">
        <v>110</v>
      </c>
      <c r="O11" s="127"/>
      <c r="P11" s="135"/>
      <c r="Q11" s="101">
        <v>6775</v>
      </c>
      <c r="R11" s="102">
        <v>2084126.6399999992</v>
      </c>
      <c r="S11" s="102">
        <f>R11/Q11*100</f>
        <v>30762.016826568255</v>
      </c>
    </row>
    <row r="12" spans="1:19" ht="20.100000000000001" customHeight="1" thickBot="1">
      <c r="B12" s="216" t="s">
        <v>120</v>
      </c>
      <c r="C12" s="216"/>
      <c r="D12" s="157">
        <v>2899</v>
      </c>
      <c r="E12" s="158">
        <v>188782.53000000003</v>
      </c>
      <c r="F12" s="159">
        <v>696</v>
      </c>
      <c r="G12" s="160">
        <v>13904.730000000001</v>
      </c>
      <c r="H12" s="157">
        <v>303</v>
      </c>
      <c r="I12" s="158">
        <v>62839.54</v>
      </c>
      <c r="J12" s="159">
        <v>754</v>
      </c>
      <c r="K12" s="160">
        <v>229691.25</v>
      </c>
      <c r="L12" s="89"/>
      <c r="M12" s="88"/>
      <c r="N12" s="125"/>
      <c r="O12" s="84" t="s">
        <v>104</v>
      </c>
      <c r="P12" s="108"/>
      <c r="Q12" s="103">
        <f>Q11/Q$13</f>
        <v>0.12758224582415306</v>
      </c>
      <c r="R12" s="104">
        <f>R11/R$13</f>
        <v>0.39809658741549508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33929</v>
      </c>
      <c r="E13" s="149">
        <v>2104712.9499999993</v>
      </c>
      <c r="F13" s="151">
        <v>8376</v>
      </c>
      <c r="G13" s="152">
        <v>158732.92000000001</v>
      </c>
      <c r="H13" s="150">
        <v>4023</v>
      </c>
      <c r="I13" s="149">
        <v>887656.09</v>
      </c>
      <c r="J13" s="151">
        <v>6775</v>
      </c>
      <c r="K13" s="152">
        <v>2084126.6399999992</v>
      </c>
      <c r="M13" s="58"/>
      <c r="N13" s="131" t="s">
        <v>111</v>
      </c>
      <c r="O13" s="132"/>
      <c r="P13" s="133"/>
      <c r="Q13" s="96">
        <f>Q5+Q7+Q9+Q11</f>
        <v>53103</v>
      </c>
      <c r="R13" s="97">
        <f>R5+R7+R9+R11</f>
        <v>5235228.5999999978</v>
      </c>
      <c r="S13" s="97">
        <f>R13/Q13*100</f>
        <v>9858.6305858426022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0.64232892407040931</v>
      </c>
      <c r="O16" s="58">
        <f>F5/(D5+F5+H5+J5)</f>
        <v>0.18393917300281221</v>
      </c>
      <c r="P16" s="58">
        <f>H5/(D5+F5+H5+J5)</f>
        <v>5.7389855223414228E-2</v>
      </c>
      <c r="Q16" s="58">
        <f>J5/(D5+F5+H5+J5)</f>
        <v>0.11634204770336423</v>
      </c>
    </row>
    <row r="17" spans="13:17" ht="20.100000000000001" customHeight="1">
      <c r="M17" s="14" t="s">
        <v>133</v>
      </c>
      <c r="N17" s="58">
        <f t="shared" ref="N17:N23" si="0">D6/(D6+F6+H6+J6)</f>
        <v>0.63477698771816415</v>
      </c>
      <c r="O17" s="58">
        <f t="shared" ref="O17:O23" si="1">F6/(D6+F6+H6+J6)</f>
        <v>0.19961215255332904</v>
      </c>
      <c r="P17" s="58">
        <f t="shared" ref="P17:P23" si="2">H6/(D6+F6+H6+J6)</f>
        <v>5.1583710407239816E-2</v>
      </c>
      <c r="Q17" s="58">
        <f t="shared" ref="Q17:Q23" si="3">J6/(D6+F6+H6+J6)</f>
        <v>0.11402714932126697</v>
      </c>
    </row>
    <row r="18" spans="13:17" ht="20.100000000000001" customHeight="1">
      <c r="M18" s="14" t="s">
        <v>134</v>
      </c>
      <c r="N18" s="58">
        <f t="shared" si="0"/>
        <v>0.59406528189910979</v>
      </c>
      <c r="O18" s="58">
        <f t="shared" si="1"/>
        <v>0.18081107814045499</v>
      </c>
      <c r="P18" s="58">
        <f t="shared" si="2"/>
        <v>0.10128585558852621</v>
      </c>
      <c r="Q18" s="58">
        <f t="shared" si="3"/>
        <v>0.123837784371909</v>
      </c>
    </row>
    <row r="19" spans="13:17" ht="20.100000000000001" customHeight="1">
      <c r="M19" s="14" t="s">
        <v>135</v>
      </c>
      <c r="N19" s="58">
        <f t="shared" si="0"/>
        <v>0.66940030753459767</v>
      </c>
      <c r="O19" s="58">
        <f t="shared" si="1"/>
        <v>0.13223987698616094</v>
      </c>
      <c r="P19" s="58">
        <f t="shared" si="2"/>
        <v>3.3316248077908762E-2</v>
      </c>
      <c r="Q19" s="58">
        <f t="shared" si="3"/>
        <v>0.16504356740133266</v>
      </c>
    </row>
    <row r="20" spans="13:17" ht="20.100000000000001" customHeight="1">
      <c r="M20" s="14" t="s">
        <v>136</v>
      </c>
      <c r="N20" s="58">
        <f t="shared" si="0"/>
        <v>0.61541072640868977</v>
      </c>
      <c r="O20" s="58">
        <f t="shared" si="1"/>
        <v>0.14426340801086218</v>
      </c>
      <c r="P20" s="58">
        <f t="shared" si="2"/>
        <v>0.10862186014935506</v>
      </c>
      <c r="Q20" s="58">
        <f t="shared" si="3"/>
        <v>0.13170400543109301</v>
      </c>
    </row>
    <row r="21" spans="13:17" ht="20.100000000000001" customHeight="1">
      <c r="M21" s="14" t="s">
        <v>137</v>
      </c>
      <c r="N21" s="58">
        <f t="shared" si="0"/>
        <v>0.66020575518115399</v>
      </c>
      <c r="O21" s="58">
        <f t="shared" si="1"/>
        <v>0.11077978231698225</v>
      </c>
      <c r="P21" s="58">
        <f t="shared" si="2"/>
        <v>8.2749366333681226E-2</v>
      </c>
      <c r="Q21" s="58">
        <f t="shared" si="3"/>
        <v>0.14626509616818251</v>
      </c>
    </row>
    <row r="22" spans="13:17" ht="20.100000000000001" customHeight="1">
      <c r="M22" s="14" t="s">
        <v>138</v>
      </c>
      <c r="N22" s="58">
        <f t="shared" si="0"/>
        <v>0.65045655783065859</v>
      </c>
      <c r="O22" s="58">
        <f t="shared" si="1"/>
        <v>0.14042612064194798</v>
      </c>
      <c r="P22" s="58">
        <f t="shared" si="2"/>
        <v>9.1173215273934696E-2</v>
      </c>
      <c r="Q22" s="58">
        <f t="shared" si="3"/>
        <v>0.11794410625345877</v>
      </c>
    </row>
    <row r="23" spans="13:17" ht="20.100000000000001" customHeight="1">
      <c r="M23" s="14" t="s">
        <v>139</v>
      </c>
      <c r="N23" s="58">
        <f t="shared" si="0"/>
        <v>0.62317282889079961</v>
      </c>
      <c r="O23" s="58">
        <f t="shared" si="1"/>
        <v>0.14961306964746346</v>
      </c>
      <c r="P23" s="58">
        <f t="shared" si="2"/>
        <v>6.5133276010318139E-2</v>
      </c>
      <c r="Q23" s="58">
        <f t="shared" si="3"/>
        <v>0.16208082545141875</v>
      </c>
    </row>
    <row r="24" spans="13:17" ht="20.100000000000001" customHeight="1">
      <c r="M24" s="14" t="s">
        <v>140</v>
      </c>
      <c r="N24" s="58">
        <f t="shared" ref="N24" si="4">D13/(D13+F13+H13+J13)</f>
        <v>0.63892812082179917</v>
      </c>
      <c r="O24" s="58">
        <f t="shared" ref="O24" si="5">F13/(D13+F13+H13+J13)</f>
        <v>0.15773120162702672</v>
      </c>
      <c r="P24" s="58">
        <f t="shared" ref="P24" si="6">H13/(D13+F13+H13+J13)</f>
        <v>7.5758431727021069E-2</v>
      </c>
      <c r="Q24" s="58">
        <f t="shared" ref="Q24" si="7">J13/(D13+F13+H13+J13)</f>
        <v>0.12758224582415306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0.40313631820315754</v>
      </c>
      <c r="O29" s="58">
        <f>G5/(E5+G5+I5+K5)</f>
        <v>4.0514939181383477E-2</v>
      </c>
      <c r="P29" s="58">
        <f>I5/(E5+G5+I5+K5)</f>
        <v>0.13324472332603227</v>
      </c>
      <c r="Q29" s="58">
        <f>K5/(E5+G5+I5+K5)</f>
        <v>0.42310401928942665</v>
      </c>
    </row>
    <row r="30" spans="13:17" ht="20.100000000000001" customHeight="1">
      <c r="M30" s="14" t="s">
        <v>133</v>
      </c>
      <c r="N30" s="58">
        <f t="shared" ref="N30:N37" si="8">E6/(E6+G6+I6+K6)</f>
        <v>0.44782169811248135</v>
      </c>
      <c r="O30" s="58">
        <f t="shared" ref="O30:O37" si="9">G6/(E6+G6+I6+K6)</f>
        <v>4.2978911790322344E-2</v>
      </c>
      <c r="P30" s="58">
        <f t="shared" ref="P30:P37" si="10">I6/(E6+G6+I6+K6)</f>
        <v>0.1251052990673126</v>
      </c>
      <c r="Q30" s="58">
        <f t="shared" ref="Q30:Q37" si="11">K6/(E6+G6+I6+K6)</f>
        <v>0.38409409102988373</v>
      </c>
    </row>
    <row r="31" spans="13:17" ht="20.100000000000001" customHeight="1">
      <c r="M31" s="14" t="s">
        <v>134</v>
      </c>
      <c r="N31" s="58">
        <f t="shared" si="8"/>
        <v>0.36028197234305459</v>
      </c>
      <c r="O31" s="58">
        <f t="shared" si="9"/>
        <v>3.1590933714364042E-2</v>
      </c>
      <c r="P31" s="58">
        <f t="shared" si="10"/>
        <v>0.22394117469409822</v>
      </c>
      <c r="Q31" s="58">
        <f t="shared" si="11"/>
        <v>0.38418591924848317</v>
      </c>
    </row>
    <row r="32" spans="13:17" ht="20.100000000000001" customHeight="1">
      <c r="M32" s="14" t="s">
        <v>135</v>
      </c>
      <c r="N32" s="58">
        <f t="shared" si="8"/>
        <v>0.41547298489041079</v>
      </c>
      <c r="O32" s="58">
        <f t="shared" si="9"/>
        <v>2.371914074736587E-2</v>
      </c>
      <c r="P32" s="58">
        <f t="shared" si="10"/>
        <v>6.894011916901964E-2</v>
      </c>
      <c r="Q32" s="58">
        <f t="shared" si="11"/>
        <v>0.49186775519320364</v>
      </c>
    </row>
    <row r="33" spans="13:17" ht="20.100000000000001" customHeight="1">
      <c r="M33" s="14" t="s">
        <v>136</v>
      </c>
      <c r="N33" s="58">
        <f t="shared" si="8"/>
        <v>0.3825846433893999</v>
      </c>
      <c r="O33" s="58">
        <f t="shared" si="9"/>
        <v>2.8007647742046012E-2</v>
      </c>
      <c r="P33" s="58">
        <f t="shared" si="10"/>
        <v>0.21575932970747977</v>
      </c>
      <c r="Q33" s="58">
        <f t="shared" si="11"/>
        <v>0.37364837916107424</v>
      </c>
    </row>
    <row r="34" spans="13:17" ht="20.100000000000001" customHeight="1">
      <c r="M34" s="14" t="s">
        <v>137</v>
      </c>
      <c r="N34" s="58">
        <f t="shared" si="8"/>
        <v>0.39055241574367994</v>
      </c>
      <c r="O34" s="58">
        <f t="shared" si="9"/>
        <v>1.9670413841643246E-2</v>
      </c>
      <c r="P34" s="58">
        <f t="shared" si="10"/>
        <v>0.1764941794802502</v>
      </c>
      <c r="Q34" s="58">
        <f t="shared" si="11"/>
        <v>0.41328299093442655</v>
      </c>
    </row>
    <row r="35" spans="13:17" ht="20.100000000000001" customHeight="1">
      <c r="M35" s="14" t="s">
        <v>138</v>
      </c>
      <c r="N35" s="58">
        <f t="shared" si="8"/>
        <v>0.40997953894759304</v>
      </c>
      <c r="O35" s="58">
        <f t="shared" si="9"/>
        <v>2.5144692764282366E-2</v>
      </c>
      <c r="P35" s="58">
        <f t="shared" si="10"/>
        <v>0.20960375604370979</v>
      </c>
      <c r="Q35" s="58">
        <f t="shared" si="11"/>
        <v>0.35527201224441474</v>
      </c>
    </row>
    <row r="36" spans="13:17" ht="20.100000000000001" customHeight="1">
      <c r="M36" s="14" t="s">
        <v>139</v>
      </c>
      <c r="N36" s="58">
        <f t="shared" si="8"/>
        <v>0.38121092314789418</v>
      </c>
      <c r="O36" s="58">
        <f t="shared" si="9"/>
        <v>2.8077995137697424E-2</v>
      </c>
      <c r="P36" s="58">
        <f t="shared" si="10"/>
        <v>0.12689266879508934</v>
      </c>
      <c r="Q36" s="58">
        <f t="shared" si="11"/>
        <v>0.46381841291931902</v>
      </c>
    </row>
    <row r="37" spans="13:17" ht="20.100000000000001" customHeight="1">
      <c r="M37" s="14" t="s">
        <v>140</v>
      </c>
      <c r="N37" s="58">
        <f t="shared" si="8"/>
        <v>0.40202885314310827</v>
      </c>
      <c r="O37" s="58">
        <f t="shared" si="9"/>
        <v>3.0320150680717185E-2</v>
      </c>
      <c r="P37" s="58">
        <f t="shared" si="10"/>
        <v>0.16955440876067959</v>
      </c>
      <c r="Q37" s="58">
        <f t="shared" si="11"/>
        <v>0.39809658741549508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tabSelected="1" topLeftCell="A47"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33"/>
      <c r="D3" s="234"/>
      <c r="E3" s="237" t="s">
        <v>51</v>
      </c>
      <c r="F3" s="224" t="s">
        <v>99</v>
      </c>
      <c r="G3" s="237" t="s">
        <v>56</v>
      </c>
      <c r="H3" s="224" t="s">
        <v>99</v>
      </c>
    </row>
    <row r="4" spans="1:14" s="14" customFormat="1" ht="20.100000000000001" customHeight="1" thickBot="1">
      <c r="B4" s="202"/>
      <c r="C4" s="235"/>
      <c r="D4" s="236"/>
      <c r="E4" s="238"/>
      <c r="F4" s="225"/>
      <c r="G4" s="238"/>
      <c r="H4" s="225"/>
      <c r="N4" s="24"/>
    </row>
    <row r="5" spans="1:14" s="14" customFormat="1" ht="20.100000000000001" customHeight="1" thickTop="1">
      <c r="B5" s="226" t="s">
        <v>68</v>
      </c>
      <c r="C5" s="229" t="s">
        <v>3</v>
      </c>
      <c r="D5" s="230"/>
      <c r="E5" s="163">
        <v>5031</v>
      </c>
      <c r="F5" s="164">
        <f t="shared" ref="F5:F16" si="0">E5/SUM(E$5:E$16)</f>
        <v>0.14828023224969789</v>
      </c>
      <c r="G5" s="165">
        <v>307102.62</v>
      </c>
      <c r="H5" s="166">
        <f t="shared" ref="H5:H16" si="1">G5/SUM(G$5:G$16)</f>
        <v>0.1459118783870266</v>
      </c>
      <c r="N5" s="24"/>
    </row>
    <row r="6" spans="1:14" s="14" customFormat="1" ht="20.100000000000001" customHeight="1">
      <c r="B6" s="227"/>
      <c r="C6" s="231" t="s">
        <v>8</v>
      </c>
      <c r="D6" s="232"/>
      <c r="E6" s="167">
        <v>251</v>
      </c>
      <c r="F6" s="168">
        <f t="shared" si="0"/>
        <v>7.3978012909310621E-3</v>
      </c>
      <c r="G6" s="169">
        <v>18990.25</v>
      </c>
      <c r="H6" s="170">
        <f t="shared" si="1"/>
        <v>9.0227268283781872E-3</v>
      </c>
      <c r="N6" s="24"/>
    </row>
    <row r="7" spans="1:14" s="14" customFormat="1" ht="20.100000000000001" customHeight="1">
      <c r="B7" s="227"/>
      <c r="C7" s="231" t="s">
        <v>9</v>
      </c>
      <c r="D7" s="232"/>
      <c r="E7" s="167">
        <v>2203</v>
      </c>
      <c r="F7" s="168">
        <f t="shared" si="0"/>
        <v>6.4929706151080194E-2</v>
      </c>
      <c r="G7" s="169">
        <v>108910.99000000003</v>
      </c>
      <c r="H7" s="170">
        <f t="shared" si="1"/>
        <v>5.1746244066203907E-2</v>
      </c>
      <c r="N7" s="24"/>
    </row>
    <row r="8" spans="1:14" s="14" customFormat="1" ht="20.100000000000001" customHeight="1">
      <c r="B8" s="227"/>
      <c r="C8" s="231" t="s">
        <v>10</v>
      </c>
      <c r="D8" s="232"/>
      <c r="E8" s="167">
        <v>445</v>
      </c>
      <c r="F8" s="168">
        <f t="shared" si="0"/>
        <v>1.3115623802646704E-2</v>
      </c>
      <c r="G8" s="169">
        <v>19682.889999999996</v>
      </c>
      <c r="H8" s="170">
        <f t="shared" si="1"/>
        <v>9.3518168356402209E-3</v>
      </c>
      <c r="N8" s="24"/>
    </row>
    <row r="9" spans="1:14" s="14" customFormat="1" ht="20.100000000000001" customHeight="1">
      <c r="B9" s="227"/>
      <c r="C9" s="220" t="s">
        <v>70</v>
      </c>
      <c r="D9" s="221"/>
      <c r="E9" s="167">
        <v>4229</v>
      </c>
      <c r="F9" s="168">
        <f t="shared" si="0"/>
        <v>0.12464263609301778</v>
      </c>
      <c r="G9" s="169">
        <v>54993.23</v>
      </c>
      <c r="H9" s="170">
        <f t="shared" si="1"/>
        <v>2.6128612930328574E-2</v>
      </c>
      <c r="N9" s="24"/>
    </row>
    <row r="10" spans="1:14" s="14" customFormat="1" ht="20.100000000000001" customHeight="1">
      <c r="B10" s="227"/>
      <c r="C10" s="231" t="s">
        <v>54</v>
      </c>
      <c r="D10" s="232"/>
      <c r="E10" s="167">
        <v>6703</v>
      </c>
      <c r="F10" s="168">
        <f t="shared" si="0"/>
        <v>0.19755960977335024</v>
      </c>
      <c r="G10" s="169">
        <v>780844.87000000011</v>
      </c>
      <c r="H10" s="170">
        <f t="shared" si="1"/>
        <v>0.37099827318494905</v>
      </c>
      <c r="N10" s="24"/>
    </row>
    <row r="11" spans="1:14" s="14" customFormat="1" ht="20.100000000000001" customHeight="1">
      <c r="B11" s="227"/>
      <c r="C11" s="231" t="s">
        <v>55</v>
      </c>
      <c r="D11" s="232"/>
      <c r="E11" s="167">
        <v>3296</v>
      </c>
      <c r="F11" s="168">
        <f t="shared" si="0"/>
        <v>9.7144036075333784E-2</v>
      </c>
      <c r="G11" s="169">
        <v>296106.57999999996</v>
      </c>
      <c r="H11" s="170">
        <f t="shared" si="1"/>
        <v>0.14068739397455599</v>
      </c>
      <c r="N11" s="24"/>
    </row>
    <row r="12" spans="1:14" s="14" customFormat="1" ht="20.100000000000001" customHeight="1">
      <c r="B12" s="227"/>
      <c r="C12" s="220" t="s">
        <v>152</v>
      </c>
      <c r="D12" s="221"/>
      <c r="E12" s="167">
        <v>1170</v>
      </c>
      <c r="F12" s="168">
        <f t="shared" si="0"/>
        <v>3.448377494179021E-2</v>
      </c>
      <c r="G12" s="169">
        <v>141348.41999999998</v>
      </c>
      <c r="H12" s="170">
        <f t="shared" si="1"/>
        <v>6.7158051172726413E-2</v>
      </c>
      <c r="N12" s="24"/>
    </row>
    <row r="13" spans="1:14" s="14" customFormat="1" ht="20.100000000000001" customHeight="1">
      <c r="B13" s="227"/>
      <c r="C13" s="220" t="s">
        <v>150</v>
      </c>
      <c r="D13" s="221"/>
      <c r="E13" s="167">
        <v>234</v>
      </c>
      <c r="F13" s="168">
        <f t="shared" si="0"/>
        <v>6.8967549883580418E-3</v>
      </c>
      <c r="G13" s="169">
        <v>19165.289999999994</v>
      </c>
      <c r="H13" s="170">
        <f t="shared" si="1"/>
        <v>9.1058925636391379E-3</v>
      </c>
      <c r="N13" s="24"/>
    </row>
    <row r="14" spans="1:14" s="14" customFormat="1" ht="20.100000000000001" customHeight="1">
      <c r="B14" s="227"/>
      <c r="C14" s="220" t="s">
        <v>151</v>
      </c>
      <c r="D14" s="221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7"/>
      <c r="C15" s="220" t="s">
        <v>72</v>
      </c>
      <c r="D15" s="221"/>
      <c r="E15" s="167">
        <v>9296</v>
      </c>
      <c r="F15" s="168">
        <f t="shared" si="0"/>
        <v>0.27398390757169383</v>
      </c>
      <c r="G15" s="169">
        <v>124024.51999999999</v>
      </c>
      <c r="H15" s="170">
        <f t="shared" si="1"/>
        <v>5.8927047510207976E-2</v>
      </c>
      <c r="N15" s="24"/>
    </row>
    <row r="16" spans="1:14" s="14" customFormat="1" ht="20.100000000000001" customHeight="1">
      <c r="B16" s="228"/>
      <c r="C16" s="222" t="s">
        <v>71</v>
      </c>
      <c r="D16" s="223"/>
      <c r="E16" s="171">
        <v>1071</v>
      </c>
      <c r="F16" s="172">
        <f t="shared" si="0"/>
        <v>3.1565917062100268E-2</v>
      </c>
      <c r="G16" s="173">
        <v>233543.29000000004</v>
      </c>
      <c r="H16" s="174">
        <f t="shared" si="1"/>
        <v>0.11096206254634391</v>
      </c>
      <c r="N16" s="24"/>
    </row>
    <row r="17" spans="2:8" s="14" customFormat="1" ht="20.100000000000001" hidden="1" customHeight="1">
      <c r="B17" s="239" t="s">
        <v>69</v>
      </c>
      <c r="C17" s="240" t="s">
        <v>83</v>
      </c>
      <c r="D17" s="241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7"/>
      <c r="C18" s="220" t="s">
        <v>84</v>
      </c>
      <c r="D18" s="221"/>
      <c r="E18" s="167">
        <v>1</v>
      </c>
      <c r="F18" s="168">
        <f t="shared" si="2"/>
        <v>1.1938872970391595E-4</v>
      </c>
      <c r="G18" s="169">
        <v>36.94</v>
      </c>
      <c r="H18" s="170">
        <f t="shared" si="3"/>
        <v>2.3271795163851326E-4</v>
      </c>
    </row>
    <row r="19" spans="2:8" s="14" customFormat="1" ht="20.100000000000001" customHeight="1">
      <c r="B19" s="227"/>
      <c r="C19" s="220" t="s">
        <v>85</v>
      </c>
      <c r="D19" s="221"/>
      <c r="E19" s="167">
        <v>641</v>
      </c>
      <c r="F19" s="168">
        <f t="shared" si="2"/>
        <v>7.6528175740210119E-2</v>
      </c>
      <c r="G19" s="169">
        <v>20665.539999999997</v>
      </c>
      <c r="H19" s="170">
        <f t="shared" si="3"/>
        <v>0.13019063720367519</v>
      </c>
    </row>
    <row r="20" spans="2:8" s="14" customFormat="1" ht="20.100000000000001" customHeight="1">
      <c r="B20" s="227"/>
      <c r="C20" s="220" t="s">
        <v>86</v>
      </c>
      <c r="D20" s="221"/>
      <c r="E20" s="167">
        <v>149</v>
      </c>
      <c r="F20" s="168">
        <f t="shared" si="2"/>
        <v>1.7788920725883478E-2</v>
      </c>
      <c r="G20" s="169">
        <v>5766.3499999999995</v>
      </c>
      <c r="H20" s="170">
        <f t="shared" si="3"/>
        <v>3.6327373049018431E-2</v>
      </c>
    </row>
    <row r="21" spans="2:8" s="14" customFormat="1" ht="20.100000000000001" customHeight="1">
      <c r="B21" s="227"/>
      <c r="C21" s="220" t="s">
        <v>87</v>
      </c>
      <c r="D21" s="221"/>
      <c r="E21" s="167">
        <v>422</v>
      </c>
      <c r="F21" s="168">
        <f t="shared" si="2"/>
        <v>5.038204393505253E-2</v>
      </c>
      <c r="G21" s="169">
        <v>4963.6600000000008</v>
      </c>
      <c r="H21" s="170">
        <f t="shared" si="3"/>
        <v>3.1270514018138143E-2</v>
      </c>
    </row>
    <row r="22" spans="2:8" s="14" customFormat="1" ht="20.100000000000001" hidden="1" customHeight="1">
      <c r="B22" s="227"/>
      <c r="C22" s="220" t="s">
        <v>88</v>
      </c>
      <c r="D22" s="221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7"/>
      <c r="C23" s="220" t="s">
        <v>89</v>
      </c>
      <c r="D23" s="221"/>
      <c r="E23" s="167">
        <v>2202</v>
      </c>
      <c r="F23" s="168">
        <f t="shared" si="2"/>
        <v>0.2628939828080229</v>
      </c>
      <c r="G23" s="169">
        <v>76990.980000000025</v>
      </c>
      <c r="H23" s="170">
        <f t="shared" si="3"/>
        <v>0.4850347363357268</v>
      </c>
    </row>
    <row r="24" spans="2:8" s="14" customFormat="1" ht="20.100000000000001" customHeight="1">
      <c r="B24" s="227"/>
      <c r="C24" s="220" t="s">
        <v>90</v>
      </c>
      <c r="D24" s="221"/>
      <c r="E24" s="167">
        <v>62</v>
      </c>
      <c r="F24" s="168">
        <f t="shared" si="2"/>
        <v>7.4021012416427886E-3</v>
      </c>
      <c r="G24" s="169">
        <v>2373.14</v>
      </c>
      <c r="H24" s="170">
        <f t="shared" si="3"/>
        <v>1.4950521920720666E-2</v>
      </c>
    </row>
    <row r="25" spans="2:8" s="14" customFormat="1" ht="20.100000000000001" customHeight="1">
      <c r="B25" s="227"/>
      <c r="C25" s="220" t="s">
        <v>145</v>
      </c>
      <c r="D25" s="221"/>
      <c r="E25" s="167">
        <v>10</v>
      </c>
      <c r="F25" s="168">
        <f t="shared" si="2"/>
        <v>1.1938872970391596E-3</v>
      </c>
      <c r="G25" s="169">
        <v>447.8</v>
      </c>
      <c r="H25" s="170">
        <f t="shared" si="3"/>
        <v>2.8210909243022806E-3</v>
      </c>
    </row>
    <row r="26" spans="2:8" s="14" customFormat="1" ht="20.100000000000001" customHeight="1">
      <c r="B26" s="227"/>
      <c r="C26" s="220" t="s">
        <v>146</v>
      </c>
      <c r="D26" s="221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7"/>
      <c r="C27" s="220" t="s">
        <v>92</v>
      </c>
      <c r="D27" s="221"/>
      <c r="E27" s="167">
        <v>4646</v>
      </c>
      <c r="F27" s="168">
        <f t="shared" si="2"/>
        <v>0.55468003820439349</v>
      </c>
      <c r="G27" s="169">
        <v>26966.579999999994</v>
      </c>
      <c r="H27" s="170">
        <f t="shared" si="3"/>
        <v>0.16988649865446936</v>
      </c>
    </row>
    <row r="28" spans="2:8" s="14" customFormat="1" ht="20.100000000000001" customHeight="1">
      <c r="B28" s="228"/>
      <c r="C28" s="220" t="s">
        <v>91</v>
      </c>
      <c r="D28" s="221"/>
      <c r="E28" s="171">
        <v>243</v>
      </c>
      <c r="F28" s="172">
        <f t="shared" si="2"/>
        <v>2.9011461318051577E-2</v>
      </c>
      <c r="G28" s="173">
        <v>20521.929999999997</v>
      </c>
      <c r="H28" s="174">
        <f t="shared" si="3"/>
        <v>0.12928590994231062</v>
      </c>
    </row>
    <row r="29" spans="2:8" s="14" customFormat="1" ht="20.100000000000001" customHeight="1">
      <c r="B29" s="251" t="s">
        <v>82</v>
      </c>
      <c r="C29" s="240" t="s">
        <v>73</v>
      </c>
      <c r="D29" s="241"/>
      <c r="E29" s="175">
        <v>159</v>
      </c>
      <c r="F29" s="176">
        <f t="shared" ref="F29:F40" si="4">E29/SUM(E$29:E$40)</f>
        <v>3.95227442207308E-2</v>
      </c>
      <c r="G29" s="177">
        <v>26676.77</v>
      </c>
      <c r="H29" s="178">
        <f t="shared" ref="H29:H40" si="5">G29/SUM(G$29:G$40)</f>
        <v>3.0053046783017061E-2</v>
      </c>
    </row>
    <row r="30" spans="2:8" s="14" customFormat="1" ht="20.100000000000001" customHeight="1">
      <c r="B30" s="252"/>
      <c r="C30" s="220" t="s">
        <v>74</v>
      </c>
      <c r="D30" s="221"/>
      <c r="E30" s="167">
        <v>6</v>
      </c>
      <c r="F30" s="168">
        <f t="shared" si="4"/>
        <v>1.4914243102162564E-3</v>
      </c>
      <c r="G30" s="169">
        <v>1201.27</v>
      </c>
      <c r="H30" s="170">
        <f t="shared" si="5"/>
        <v>1.3533056479114564E-3</v>
      </c>
    </row>
    <row r="31" spans="2:8" s="14" customFormat="1" ht="20.100000000000001" customHeight="1">
      <c r="B31" s="252"/>
      <c r="C31" s="220" t="s">
        <v>75</v>
      </c>
      <c r="D31" s="221"/>
      <c r="E31" s="167">
        <v>136</v>
      </c>
      <c r="F31" s="168">
        <f t="shared" si="4"/>
        <v>3.3805617698235146E-2</v>
      </c>
      <c r="G31" s="169">
        <v>20558.690000000002</v>
      </c>
      <c r="H31" s="170">
        <f t="shared" si="5"/>
        <v>2.3160647723376743E-2</v>
      </c>
    </row>
    <row r="32" spans="2:8" s="14" customFormat="1" ht="20.100000000000001" customHeight="1">
      <c r="B32" s="252"/>
      <c r="C32" s="220" t="s">
        <v>76</v>
      </c>
      <c r="D32" s="221"/>
      <c r="E32" s="167">
        <v>6</v>
      </c>
      <c r="F32" s="168">
        <f t="shared" si="4"/>
        <v>1.4914243102162564E-3</v>
      </c>
      <c r="G32" s="169">
        <v>242.57999999999996</v>
      </c>
      <c r="H32" s="170">
        <f t="shared" si="5"/>
        <v>2.7328151378987322E-4</v>
      </c>
    </row>
    <row r="33" spans="2:8" s="14" customFormat="1" ht="20.100000000000001" customHeight="1">
      <c r="B33" s="252"/>
      <c r="C33" s="220" t="s">
        <v>77</v>
      </c>
      <c r="D33" s="221"/>
      <c r="E33" s="167">
        <v>595</v>
      </c>
      <c r="F33" s="168">
        <f t="shared" si="4"/>
        <v>0.14789957742977877</v>
      </c>
      <c r="G33" s="169">
        <v>131373.29</v>
      </c>
      <c r="H33" s="170">
        <f t="shared" si="5"/>
        <v>0.14800021255979892</v>
      </c>
    </row>
    <row r="34" spans="2:8" s="14" customFormat="1" ht="20.100000000000001" customHeight="1">
      <c r="B34" s="252"/>
      <c r="C34" s="220" t="s">
        <v>78</v>
      </c>
      <c r="D34" s="221"/>
      <c r="E34" s="167">
        <v>83</v>
      </c>
      <c r="F34" s="168">
        <f t="shared" si="4"/>
        <v>2.0631369624658214E-2</v>
      </c>
      <c r="G34" s="169">
        <v>5792.420000000001</v>
      </c>
      <c r="H34" s="170">
        <f t="shared" si="5"/>
        <v>6.5255227393302747E-3</v>
      </c>
    </row>
    <row r="35" spans="2:8" s="14" customFormat="1" ht="20.100000000000001" customHeight="1">
      <c r="B35" s="252"/>
      <c r="C35" s="220" t="s">
        <v>79</v>
      </c>
      <c r="D35" s="221"/>
      <c r="E35" s="167">
        <v>1870</v>
      </c>
      <c r="F35" s="168">
        <f t="shared" si="4"/>
        <v>0.46482724335073328</v>
      </c>
      <c r="G35" s="169">
        <v>537274.66999999993</v>
      </c>
      <c r="H35" s="170">
        <f t="shared" si="5"/>
        <v>0.60527345675057553</v>
      </c>
    </row>
    <row r="36" spans="2:8" s="14" customFormat="1" ht="20.100000000000001" customHeight="1">
      <c r="B36" s="252"/>
      <c r="C36" s="220" t="s">
        <v>80</v>
      </c>
      <c r="D36" s="221"/>
      <c r="E36" s="167">
        <v>27</v>
      </c>
      <c r="F36" s="168">
        <f t="shared" si="4"/>
        <v>6.7114093959731542E-3</v>
      </c>
      <c r="G36" s="169">
        <v>6660.4</v>
      </c>
      <c r="H36" s="170">
        <f t="shared" si="5"/>
        <v>7.5033563956058702E-3</v>
      </c>
    </row>
    <row r="37" spans="2:8" s="14" customFormat="1" ht="20.100000000000001" customHeight="1">
      <c r="B37" s="252"/>
      <c r="C37" s="220" t="s">
        <v>81</v>
      </c>
      <c r="D37" s="221"/>
      <c r="E37" s="167">
        <v>22</v>
      </c>
      <c r="F37" s="168">
        <f t="shared" si="4"/>
        <v>5.4685558041262742E-3</v>
      </c>
      <c r="G37" s="169">
        <v>4908.4399999999996</v>
      </c>
      <c r="H37" s="170">
        <f t="shared" si="5"/>
        <v>5.5296640842063052E-3</v>
      </c>
    </row>
    <row r="38" spans="2:8" s="14" customFormat="1" ht="20.100000000000001" customHeight="1">
      <c r="B38" s="252"/>
      <c r="C38" s="220" t="s">
        <v>147</v>
      </c>
      <c r="D38" s="221"/>
      <c r="E38" s="167">
        <v>64</v>
      </c>
      <c r="F38" s="168">
        <f t="shared" si="4"/>
        <v>1.5908525975640068E-2</v>
      </c>
      <c r="G38" s="169">
        <v>19273.739999999998</v>
      </c>
      <c r="H38" s="170">
        <f t="shared" si="5"/>
        <v>2.1713071331488299E-2</v>
      </c>
    </row>
    <row r="39" spans="2:8" s="14" customFormat="1" ht="20.100000000000001" customHeight="1">
      <c r="B39" s="252"/>
      <c r="C39" s="245" t="s">
        <v>93</v>
      </c>
      <c r="D39" s="246"/>
      <c r="E39" s="167">
        <v>52</v>
      </c>
      <c r="F39" s="168">
        <f t="shared" si="4"/>
        <v>1.2925677355207556E-2</v>
      </c>
      <c r="G39" s="169">
        <v>14236.680000000002</v>
      </c>
      <c r="H39" s="184">
        <f t="shared" si="5"/>
        <v>1.6038508787789653E-2</v>
      </c>
    </row>
    <row r="40" spans="2:8" s="14" customFormat="1" ht="20.100000000000001" customHeight="1">
      <c r="B40" s="182"/>
      <c r="C40" s="222" t="s">
        <v>148</v>
      </c>
      <c r="D40" s="223"/>
      <c r="E40" s="167">
        <v>1003</v>
      </c>
      <c r="F40" s="185">
        <f t="shared" si="4"/>
        <v>0.24931643052448421</v>
      </c>
      <c r="G40" s="169">
        <v>119457.14</v>
      </c>
      <c r="H40" s="172">
        <f t="shared" si="5"/>
        <v>0.13457592568311</v>
      </c>
    </row>
    <row r="41" spans="2:8" s="14" customFormat="1" ht="20.100000000000001" customHeight="1">
      <c r="B41" s="247" t="s">
        <v>94</v>
      </c>
      <c r="C41" s="240" t="s">
        <v>95</v>
      </c>
      <c r="D41" s="241"/>
      <c r="E41" s="175">
        <v>3704</v>
      </c>
      <c r="F41" s="176">
        <f>E41/SUM(E$41:E$44)</f>
        <v>0.5467158671586716</v>
      </c>
      <c r="G41" s="177">
        <v>1072525.7700000003</v>
      </c>
      <c r="H41" s="178">
        <f>G41/SUM(G$41:G$44)</f>
        <v>0.51461641025806382</v>
      </c>
    </row>
    <row r="42" spans="2:8" s="14" customFormat="1" ht="20.100000000000001" customHeight="1">
      <c r="B42" s="248"/>
      <c r="C42" s="220" t="s">
        <v>96</v>
      </c>
      <c r="D42" s="221"/>
      <c r="E42" s="167">
        <v>2648</v>
      </c>
      <c r="F42" s="168">
        <f t="shared" ref="F42:F44" si="6">E42/SUM(E$41:E$44)</f>
        <v>0.39084870848708486</v>
      </c>
      <c r="G42" s="169">
        <v>847065.7799999998</v>
      </c>
      <c r="H42" s="170">
        <f t="shared" ref="H42:H44" si="7">G42/SUM(G$41:G$44)</f>
        <v>0.40643680846572727</v>
      </c>
    </row>
    <row r="43" spans="2:8" s="14" customFormat="1" ht="20.100000000000001" customHeight="1">
      <c r="B43" s="249"/>
      <c r="C43" s="220" t="s">
        <v>149</v>
      </c>
      <c r="D43" s="221"/>
      <c r="E43" s="183">
        <v>356</v>
      </c>
      <c r="F43" s="168">
        <f t="shared" si="6"/>
        <v>5.254612546125461E-2</v>
      </c>
      <c r="G43" s="169">
        <v>141012.06999999995</v>
      </c>
      <c r="H43" s="170">
        <f t="shared" si="7"/>
        <v>6.7660029526804541E-2</v>
      </c>
    </row>
    <row r="44" spans="2:8" s="14" customFormat="1" ht="20.100000000000001" customHeight="1">
      <c r="B44" s="250"/>
      <c r="C44" s="222" t="s">
        <v>97</v>
      </c>
      <c r="D44" s="223"/>
      <c r="E44" s="171">
        <v>67</v>
      </c>
      <c r="F44" s="172">
        <f t="shared" si="6"/>
        <v>9.8892988929889306E-3</v>
      </c>
      <c r="G44" s="173">
        <v>23523.020000000004</v>
      </c>
      <c r="H44" s="174">
        <f t="shared" si="7"/>
        <v>1.128675174940425E-2</v>
      </c>
    </row>
    <row r="45" spans="2:8" s="14" customFormat="1" ht="20.100000000000001" customHeight="1">
      <c r="B45" s="242" t="s">
        <v>112</v>
      </c>
      <c r="C45" s="243"/>
      <c r="D45" s="244"/>
      <c r="E45" s="144">
        <f>SUM(E5:E44)</f>
        <v>53103</v>
      </c>
      <c r="F45" s="179">
        <f>E45/E$45</f>
        <v>1</v>
      </c>
      <c r="G45" s="180">
        <f>SUM(G5:G44)</f>
        <v>5235228.6000000015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5" t="s">
        <v>57</v>
      </c>
      <c r="C3" s="256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3156</v>
      </c>
      <c r="E4" s="67">
        <v>58312.460000000006</v>
      </c>
      <c r="F4" s="67">
        <f>E4*1000/D4</f>
        <v>18476.698352344742</v>
      </c>
      <c r="G4" s="67">
        <v>50320</v>
      </c>
      <c r="H4" s="63">
        <f>F4/G4</f>
        <v>0.36718398951400522</v>
      </c>
      <c r="K4" s="14">
        <f>D4*G4</f>
        <v>158809920</v>
      </c>
      <c r="L4" s="14" t="s">
        <v>26</v>
      </c>
      <c r="M4" s="24">
        <f>G4-F4</f>
        <v>31843.301647655258</v>
      </c>
    </row>
    <row r="5" spans="1:13" s="14" customFormat="1" ht="20.100000000000001" customHeight="1">
      <c r="B5" s="253" t="s">
        <v>27</v>
      </c>
      <c r="C5" s="254"/>
      <c r="D5" s="64">
        <v>3406</v>
      </c>
      <c r="E5" s="68">
        <v>100368.58</v>
      </c>
      <c r="F5" s="68">
        <f t="shared" ref="F5:F13" si="0">E5*1000/D5</f>
        <v>29468.167938931299</v>
      </c>
      <c r="G5" s="68">
        <v>105310</v>
      </c>
      <c r="H5" s="65">
        <f t="shared" ref="H5:H10" si="1">F5/G5</f>
        <v>0.27982307415184976</v>
      </c>
      <c r="K5" s="14">
        <f t="shared" ref="K5:K10" si="2">D5*G5</f>
        <v>358685860</v>
      </c>
      <c r="L5" s="14" t="s">
        <v>27</v>
      </c>
      <c r="M5" s="24">
        <f t="shared" ref="M5:M10" si="3">G5-F5</f>
        <v>75841.832061068708</v>
      </c>
    </row>
    <row r="6" spans="1:13" s="14" customFormat="1" ht="20.100000000000001" customHeight="1">
      <c r="B6" s="253" t="s">
        <v>28</v>
      </c>
      <c r="C6" s="254"/>
      <c r="D6" s="64">
        <v>6467</v>
      </c>
      <c r="E6" s="68">
        <v>605169.74000000011</v>
      </c>
      <c r="F6" s="68">
        <f t="shared" si="0"/>
        <v>93578.12586980054</v>
      </c>
      <c r="G6" s="68">
        <v>167650</v>
      </c>
      <c r="H6" s="65">
        <f t="shared" si="1"/>
        <v>0.55817551965285139</v>
      </c>
      <c r="K6" s="14">
        <f t="shared" si="2"/>
        <v>1084192550</v>
      </c>
      <c r="L6" s="14" t="s">
        <v>28</v>
      </c>
      <c r="M6" s="24">
        <f t="shared" si="3"/>
        <v>74071.87413019946</v>
      </c>
    </row>
    <row r="7" spans="1:13" s="14" customFormat="1" ht="20.100000000000001" customHeight="1">
      <c r="B7" s="253" t="s">
        <v>29</v>
      </c>
      <c r="C7" s="254"/>
      <c r="D7" s="64">
        <v>3764</v>
      </c>
      <c r="E7" s="68">
        <v>445927.59999999992</v>
      </c>
      <c r="F7" s="68">
        <f t="shared" si="0"/>
        <v>118471.73219978744</v>
      </c>
      <c r="G7" s="68">
        <v>197050</v>
      </c>
      <c r="H7" s="65">
        <f t="shared" si="1"/>
        <v>0.60122675564469652</v>
      </c>
      <c r="K7" s="14">
        <f t="shared" si="2"/>
        <v>741696200</v>
      </c>
      <c r="L7" s="14" t="s">
        <v>29</v>
      </c>
      <c r="M7" s="24">
        <f t="shared" si="3"/>
        <v>78578.267800212561</v>
      </c>
    </row>
    <row r="8" spans="1:13" s="14" customFormat="1" ht="20.100000000000001" customHeight="1">
      <c r="B8" s="253" t="s">
        <v>30</v>
      </c>
      <c r="C8" s="254"/>
      <c r="D8" s="64">
        <v>2538</v>
      </c>
      <c r="E8" s="68">
        <v>400183.54999999993</v>
      </c>
      <c r="F8" s="68">
        <f t="shared" si="0"/>
        <v>157676.73364854214</v>
      </c>
      <c r="G8" s="68">
        <v>270480</v>
      </c>
      <c r="H8" s="65">
        <f t="shared" si="1"/>
        <v>0.58295154410138328</v>
      </c>
      <c r="K8" s="14">
        <f t="shared" si="2"/>
        <v>686478240</v>
      </c>
      <c r="L8" s="14" t="s">
        <v>30</v>
      </c>
      <c r="M8" s="24">
        <f t="shared" si="3"/>
        <v>112803.26635145786</v>
      </c>
    </row>
    <row r="9" spans="1:13" s="14" customFormat="1" ht="20.100000000000001" customHeight="1">
      <c r="B9" s="253" t="s">
        <v>31</v>
      </c>
      <c r="C9" s="254"/>
      <c r="D9" s="64">
        <v>2303</v>
      </c>
      <c r="E9" s="68">
        <v>442151.52999999991</v>
      </c>
      <c r="F9" s="68">
        <f t="shared" si="0"/>
        <v>191989.37472861481</v>
      </c>
      <c r="G9" s="68">
        <v>309380</v>
      </c>
      <c r="H9" s="65">
        <f t="shared" si="1"/>
        <v>0.62056168701472236</v>
      </c>
      <c r="K9" s="14">
        <f t="shared" si="2"/>
        <v>712502140</v>
      </c>
      <c r="L9" s="14" t="s">
        <v>31</v>
      </c>
      <c r="M9" s="24">
        <f t="shared" si="3"/>
        <v>117390.62527138519</v>
      </c>
    </row>
    <row r="10" spans="1:13" s="14" customFormat="1" ht="20.100000000000001" customHeight="1">
      <c r="B10" s="259" t="s">
        <v>32</v>
      </c>
      <c r="C10" s="260"/>
      <c r="D10" s="72">
        <v>993</v>
      </c>
      <c r="E10" s="73">
        <v>211332.41</v>
      </c>
      <c r="F10" s="73">
        <f t="shared" si="0"/>
        <v>212822.16515609264</v>
      </c>
      <c r="G10" s="73">
        <v>362170</v>
      </c>
      <c r="H10" s="75">
        <f t="shared" si="1"/>
        <v>0.58763057447080824</v>
      </c>
      <c r="K10" s="14">
        <f t="shared" si="2"/>
        <v>359634810</v>
      </c>
      <c r="L10" s="14" t="s">
        <v>32</v>
      </c>
      <c r="M10" s="24">
        <f t="shared" si="3"/>
        <v>149347.83484390736</v>
      </c>
    </row>
    <row r="11" spans="1:13" s="14" customFormat="1" ht="20.100000000000001" customHeight="1">
      <c r="B11" s="257" t="s">
        <v>64</v>
      </c>
      <c r="C11" s="258"/>
      <c r="D11" s="62">
        <f>SUM(D4:D5)</f>
        <v>6562</v>
      </c>
      <c r="E11" s="67">
        <f>SUM(E4:E5)</f>
        <v>158681.04</v>
      </c>
      <c r="F11" s="67">
        <f t="shared" si="0"/>
        <v>24181.810423651325</v>
      </c>
      <c r="G11" s="82"/>
      <c r="H11" s="63">
        <f>SUM(E4:E5)*1000/SUM(K4:K5)</f>
        <v>0.306632529447873</v>
      </c>
    </row>
    <row r="12" spans="1:13" s="14" customFormat="1" ht="20.100000000000001" customHeight="1">
      <c r="B12" s="259" t="s">
        <v>58</v>
      </c>
      <c r="C12" s="260"/>
      <c r="D12" s="66">
        <f>SUM(D6:D10)</f>
        <v>16065</v>
      </c>
      <c r="E12" s="78">
        <f>SUM(E6:E10)</f>
        <v>2104764.83</v>
      </c>
      <c r="F12" s="69">
        <f t="shared" si="0"/>
        <v>131015.55119825708</v>
      </c>
      <c r="G12" s="83"/>
      <c r="H12" s="70">
        <f>SUM(E6:E10)*1000/SUM(K6:K10)</f>
        <v>0.58718440967873509</v>
      </c>
    </row>
    <row r="13" spans="1:13" s="14" customFormat="1" ht="20.100000000000001" customHeight="1">
      <c r="B13" s="255" t="s">
        <v>65</v>
      </c>
      <c r="C13" s="256"/>
      <c r="D13" s="71">
        <f>SUM(D11:D12)</f>
        <v>22627</v>
      </c>
      <c r="E13" s="79">
        <f>SUM(E11:E12)</f>
        <v>2263445.87</v>
      </c>
      <c r="F13" s="74">
        <f t="shared" si="0"/>
        <v>100032.96371591462</v>
      </c>
      <c r="G13" s="77"/>
      <c r="H13" s="76">
        <f>SUM(E4:E10)*1000/SUM(K4:K10)</f>
        <v>0.55179083971268528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05月状況（表紙）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'05月状況（表紙）'!Print_Area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2023-07-05T00:13:09Z</dcterms:modified>
</cp:coreProperties>
</file>