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CD14858-E3C8-47E2-A90C-8AAB083119FE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7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<sst xmlns="http://schemas.openxmlformats.org/spreadsheetml/2006/main" count="263" uniqueCount="190">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</sst>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22853</c:v>
                </c:pt>
                <c:pt idx="1">
                  <c:v>13975</c:v>
                </c:pt>
                <c:pt idx="2">
                  <c:v>8749</c:v>
                </c:pt>
                <c:pt idx="3">
                  <c:v>4986</c:v>
                </c:pt>
                <c:pt idx="4">
                  <c:v>6757</c:v>
                </c:pt>
                <c:pt idx="5">
                  <c:v>14581</c:v>
                </c:pt>
                <c:pt idx="6">
                  <c:v>22864</c:v>
                </c:pt>
                <c:pt idx="7">
                  <c:v>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16426</c:v>
                </c:pt>
                <c:pt idx="1">
                  <c:v>11195</c:v>
                </c:pt>
                <c:pt idx="2">
                  <c:v>6224</c:v>
                </c:pt>
                <c:pt idx="3">
                  <c:v>3342</c:v>
                </c:pt>
                <c:pt idx="4">
                  <c:v>4836</c:v>
                </c:pt>
                <c:pt idx="5">
                  <c:v>10968</c:v>
                </c:pt>
                <c:pt idx="6">
                  <c:v>16583</c:v>
                </c:pt>
                <c:pt idx="7">
                  <c:v>7270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7041</c:v>
                </c:pt>
                <c:pt idx="1">
                  <c:v>5554</c:v>
                </c:pt>
                <c:pt idx="2">
                  <c:v>3525</c:v>
                </c:pt>
                <c:pt idx="3">
                  <c:v>1757</c:v>
                </c:pt>
                <c:pt idx="4">
                  <c:v>2833</c:v>
                </c:pt>
                <c:pt idx="5">
                  <c:v>5942</c:v>
                </c:pt>
                <c:pt idx="6">
                  <c:v>9247</c:v>
                </c:pt>
                <c:pt idx="7">
                  <c:v>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0.24746497985874408</c:v>
                </c:pt>
                <c:pt idx="1">
                  <c:v>0.33510023340531814</c:v>
                </c:pt>
                <c:pt idx="2">
                  <c:v>0.37903407577403031</c:v>
                </c:pt>
                <c:pt idx="3">
                  <c:v>0.3127034820625717</c:v>
                </c:pt>
                <c:pt idx="4">
                  <c:v>0.3273354360009984</c:v>
                </c:pt>
                <c:pt idx="5">
                  <c:v>0.32789804142067286</c:v>
                </c:pt>
                <c:pt idx="6">
                  <c:v>0.37165034612771997</c:v>
                </c:pt>
                <c:pt idx="7">
                  <c:v>0.36611775727875467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3734</c:v>
                </c:pt>
                <c:pt idx="1">
                  <c:v>2692</c:v>
                </c:pt>
                <c:pt idx="2">
                  <c:v>356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1079839.1399999999</c:v>
                </c:pt>
                <c:pt idx="1">
                  <c:v>861196.3400000002</c:v>
                </c:pt>
                <c:pt idx="2">
                  <c:v>142161.88999999996</c:v>
                </c:pt>
                <c:pt idx="3">
                  <c:v>20937.46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26798.140000000007</c:v>
                </c:pt>
                <c:pt idx="1">
                  <c:v>1021.46</c:v>
                </c:pt>
                <c:pt idx="2">
                  <c:v>20221.570000000003</c:v>
                </c:pt>
                <c:pt idx="3">
                  <c:v>255.03</c:v>
                </c:pt>
                <c:pt idx="4">
                  <c:v>133585.87000000002</c:v>
                </c:pt>
                <c:pt idx="5">
                  <c:v>5694.2500000000009</c:v>
                </c:pt>
                <c:pt idx="6">
                  <c:v>534984.14999999991</c:v>
                </c:pt>
                <c:pt idx="7">
                  <c:v>7064.1900000000005</c:v>
                </c:pt>
                <c:pt idx="8">
                  <c:v>5321.1</c:v>
                </c:pt>
                <c:pt idx="9">
                  <c:v>19477.560000000001</c:v>
                </c:pt>
                <c:pt idx="10">
                  <c:v>15095.72</c:v>
                </c:pt>
                <c:pt idx="11">
                  <c:v>112468.58999999998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160</c:v>
                </c:pt>
                <c:pt idx="1">
                  <c:v>5</c:v>
                </c:pt>
                <c:pt idx="2">
                  <c:v>139</c:v>
                </c:pt>
                <c:pt idx="3">
                  <c:v>7</c:v>
                </c:pt>
                <c:pt idx="4">
                  <c:v>602</c:v>
                </c:pt>
                <c:pt idx="5">
                  <c:v>85</c:v>
                </c:pt>
                <c:pt idx="6">
                  <c:v>1862</c:v>
                </c:pt>
                <c:pt idx="7">
                  <c:v>29</c:v>
                </c:pt>
                <c:pt idx="8">
                  <c:v>24</c:v>
                </c:pt>
                <c:pt idx="9">
                  <c:v>66</c:v>
                </c:pt>
                <c:pt idx="10">
                  <c:v>54</c:v>
                </c:pt>
                <c:pt idx="11">
                  <c:v>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18334.981273408237</c:v>
                </c:pt>
                <c:pt idx="1">
                  <c:v>29412.473118279566</c:v>
                </c:pt>
                <c:pt idx="2">
                  <c:v>91345.554678870132</c:v>
                </c:pt>
                <c:pt idx="3">
                  <c:v>115266.85351665788</c:v>
                </c:pt>
                <c:pt idx="4">
                  <c:v>156492.58280757099</c:v>
                </c:pt>
                <c:pt idx="5">
                  <c:v>189186.55008635577</c:v>
                </c:pt>
                <c:pt idx="6">
                  <c:v>213891.3052415211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3204</c:v>
                </c:pt>
                <c:pt idx="1">
                  <c:v>3441</c:v>
                </c:pt>
                <c:pt idx="2">
                  <c:v>6337</c:v>
                </c:pt>
                <c:pt idx="3">
                  <c:v>3782</c:v>
                </c:pt>
                <c:pt idx="4">
                  <c:v>2536</c:v>
                </c:pt>
                <c:pt idx="5">
                  <c:v>2316</c:v>
                </c:pt>
                <c:pt idx="6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18334.981273408237</c:v>
                </c:pt>
                <c:pt idx="1">
                  <c:v>29412.473118279566</c:v>
                </c:pt>
                <c:pt idx="2">
                  <c:v>91345.554678870132</c:v>
                </c:pt>
                <c:pt idx="3">
                  <c:v>115266.85351665788</c:v>
                </c:pt>
                <c:pt idx="4">
                  <c:v>156492.58280757099</c:v>
                </c:pt>
                <c:pt idx="5">
                  <c:v>189186.55008635577</c:v>
                </c:pt>
                <c:pt idx="6">
                  <c:v>213891.3052415211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7087</c:v>
                </c:pt>
                <c:pt idx="1">
                  <c:v>5498</c:v>
                </c:pt>
                <c:pt idx="2">
                  <c:v>8821</c:v>
                </c:pt>
                <c:pt idx="3">
                  <c:v>5246</c:v>
                </c:pt>
                <c:pt idx="4">
                  <c:v>4635</c:v>
                </c:pt>
                <c:pt idx="5">
                  <c:v>5595</c:v>
                </c:pt>
                <c:pt idx="6">
                  <c:v>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870</c:v>
                </c:pt>
                <c:pt idx="1">
                  <c:v>775</c:v>
                </c:pt>
                <c:pt idx="2">
                  <c:v>781</c:v>
                </c:pt>
                <c:pt idx="3">
                  <c:v>557</c:v>
                </c:pt>
                <c:pt idx="4">
                  <c:v>523</c:v>
                </c:pt>
                <c:pt idx="5">
                  <c:v>512</c:v>
                </c:pt>
                <c:pt idx="6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6217</c:v>
                </c:pt>
                <c:pt idx="1">
                  <c:v>4723</c:v>
                </c:pt>
                <c:pt idx="2">
                  <c:v>8040</c:v>
                </c:pt>
                <c:pt idx="3">
                  <c:v>4689</c:v>
                </c:pt>
                <c:pt idx="4">
                  <c:v>4112</c:v>
                </c:pt>
                <c:pt idx="5">
                  <c:v>5083</c:v>
                </c:pt>
                <c:pt idx="6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1161</c:v>
                </c:pt>
                <c:pt idx="1">
                  <c:v>1186</c:v>
                </c:pt>
                <c:pt idx="2">
                  <c:v>747</c:v>
                </c:pt>
                <c:pt idx="3">
                  <c:v>202</c:v>
                </c:pt>
                <c:pt idx="4">
                  <c:v>336</c:v>
                </c:pt>
                <c:pt idx="5">
                  <c:v>734</c:v>
                </c:pt>
                <c:pt idx="6">
                  <c:v>2196</c:v>
                </c:pt>
                <c:pt idx="7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1142</c:v>
                </c:pt>
                <c:pt idx="1">
                  <c:v>1047</c:v>
                </c:pt>
                <c:pt idx="2">
                  <c:v>395</c:v>
                </c:pt>
                <c:pt idx="3">
                  <c:v>167</c:v>
                </c:pt>
                <c:pt idx="4">
                  <c:v>247</c:v>
                </c:pt>
                <c:pt idx="5">
                  <c:v>690</c:v>
                </c:pt>
                <c:pt idx="6">
                  <c:v>1412</c:v>
                </c:pt>
                <c:pt idx="7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1399</c:v>
                </c:pt>
                <c:pt idx="1">
                  <c:v>1118</c:v>
                </c:pt>
                <c:pt idx="2">
                  <c:v>916</c:v>
                </c:pt>
                <c:pt idx="3">
                  <c:v>372</c:v>
                </c:pt>
                <c:pt idx="4">
                  <c:v>475</c:v>
                </c:pt>
                <c:pt idx="5">
                  <c:v>1392</c:v>
                </c:pt>
                <c:pt idx="6">
                  <c:v>2313</c:v>
                </c:pt>
                <c:pt idx="7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899</c:v>
                </c:pt>
                <c:pt idx="1">
                  <c:v>702</c:v>
                </c:pt>
                <c:pt idx="2">
                  <c:v>482</c:v>
                </c:pt>
                <c:pt idx="3">
                  <c:v>217</c:v>
                </c:pt>
                <c:pt idx="4">
                  <c:v>308</c:v>
                </c:pt>
                <c:pt idx="5">
                  <c:v>774</c:v>
                </c:pt>
                <c:pt idx="6">
                  <c:v>1386</c:v>
                </c:pt>
                <c:pt idx="7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794</c:v>
                </c:pt>
                <c:pt idx="1">
                  <c:v>667</c:v>
                </c:pt>
                <c:pt idx="2">
                  <c:v>410</c:v>
                </c:pt>
                <c:pt idx="3">
                  <c:v>198</c:v>
                </c:pt>
                <c:pt idx="4">
                  <c:v>288</c:v>
                </c:pt>
                <c:pt idx="5">
                  <c:v>682</c:v>
                </c:pt>
                <c:pt idx="6">
                  <c:v>1217</c:v>
                </c:pt>
                <c:pt idx="7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966</c:v>
                </c:pt>
                <c:pt idx="1">
                  <c:v>667</c:v>
                </c:pt>
                <c:pt idx="2">
                  <c:v>521</c:v>
                </c:pt>
                <c:pt idx="3">
                  <c:v>200</c:v>
                </c:pt>
                <c:pt idx="4">
                  <c:v>379</c:v>
                </c:pt>
                <c:pt idx="5">
                  <c:v>798</c:v>
                </c:pt>
                <c:pt idx="6">
                  <c:v>1497</c:v>
                </c:pt>
                <c:pt idx="7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542</c:v>
                </c:pt>
                <c:pt idx="1">
                  <c:v>380</c:v>
                </c:pt>
                <c:pt idx="2">
                  <c:v>295</c:v>
                </c:pt>
                <c:pt idx="3">
                  <c:v>133</c:v>
                </c:pt>
                <c:pt idx="4">
                  <c:v>203</c:v>
                </c:pt>
                <c:pt idx="5">
                  <c:v>408</c:v>
                </c:pt>
                <c:pt idx="6">
                  <c:v>742</c:v>
                </c:pt>
                <c:pt idx="7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0.14902849740932642</c:v>
                </c:pt>
                <c:pt idx="1">
                  <c:v>0.18770342403332899</c:v>
                </c:pt>
                <c:pt idx="2">
                  <c:v>0.20358957725159477</c:v>
                </c:pt>
                <c:pt idx="3">
                  <c:v>0.14764501735250371</c:v>
                </c:pt>
                <c:pt idx="4">
                  <c:v>0.15499792042146124</c:v>
                </c:pt>
                <c:pt idx="5">
                  <c:v>0.17395446317995616</c:v>
                </c:pt>
                <c:pt idx="6">
                  <c:v>0.22103339220437837</c:v>
                </c:pt>
                <c:pt idx="7">
                  <c:v>0.17243245903252793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0.6445199835187474</c:v>
                </c:pt>
                <c:pt idx="1">
                  <c:v>0.62974025974025971</c:v>
                </c:pt>
                <c:pt idx="2">
                  <c:v>0.59061456901629683</c:v>
                </c:pt>
                <c:pt idx="3">
                  <c:v>0.65412004069175989</c:v>
                </c:pt>
                <c:pt idx="4">
                  <c:v>0.6116207951070336</c:v>
                </c:pt>
                <c:pt idx="5">
                  <c:v>0.65673864482501865</c:v>
                </c:pt>
                <c:pt idx="6">
                  <c:v>0.6503728251864126</c:v>
                </c:pt>
                <c:pt idx="7">
                  <c:v>0.61772151898734173</c:v>
                </c:pt>
                <c:pt idx="8">
                  <c:v>0.63652552062831547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0.18098475484136795</c:v>
                </c:pt>
                <c:pt idx="1">
                  <c:v>0.2035064935064935</c:v>
                </c:pt>
                <c:pt idx="2">
                  <c:v>0.18181818181818182</c:v>
                </c:pt>
                <c:pt idx="3">
                  <c:v>0.14242115971515767</c:v>
                </c:pt>
                <c:pt idx="4">
                  <c:v>0.14509004417261298</c:v>
                </c:pt>
                <c:pt idx="5">
                  <c:v>0.11511541325390916</c:v>
                </c:pt>
                <c:pt idx="6">
                  <c:v>0.1424330295498481</c:v>
                </c:pt>
                <c:pt idx="7">
                  <c:v>0.15548523206751055</c:v>
                </c:pt>
                <c:pt idx="8">
                  <c:v>0.15989053215617913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5.6551297898640294E-2</c:v>
                </c:pt>
                <c:pt idx="1">
                  <c:v>5.3116883116883118E-2</c:v>
                </c:pt>
                <c:pt idx="2">
                  <c:v>0.10013744354997055</c:v>
                </c:pt>
                <c:pt idx="3">
                  <c:v>3.204476093591048E-2</c:v>
                </c:pt>
                <c:pt idx="4">
                  <c:v>0.10839279646619096</c:v>
                </c:pt>
                <c:pt idx="5">
                  <c:v>8.324646314221891E-2</c:v>
                </c:pt>
                <c:pt idx="6">
                  <c:v>8.9685169842584928E-2</c:v>
                </c:pt>
                <c:pt idx="7">
                  <c:v>6.4978902953586493E-2</c:v>
                </c:pt>
                <c:pt idx="8">
                  <c:v>7.5277887120658304E-2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0.11794396374124433</c:v>
                </c:pt>
                <c:pt idx="1">
                  <c:v>0.11363636363636363</c:v>
                </c:pt>
                <c:pt idx="2">
                  <c:v>0.12742980561555076</c:v>
                </c:pt>
                <c:pt idx="3">
                  <c:v>0.17141403865717192</c:v>
                </c:pt>
                <c:pt idx="4">
                  <c:v>0.13489636425416243</c:v>
                </c:pt>
                <c:pt idx="5">
                  <c:v>0.14489947877885331</c:v>
                </c:pt>
                <c:pt idx="6">
                  <c:v>0.11750897542115438</c:v>
                </c:pt>
                <c:pt idx="7">
                  <c:v>0.16181434599156119</c:v>
                </c:pt>
                <c:pt idx="8">
                  <c:v>0.12830606009484713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0.39954621301487281</c:v>
                </c:pt>
                <c:pt idx="1">
                  <c:v>0.43540997635837841</c:v>
                </c:pt>
                <c:pt idx="2">
                  <c:v>0.36070445774172483</c:v>
                </c:pt>
                <c:pt idx="3">
                  <c:v>0.38583538809824658</c:v>
                </c:pt>
                <c:pt idx="4">
                  <c:v>0.36733242457989995</c:v>
                </c:pt>
                <c:pt idx="5">
                  <c:v>0.38546328677754937</c:v>
                </c:pt>
                <c:pt idx="6">
                  <c:v>0.4063389539244574</c:v>
                </c:pt>
                <c:pt idx="7">
                  <c:v>0.37558432470945402</c:v>
                </c:pt>
                <c:pt idx="8">
                  <c:v>0.39545152180696613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3.9781331051145195E-2</c:v>
                </c:pt>
                <c:pt idx="1">
                  <c:v>4.407247614028436E-2</c:v>
                </c:pt>
                <c:pt idx="2">
                  <c:v>3.1814937258750939E-2</c:v>
                </c:pt>
                <c:pt idx="3">
                  <c:v>2.5357719932975271E-2</c:v>
                </c:pt>
                <c:pt idx="4">
                  <c:v>2.7702357141112841E-2</c:v>
                </c:pt>
                <c:pt idx="5">
                  <c:v>2.0318373777161031E-2</c:v>
                </c:pt>
                <c:pt idx="6">
                  <c:v>2.5722782379067017E-2</c:v>
                </c:pt>
                <c:pt idx="7">
                  <c:v>2.8972027148410139E-2</c:v>
                </c:pt>
                <c:pt idx="8">
                  <c:v>3.0736607639898317E-2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0.1305869390851479</c:v>
                </c:pt>
                <c:pt idx="1">
                  <c:v>0.13016517174551295</c:v>
                </c:pt>
                <c:pt idx="2">
                  <c:v>0.2176085175481311</c:v>
                </c:pt>
                <c:pt idx="3">
                  <c:v>6.8068980796031131E-2</c:v>
                </c:pt>
                <c:pt idx="4">
                  <c:v>0.21505795591543916</c:v>
                </c:pt>
                <c:pt idx="5">
                  <c:v>0.17958246800133054</c:v>
                </c:pt>
                <c:pt idx="6">
                  <c:v>0.21040759999815931</c:v>
                </c:pt>
                <c:pt idx="7">
                  <c:v>0.12518557240062853</c:v>
                </c:pt>
                <c:pt idx="8">
                  <c:v>0.16948232316467909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0.43008551684883412</c:v>
                </c:pt>
                <c:pt idx="1">
                  <c:v>0.39035237575582415</c:v>
                </c:pt>
                <c:pt idx="2">
                  <c:v>0.38987208745139323</c:v>
                </c:pt>
                <c:pt idx="3">
                  <c:v>0.52073791117274693</c:v>
                </c:pt>
                <c:pt idx="4">
                  <c:v>0.389907262363548</c:v>
                </c:pt>
                <c:pt idx="5">
                  <c:v>0.41463587144395908</c:v>
                </c:pt>
                <c:pt idx="6">
                  <c:v>0.35753066369831632</c:v>
                </c:pt>
                <c:pt idx="7">
                  <c:v>0.47025807574150735</c:v>
                </c:pt>
                <c:pt idx="8">
                  <c:v>0.40432954738845645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302777.42</c:v>
                </c:pt>
                <c:pt idx="1">
                  <c:v>18066.03</c:v>
                </c:pt>
                <c:pt idx="2">
                  <c:v>108409.51000000002</c:v>
                </c:pt>
                <c:pt idx="3">
                  <c:v>18382.309999999994</c:v>
                </c:pt>
                <c:pt idx="4">
                  <c:v>55828.84</c:v>
                </c:pt>
                <c:pt idx="5">
                  <c:v>760066.91999999981</c:v>
                </c:pt>
                <c:pt idx="6">
                  <c:v>281699.79999999993</c:v>
                </c:pt>
                <c:pt idx="7">
                  <c:v>139094.91000000003</c:v>
                </c:pt>
                <c:pt idx="8">
                  <c:v>16576.21</c:v>
                </c:pt>
                <c:pt idx="9">
                  <c:v>0</c:v>
                </c:pt>
                <c:pt idx="10">
                  <c:v>124241.88</c:v>
                </c:pt>
                <c:pt idx="11">
                  <c:v>232789.67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5013</c:v>
                </c:pt>
                <c:pt idx="1">
                  <c:v>244</c:v>
                </c:pt>
                <c:pt idx="2">
                  <c:v>2280</c:v>
                </c:pt>
                <c:pt idx="3">
                  <c:v>432</c:v>
                </c:pt>
                <c:pt idx="4">
                  <c:v>4303</c:v>
                </c:pt>
                <c:pt idx="5">
                  <c:v>6738</c:v>
                </c:pt>
                <c:pt idx="6">
                  <c:v>3255</c:v>
                </c:pt>
                <c:pt idx="7">
                  <c:v>1134</c:v>
                </c:pt>
                <c:pt idx="8">
                  <c:v>221</c:v>
                </c:pt>
                <c:pt idx="9">
                  <c:v>0</c:v>
                </c:pt>
                <c:pt idx="10">
                  <c:v>9271</c:v>
                </c:pt>
                <c:pt idx="11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29.43</c:v>
                </c:pt>
                <c:pt idx="1">
                  <c:v>20226.199999999997</c:v>
                </c:pt>
                <c:pt idx="2">
                  <c:v>5721.79</c:v>
                </c:pt>
                <c:pt idx="3">
                  <c:v>5350.05</c:v>
                </c:pt>
                <c:pt idx="4">
                  <c:v>78187.940000000017</c:v>
                </c:pt>
                <c:pt idx="5">
                  <c:v>2379.8000000000006</c:v>
                </c:pt>
                <c:pt idx="6">
                  <c:v>442.67</c:v>
                </c:pt>
                <c:pt idx="7">
                  <c:v>0</c:v>
                </c:pt>
                <c:pt idx="8">
                  <c:v>27621.570000000003</c:v>
                </c:pt>
                <c:pt idx="9">
                  <c:v>19994.150000000001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650</c:v>
                </c:pt>
                <c:pt idx="2">
                  <c:v>155</c:v>
                </c:pt>
                <c:pt idx="3">
                  <c:v>444</c:v>
                </c:pt>
                <c:pt idx="4">
                  <c:v>2241</c:v>
                </c:pt>
                <c:pt idx="5">
                  <c:v>59</c:v>
                </c:pt>
                <c:pt idx="6">
                  <c:v>13</c:v>
                </c:pt>
                <c:pt idx="7">
                  <c:v>0</c:v>
                </c:pt>
                <c:pt idx="8">
                  <c:v>4732</c:v>
                </c:pt>
                <c:pt idx="9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59.1%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686553</v>
      </c>
      <c r="D5" s="30">
        <f>SUM(E5:G5)</f>
        <v>220559</v>
      </c>
      <c r="E5" s="31">
        <f>SUM(E6:E13)</f>
        <v>103827</v>
      </c>
      <c r="F5" s="31">
        <f>SUM(F6:F13)</f>
        <v>76844</v>
      </c>
      <c r="G5" s="32">
        <f t="shared" ref="G5:H5" si="0">SUM(G6:G13)</f>
        <v>39888</v>
      </c>
      <c r="H5" s="29">
        <f t="shared" si="0"/>
        <v>216365</v>
      </c>
      <c r="I5" s="33">
        <f>D5/C5</f>
        <v>0.32125560590369573</v>
      </c>
      <c r="J5" s="26"/>
      <c r="K5" s="24">
        <f t="shared" ref="K5:K13" si="1">C5-D5-H5</f>
        <v>249629</v>
      </c>
      <c r="L5" s="58">
        <f>E5/C5</f>
        <v>0.15122940253702191</v>
      </c>
      <c r="M5" s="58">
        <f>G5/C5</f>
        <v>5.8098937736780702E-2</v>
      </c>
    </row>
    <row r="6" spans="1:13" ht="20.100000000000001" customHeight="1" thickTop="1">
      <c r="B6" s="18" t="s">
        <v>17</v>
      </c>
      <c r="C6" s="34">
        <v>187178</v>
      </c>
      <c r="D6" s="35">
        <f t="shared" ref="D6:D13" si="2">SUM(E6:G6)</f>
        <v>46320</v>
      </c>
      <c r="E6" s="36">
        <v>22853</v>
      </c>
      <c r="F6" s="36">
        <v>16426</v>
      </c>
      <c r="G6" s="37">
        <v>7041</v>
      </c>
      <c r="H6" s="34">
        <v>62965</v>
      </c>
      <c r="I6" s="38">
        <f t="shared" ref="I6:I13" si="3">D6/C6</f>
        <v>0.24746497985874408</v>
      </c>
      <c r="J6" s="26"/>
      <c r="K6" s="24">
        <f t="shared" si="1"/>
        <v>77893</v>
      </c>
      <c r="L6" s="58">
        <f t="shared" ref="L6:L13" si="4">E6/C6</f>
        <v>0.12209233991174176</v>
      </c>
      <c r="M6" s="58">
        <f t="shared" ref="M6:M13" si="5">G6/C6</f>
        <v>3.761660024148137E-2</v>
      </c>
    </row>
    <row r="7" spans="1:13" ht="20.100000000000001" customHeight="1">
      <c r="B7" s="19" t="s">
        <v>18</v>
      </c>
      <c r="C7" s="39">
        <v>91686</v>
      </c>
      <c r="D7" s="40">
        <f t="shared" si="2"/>
        <v>30724</v>
      </c>
      <c r="E7" s="41">
        <v>13975</v>
      </c>
      <c r="F7" s="41">
        <v>11195</v>
      </c>
      <c r="G7" s="42">
        <v>5554</v>
      </c>
      <c r="H7" s="39">
        <v>28606</v>
      </c>
      <c r="I7" s="43">
        <f t="shared" si="3"/>
        <v>0.33510023340531814</v>
      </c>
      <c r="J7" s="26"/>
      <c r="K7" s="24">
        <f t="shared" si="1"/>
        <v>32356</v>
      </c>
      <c r="L7" s="58">
        <f t="shared" si="4"/>
        <v>0.15242239818511005</v>
      </c>
      <c r="M7" s="58">
        <f t="shared" si="5"/>
        <v>6.0576314813602948E-2</v>
      </c>
    </row>
    <row r="8" spans="1:13" ht="20.100000000000001" customHeight="1">
      <c r="B8" s="19" t="s">
        <v>19</v>
      </c>
      <c r="C8" s="39">
        <v>48803</v>
      </c>
      <c r="D8" s="40">
        <f t="shared" si="2"/>
        <v>18498</v>
      </c>
      <c r="E8" s="41">
        <v>8749</v>
      </c>
      <c r="F8" s="41">
        <v>6224</v>
      </c>
      <c r="G8" s="42">
        <v>3525</v>
      </c>
      <c r="H8" s="39">
        <v>14505</v>
      </c>
      <c r="I8" s="43">
        <f t="shared" si="3"/>
        <v>0.37903407577403031</v>
      </c>
      <c r="J8" s="26"/>
      <c r="K8" s="24">
        <f t="shared" si="1"/>
        <v>15800</v>
      </c>
      <c r="L8" s="58">
        <f t="shared" si="4"/>
        <v>0.1792717660799541</v>
      </c>
      <c r="M8" s="58">
        <f t="shared" si="5"/>
        <v>7.2229166239780346E-2</v>
      </c>
    </row>
    <row r="9" spans="1:13" ht="20.100000000000001" customHeight="1">
      <c r="B9" s="19" t="s">
        <v>20</v>
      </c>
      <c r="C9" s="39">
        <v>32251</v>
      </c>
      <c r="D9" s="40">
        <f t="shared" si="2"/>
        <v>10085</v>
      </c>
      <c r="E9" s="41">
        <v>4986</v>
      </c>
      <c r="F9" s="41">
        <v>3342</v>
      </c>
      <c r="G9" s="42">
        <v>1757</v>
      </c>
      <c r="H9" s="39">
        <v>10178</v>
      </c>
      <c r="I9" s="43">
        <f t="shared" si="3"/>
        <v>0.3127034820625717</v>
      </c>
      <c r="J9" s="26"/>
      <c r="K9" s="24">
        <f t="shared" si="1"/>
        <v>11988</v>
      </c>
      <c r="L9" s="58">
        <f t="shared" si="4"/>
        <v>0.15459985736876375</v>
      </c>
      <c r="M9" s="58">
        <f t="shared" si="5"/>
        <v>5.4478930885864002E-2</v>
      </c>
    </row>
    <row r="10" spans="1:13" ht="20.100000000000001" customHeight="1">
      <c r="B10" s="19" t="s">
        <v>21</v>
      </c>
      <c r="C10" s="39">
        <v>44071</v>
      </c>
      <c r="D10" s="40">
        <f t="shared" si="2"/>
        <v>14426</v>
      </c>
      <c r="E10" s="41">
        <v>6757</v>
      </c>
      <c r="F10" s="41">
        <v>4836</v>
      </c>
      <c r="G10" s="42">
        <v>2833</v>
      </c>
      <c r="H10" s="39">
        <v>13634</v>
      </c>
      <c r="I10" s="43">
        <f t="shared" si="3"/>
        <v>0.3273354360009984</v>
      </c>
      <c r="J10" s="26"/>
      <c r="K10" s="24">
        <f t="shared" si="1"/>
        <v>16011</v>
      </c>
      <c r="L10" s="58">
        <f t="shared" si="4"/>
        <v>0.153320777835765</v>
      </c>
      <c r="M10" s="58">
        <f t="shared" si="5"/>
        <v>6.4282634839236685E-2</v>
      </c>
    </row>
    <row r="11" spans="1:13" ht="20.100000000000001" customHeight="1">
      <c r="B11" s="19" t="s">
        <v>22</v>
      </c>
      <c r="C11" s="39">
        <v>96039</v>
      </c>
      <c r="D11" s="40">
        <f t="shared" si="2"/>
        <v>31491</v>
      </c>
      <c r="E11" s="41">
        <v>14581</v>
      </c>
      <c r="F11" s="41">
        <v>10968</v>
      </c>
      <c r="G11" s="42">
        <v>5942</v>
      </c>
      <c r="H11" s="39">
        <v>30897</v>
      </c>
      <c r="I11" s="43">
        <f t="shared" si="3"/>
        <v>0.32789804142067286</v>
      </c>
      <c r="J11" s="26"/>
      <c r="K11" s="24">
        <f t="shared" si="1"/>
        <v>33651</v>
      </c>
      <c r="L11" s="58">
        <f t="shared" si="4"/>
        <v>0.15182373827299325</v>
      </c>
      <c r="M11" s="58">
        <f t="shared" si="5"/>
        <v>6.1870698362123722E-2</v>
      </c>
    </row>
    <row r="12" spans="1:13" ht="20.100000000000001" customHeight="1">
      <c r="B12" s="19" t="s">
        <v>23</v>
      </c>
      <c r="C12" s="39">
        <v>131021</v>
      </c>
      <c r="D12" s="40">
        <f t="shared" si="2"/>
        <v>48694</v>
      </c>
      <c r="E12" s="41">
        <v>22864</v>
      </c>
      <c r="F12" s="41">
        <v>16583</v>
      </c>
      <c r="G12" s="42">
        <v>9247</v>
      </c>
      <c r="H12" s="39">
        <v>38831</v>
      </c>
      <c r="I12" s="43">
        <f t="shared" si="3"/>
        <v>0.37165034612771997</v>
      </c>
      <c r="J12" s="26"/>
      <c r="K12" s="24">
        <f t="shared" si="1"/>
        <v>43496</v>
      </c>
      <c r="L12" s="58">
        <f t="shared" si="4"/>
        <v>0.17450637684035383</v>
      </c>
      <c r="M12" s="58">
        <f t="shared" si="5"/>
        <v>7.057647247387823E-2</v>
      </c>
    </row>
    <row r="13" spans="1:13" ht="20.100000000000001" customHeight="1">
      <c r="B13" s="19" t="s">
        <v>24</v>
      </c>
      <c r="C13" s="39">
        <v>55504</v>
      </c>
      <c r="D13" s="40">
        <f t="shared" si="2"/>
        <v>20321</v>
      </c>
      <c r="E13" s="41">
        <v>9062</v>
      </c>
      <c r="F13" s="41">
        <v>7270</v>
      </c>
      <c r="G13" s="42">
        <v>3989</v>
      </c>
      <c r="H13" s="39">
        <v>16749</v>
      </c>
      <c r="I13" s="43">
        <f t="shared" si="3"/>
        <v>0.36611775727875467</v>
      </c>
      <c r="J13" s="26"/>
      <c r="K13" s="24">
        <f t="shared" si="1"/>
        <v>18434</v>
      </c>
      <c r="L13" s="58">
        <f t="shared" si="4"/>
        <v>0.16326751225136926</v>
      </c>
      <c r="M13" s="58">
        <f t="shared" si="5"/>
        <v>7.1868694148169501E-2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7087</v>
      </c>
      <c r="E4" s="46">
        <f t="shared" ref="E4:K4" si="0">SUM(E5:E7)</f>
        <v>5498</v>
      </c>
      <c r="F4" s="46">
        <f t="shared" si="0"/>
        <v>8821</v>
      </c>
      <c r="G4" s="46">
        <f t="shared" si="0"/>
        <v>5246</v>
      </c>
      <c r="H4" s="46">
        <f t="shared" si="0"/>
        <v>4635</v>
      </c>
      <c r="I4" s="46">
        <f t="shared" si="0"/>
        <v>5595</v>
      </c>
      <c r="J4" s="45">
        <f t="shared" si="0"/>
        <v>3024</v>
      </c>
      <c r="K4" s="47">
        <f t="shared" si="0"/>
        <v>39906</v>
      </c>
      <c r="L4" s="55">
        <f>K4/人口統計!D5</f>
        <v>0.18093117941231143</v>
      </c>
      <c r="O4" s="14" t="s">
        <v>188</v>
      </c>
    </row>
    <row r="5" spans="1:21" ht="20.100000000000001" customHeight="1">
      <c r="B5" s="117"/>
      <c r="C5" s="118" t="s">
        <v>15</v>
      </c>
      <c r="D5" s="48">
        <v>870</v>
      </c>
      <c r="E5" s="49">
        <v>775</v>
      </c>
      <c r="F5" s="49">
        <v>781</v>
      </c>
      <c r="G5" s="49">
        <v>557</v>
      </c>
      <c r="H5" s="49">
        <v>523</v>
      </c>
      <c r="I5" s="49">
        <v>512</v>
      </c>
      <c r="J5" s="48">
        <v>312</v>
      </c>
      <c r="K5" s="50">
        <f>SUM(D5:J5)</f>
        <v>4330</v>
      </c>
      <c r="L5" s="56">
        <f>K5/人口統計!D5</f>
        <v>1.963193521914771E-2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2886</v>
      </c>
      <c r="E6" s="49">
        <v>1983</v>
      </c>
      <c r="F6" s="49">
        <v>2877</v>
      </c>
      <c r="G6" s="49">
        <v>1572</v>
      </c>
      <c r="H6" s="49">
        <v>1338</v>
      </c>
      <c r="I6" s="49">
        <v>1436</v>
      </c>
      <c r="J6" s="48">
        <v>819</v>
      </c>
      <c r="K6" s="50">
        <f>SUM(D6:J6)</f>
        <v>12911</v>
      </c>
      <c r="L6" s="56">
        <f>K6/人口統計!D5</f>
        <v>5.8537624853213878E-2</v>
      </c>
      <c r="O6" s="162">
        <f>SUM(D6,D7)</f>
        <v>6217</v>
      </c>
      <c r="P6" s="162">
        <f t="shared" ref="P6:U6" si="1">SUM(E6,E7)</f>
        <v>4723</v>
      </c>
      <c r="Q6" s="162">
        <f t="shared" si="1"/>
        <v>8040</v>
      </c>
      <c r="R6" s="162">
        <f t="shared" si="1"/>
        <v>4689</v>
      </c>
      <c r="S6" s="162">
        <f t="shared" si="1"/>
        <v>4112</v>
      </c>
      <c r="T6" s="162">
        <f t="shared" si="1"/>
        <v>5083</v>
      </c>
      <c r="U6" s="162">
        <f t="shared" si="1"/>
        <v>2712</v>
      </c>
    </row>
    <row r="7" spans="1:21" ht="20.100000000000001" customHeight="1">
      <c r="B7" s="117"/>
      <c r="C7" s="119" t="s">
        <v>143</v>
      </c>
      <c r="D7" s="51">
        <v>3331</v>
      </c>
      <c r="E7" s="52">
        <v>2740</v>
      </c>
      <c r="F7" s="52">
        <v>5163</v>
      </c>
      <c r="G7" s="52">
        <v>3117</v>
      </c>
      <c r="H7" s="52">
        <v>2774</v>
      </c>
      <c r="I7" s="52">
        <v>3647</v>
      </c>
      <c r="J7" s="51">
        <v>1893</v>
      </c>
      <c r="K7" s="53">
        <f>SUM(D7:J7)</f>
        <v>22665</v>
      </c>
      <c r="L7" s="57">
        <f>K7/人口統計!D5</f>
        <v>0.10276161933994986</v>
      </c>
      <c r="O7" s="14">
        <f>O6/($K$6+$K$7)</f>
        <v>0.17475264223071735</v>
      </c>
      <c r="P7" s="14">
        <f t="shared" ref="P7:U7" si="2">P6/($K$6+$K$7)</f>
        <v>0.1327580391275017</v>
      </c>
      <c r="Q7" s="14">
        <f t="shared" si="2"/>
        <v>0.22599505284461435</v>
      </c>
      <c r="R7" s="14">
        <f t="shared" si="2"/>
        <v>0.13180233865527322</v>
      </c>
      <c r="S7" s="14">
        <f t="shared" si="2"/>
        <v>0.11558353946480773</v>
      </c>
      <c r="T7" s="14">
        <f t="shared" si="2"/>
        <v>0.14287722059815605</v>
      </c>
      <c r="U7" s="14">
        <f t="shared" si="2"/>
        <v>7.6231167078929615E-2</v>
      </c>
    </row>
    <row r="8" spans="1:21" ht="20.100000000000001" customHeight="1" thickBot="1">
      <c r="B8" s="205" t="s">
        <v>67</v>
      </c>
      <c r="C8" s="206"/>
      <c r="D8" s="45">
        <v>83</v>
      </c>
      <c r="E8" s="46">
        <v>101</v>
      </c>
      <c r="F8" s="46">
        <v>93</v>
      </c>
      <c r="G8" s="46">
        <v>110</v>
      </c>
      <c r="H8" s="46">
        <v>84</v>
      </c>
      <c r="I8" s="46">
        <v>76</v>
      </c>
      <c r="J8" s="45">
        <v>45</v>
      </c>
      <c r="K8" s="47">
        <f>SUM(D8:J8)</f>
        <v>592</v>
      </c>
      <c r="L8" s="80"/>
    </row>
    <row r="9" spans="1:21" ht="20.100000000000001" customHeight="1" thickTop="1">
      <c r="B9" s="207" t="s">
        <v>34</v>
      </c>
      <c r="C9" s="208"/>
      <c r="D9" s="35">
        <f>D4+D8</f>
        <v>7170</v>
      </c>
      <c r="E9" s="34">
        <f t="shared" ref="E9:K9" si="3">E4+E8</f>
        <v>5599</v>
      </c>
      <c r="F9" s="34">
        <f t="shared" si="3"/>
        <v>8914</v>
      </c>
      <c r="G9" s="34">
        <f t="shared" si="3"/>
        <v>5356</v>
      </c>
      <c r="H9" s="34">
        <f t="shared" si="3"/>
        <v>4719</v>
      </c>
      <c r="I9" s="34">
        <f t="shared" si="3"/>
        <v>5671</v>
      </c>
      <c r="J9" s="35">
        <f t="shared" si="3"/>
        <v>3069</v>
      </c>
      <c r="K9" s="54">
        <f t="shared" si="3"/>
        <v>40498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1161</v>
      </c>
      <c r="E24" s="46">
        <v>1142</v>
      </c>
      <c r="F24" s="46">
        <v>1399</v>
      </c>
      <c r="G24" s="46">
        <v>899</v>
      </c>
      <c r="H24" s="46">
        <v>794</v>
      </c>
      <c r="I24" s="46">
        <v>966</v>
      </c>
      <c r="J24" s="45">
        <v>542</v>
      </c>
      <c r="K24" s="47">
        <f>SUM(D24:J24)</f>
        <v>6903</v>
      </c>
      <c r="L24" s="55">
        <f>K24/人口統計!D6</f>
        <v>0.14902849740932642</v>
      </c>
    </row>
    <row r="25" spans="1:12" ht="20.100000000000001" customHeight="1">
      <c r="B25" s="213" t="s">
        <v>43</v>
      </c>
      <c r="C25" s="214"/>
      <c r="D25" s="45">
        <v>1186</v>
      </c>
      <c r="E25" s="46">
        <v>1047</v>
      </c>
      <c r="F25" s="46">
        <v>1118</v>
      </c>
      <c r="G25" s="46">
        <v>702</v>
      </c>
      <c r="H25" s="46">
        <v>667</v>
      </c>
      <c r="I25" s="46">
        <v>667</v>
      </c>
      <c r="J25" s="45">
        <v>380</v>
      </c>
      <c r="K25" s="47">
        <f t="shared" ref="K25:K31" si="4">SUM(D25:J25)</f>
        <v>5767</v>
      </c>
      <c r="L25" s="55">
        <f>K25/人口統計!D7</f>
        <v>0.18770342403332899</v>
      </c>
    </row>
    <row r="26" spans="1:12" ht="20.100000000000001" customHeight="1">
      <c r="B26" s="213" t="s">
        <v>44</v>
      </c>
      <c r="C26" s="214"/>
      <c r="D26" s="45">
        <v>747</v>
      </c>
      <c r="E26" s="46">
        <v>395</v>
      </c>
      <c r="F26" s="46">
        <v>916</v>
      </c>
      <c r="G26" s="46">
        <v>482</v>
      </c>
      <c r="H26" s="46">
        <v>410</v>
      </c>
      <c r="I26" s="46">
        <v>521</v>
      </c>
      <c r="J26" s="45">
        <v>295</v>
      </c>
      <c r="K26" s="47">
        <f t="shared" si="4"/>
        <v>3766</v>
      </c>
      <c r="L26" s="55">
        <f>K26/人口統計!D8</f>
        <v>0.20358957725159477</v>
      </c>
    </row>
    <row r="27" spans="1:12" ht="20.100000000000001" customHeight="1">
      <c r="B27" s="213" t="s">
        <v>45</v>
      </c>
      <c r="C27" s="214"/>
      <c r="D27" s="45">
        <v>202</v>
      </c>
      <c r="E27" s="46">
        <v>167</v>
      </c>
      <c r="F27" s="46">
        <v>372</v>
      </c>
      <c r="G27" s="46">
        <v>217</v>
      </c>
      <c r="H27" s="46">
        <v>198</v>
      </c>
      <c r="I27" s="46">
        <v>200</v>
      </c>
      <c r="J27" s="45">
        <v>133</v>
      </c>
      <c r="K27" s="47">
        <f t="shared" si="4"/>
        <v>1489</v>
      </c>
      <c r="L27" s="55">
        <f>K27/人口統計!D9</f>
        <v>0.14764501735250371</v>
      </c>
    </row>
    <row r="28" spans="1:12" ht="20.100000000000001" customHeight="1">
      <c r="B28" s="213" t="s">
        <v>46</v>
      </c>
      <c r="C28" s="214"/>
      <c r="D28" s="45">
        <v>336</v>
      </c>
      <c r="E28" s="46">
        <v>247</v>
      </c>
      <c r="F28" s="46">
        <v>475</v>
      </c>
      <c r="G28" s="46">
        <v>308</v>
      </c>
      <c r="H28" s="46">
        <v>288</v>
      </c>
      <c r="I28" s="46">
        <v>379</v>
      </c>
      <c r="J28" s="45">
        <v>203</v>
      </c>
      <c r="K28" s="47">
        <f t="shared" si="4"/>
        <v>2236</v>
      </c>
      <c r="L28" s="55">
        <f>K28/人口統計!D10</f>
        <v>0.15499792042146124</v>
      </c>
    </row>
    <row r="29" spans="1:12" ht="20.100000000000001" customHeight="1">
      <c r="B29" s="213" t="s">
        <v>47</v>
      </c>
      <c r="C29" s="214"/>
      <c r="D29" s="45">
        <v>734</v>
      </c>
      <c r="E29" s="46">
        <v>690</v>
      </c>
      <c r="F29" s="46">
        <v>1392</v>
      </c>
      <c r="G29" s="46">
        <v>774</v>
      </c>
      <c r="H29" s="46">
        <v>682</v>
      </c>
      <c r="I29" s="46">
        <v>798</v>
      </c>
      <c r="J29" s="45">
        <v>408</v>
      </c>
      <c r="K29" s="47">
        <f t="shared" si="4"/>
        <v>5478</v>
      </c>
      <c r="L29" s="55">
        <f>K29/人口統計!D11</f>
        <v>0.17395446317995616</v>
      </c>
    </row>
    <row r="30" spans="1:12" ht="20.100000000000001" customHeight="1">
      <c r="B30" s="213" t="s">
        <v>48</v>
      </c>
      <c r="C30" s="214"/>
      <c r="D30" s="45">
        <v>2196</v>
      </c>
      <c r="E30" s="46">
        <v>1412</v>
      </c>
      <c r="F30" s="46">
        <v>2313</v>
      </c>
      <c r="G30" s="46">
        <v>1386</v>
      </c>
      <c r="H30" s="46">
        <v>1217</v>
      </c>
      <c r="I30" s="46">
        <v>1497</v>
      </c>
      <c r="J30" s="45">
        <v>742</v>
      </c>
      <c r="K30" s="47">
        <f t="shared" si="4"/>
        <v>10763</v>
      </c>
      <c r="L30" s="55">
        <f>K30/人口統計!D12</f>
        <v>0.22103339220437837</v>
      </c>
    </row>
    <row r="31" spans="1:12" ht="20.100000000000001" customHeight="1" thickBot="1">
      <c r="B31" s="209" t="s">
        <v>24</v>
      </c>
      <c r="C31" s="210"/>
      <c r="D31" s="45">
        <v>525</v>
      </c>
      <c r="E31" s="46">
        <v>398</v>
      </c>
      <c r="F31" s="46">
        <v>836</v>
      </c>
      <c r="G31" s="46">
        <v>478</v>
      </c>
      <c r="H31" s="46">
        <v>379</v>
      </c>
      <c r="I31" s="46">
        <v>567</v>
      </c>
      <c r="J31" s="45">
        <v>321</v>
      </c>
      <c r="K31" s="47">
        <f t="shared" si="4"/>
        <v>3504</v>
      </c>
      <c r="L31" s="59">
        <f>K31/人口統計!D13</f>
        <v>0.17243245903252793</v>
      </c>
    </row>
    <row r="32" spans="1:12" ht="20.100000000000001" customHeight="1" thickTop="1">
      <c r="B32" s="211" t="s">
        <v>49</v>
      </c>
      <c r="C32" s="212"/>
      <c r="D32" s="35">
        <f>SUM(D24:D31)</f>
        <v>7087</v>
      </c>
      <c r="E32" s="34">
        <f t="shared" ref="E32:J32" si="5">SUM(E24:E31)</f>
        <v>5498</v>
      </c>
      <c r="F32" s="34">
        <f t="shared" si="5"/>
        <v>8821</v>
      </c>
      <c r="G32" s="34">
        <f t="shared" si="5"/>
        <v>5246</v>
      </c>
      <c r="H32" s="34">
        <f t="shared" si="5"/>
        <v>4635</v>
      </c>
      <c r="I32" s="34">
        <f t="shared" si="5"/>
        <v>5595</v>
      </c>
      <c r="J32" s="35">
        <f t="shared" si="5"/>
        <v>3024</v>
      </c>
      <c r="K32" s="54">
        <f>SUM(K24:K31)</f>
        <v>39906</v>
      </c>
      <c r="L32" s="60">
        <f>K32/人口統計!D5</f>
        <v>0.18093117941231143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266</v>
      </c>
      <c r="E50" s="192">
        <v>272</v>
      </c>
      <c r="F50" s="192">
        <v>297</v>
      </c>
      <c r="G50" s="192">
        <v>195</v>
      </c>
      <c r="H50" s="192">
        <v>162</v>
      </c>
      <c r="I50" s="192">
        <v>212</v>
      </c>
      <c r="J50" s="191">
        <v>112</v>
      </c>
      <c r="K50" s="193">
        <f t="shared" ref="K50:K82" si="6">SUM(D50:J50)</f>
        <v>1516</v>
      </c>
      <c r="L50" s="194">
        <f>K50/N50</f>
        <v>0.1409052885955944</v>
      </c>
      <c r="N50" s="14">
        <v>10759</v>
      </c>
    </row>
    <row r="51" spans="2:14" ht="20.100000000000001" customHeight="1">
      <c r="B51" s="203" t="s">
        <v>155</v>
      </c>
      <c r="C51" s="204"/>
      <c r="D51" s="191">
        <v>203</v>
      </c>
      <c r="E51" s="192">
        <v>185</v>
      </c>
      <c r="F51" s="192">
        <v>294</v>
      </c>
      <c r="G51" s="192">
        <v>149</v>
      </c>
      <c r="H51" s="192">
        <v>145</v>
      </c>
      <c r="I51" s="192">
        <v>170</v>
      </c>
      <c r="J51" s="191">
        <v>76</v>
      </c>
      <c r="K51" s="193">
        <f t="shared" si="6"/>
        <v>1222</v>
      </c>
      <c r="L51" s="194">
        <f t="shared" ref="L51:L82" si="7">K51/N51</f>
        <v>0.15706940874035991</v>
      </c>
      <c r="N51" s="14">
        <v>7780</v>
      </c>
    </row>
    <row r="52" spans="2:14" ht="20.100000000000001" customHeight="1">
      <c r="B52" s="203" t="s">
        <v>156</v>
      </c>
      <c r="C52" s="204"/>
      <c r="D52" s="191">
        <v>334</v>
      </c>
      <c r="E52" s="192">
        <v>315</v>
      </c>
      <c r="F52" s="192">
        <v>326</v>
      </c>
      <c r="G52" s="192">
        <v>257</v>
      </c>
      <c r="H52" s="192">
        <v>218</v>
      </c>
      <c r="I52" s="192">
        <v>236</v>
      </c>
      <c r="J52" s="191">
        <v>144</v>
      </c>
      <c r="K52" s="193">
        <f t="shared" si="6"/>
        <v>1830</v>
      </c>
      <c r="L52" s="194">
        <f t="shared" si="7"/>
        <v>0.1647461289160965</v>
      </c>
      <c r="N52" s="14">
        <v>11108</v>
      </c>
    </row>
    <row r="53" spans="2:14" ht="20.100000000000001" customHeight="1">
      <c r="B53" s="203" t="s">
        <v>157</v>
      </c>
      <c r="C53" s="204"/>
      <c r="D53" s="191">
        <v>173</v>
      </c>
      <c r="E53" s="192">
        <v>174</v>
      </c>
      <c r="F53" s="192">
        <v>226</v>
      </c>
      <c r="G53" s="192">
        <v>169</v>
      </c>
      <c r="H53" s="192">
        <v>133</v>
      </c>
      <c r="I53" s="192">
        <v>165</v>
      </c>
      <c r="J53" s="191">
        <v>105</v>
      </c>
      <c r="K53" s="193">
        <f t="shared" si="6"/>
        <v>1145</v>
      </c>
      <c r="L53" s="194">
        <f t="shared" si="7"/>
        <v>0.14895277741641733</v>
      </c>
      <c r="N53" s="14">
        <v>7687</v>
      </c>
    </row>
    <row r="54" spans="2:14" ht="20.100000000000001" customHeight="1">
      <c r="B54" s="203" t="s">
        <v>158</v>
      </c>
      <c r="C54" s="204"/>
      <c r="D54" s="191">
        <v>137</v>
      </c>
      <c r="E54" s="192">
        <v>169</v>
      </c>
      <c r="F54" s="192">
        <v>178</v>
      </c>
      <c r="G54" s="192">
        <v>100</v>
      </c>
      <c r="H54" s="192">
        <v>107</v>
      </c>
      <c r="I54" s="192">
        <v>151</v>
      </c>
      <c r="J54" s="191">
        <v>83</v>
      </c>
      <c r="K54" s="193">
        <f t="shared" si="6"/>
        <v>925</v>
      </c>
      <c r="L54" s="194">
        <f t="shared" si="7"/>
        <v>0.14283508338480544</v>
      </c>
      <c r="N54" s="14">
        <v>6476</v>
      </c>
    </row>
    <row r="55" spans="2:14" ht="20.100000000000001" customHeight="1">
      <c r="B55" s="203" t="s">
        <v>159</v>
      </c>
      <c r="C55" s="204"/>
      <c r="D55" s="191">
        <v>69</v>
      </c>
      <c r="E55" s="192">
        <v>63</v>
      </c>
      <c r="F55" s="192">
        <v>92</v>
      </c>
      <c r="G55" s="192">
        <v>54</v>
      </c>
      <c r="H55" s="192">
        <v>44</v>
      </c>
      <c r="I55" s="192">
        <v>51</v>
      </c>
      <c r="J55" s="191">
        <v>30</v>
      </c>
      <c r="K55" s="193">
        <f t="shared" si="6"/>
        <v>403</v>
      </c>
      <c r="L55" s="194">
        <f t="shared" si="7"/>
        <v>0.16055776892430279</v>
      </c>
      <c r="N55" s="14">
        <v>2510</v>
      </c>
    </row>
    <row r="56" spans="2:14" ht="20.100000000000001" customHeight="1">
      <c r="B56" s="203" t="s">
        <v>160</v>
      </c>
      <c r="C56" s="204"/>
      <c r="D56" s="191">
        <v>166</v>
      </c>
      <c r="E56" s="192">
        <v>165</v>
      </c>
      <c r="F56" s="192">
        <v>161</v>
      </c>
      <c r="G56" s="192">
        <v>124</v>
      </c>
      <c r="H56" s="192">
        <v>103</v>
      </c>
      <c r="I56" s="192">
        <v>93</v>
      </c>
      <c r="J56" s="191">
        <v>42</v>
      </c>
      <c r="K56" s="193">
        <f t="shared" si="6"/>
        <v>854</v>
      </c>
      <c r="L56" s="194">
        <f t="shared" si="7"/>
        <v>0.1994395142456796</v>
      </c>
      <c r="N56" s="14">
        <v>4282</v>
      </c>
    </row>
    <row r="57" spans="2:14" ht="20.100000000000001" customHeight="1">
      <c r="B57" s="203" t="s">
        <v>161</v>
      </c>
      <c r="C57" s="204"/>
      <c r="D57" s="191">
        <v>412</v>
      </c>
      <c r="E57" s="192">
        <v>379</v>
      </c>
      <c r="F57" s="192">
        <v>392</v>
      </c>
      <c r="G57" s="192">
        <v>238</v>
      </c>
      <c r="H57" s="192">
        <v>199</v>
      </c>
      <c r="I57" s="192">
        <v>204</v>
      </c>
      <c r="J57" s="191">
        <v>108</v>
      </c>
      <c r="K57" s="193">
        <f t="shared" si="6"/>
        <v>1932</v>
      </c>
      <c r="L57" s="194">
        <f t="shared" si="7"/>
        <v>0.20836928386540121</v>
      </c>
      <c r="N57" s="14">
        <v>9272</v>
      </c>
    </row>
    <row r="58" spans="2:14" ht="20.100000000000001" customHeight="1">
      <c r="B58" s="203" t="s">
        <v>162</v>
      </c>
      <c r="C58" s="204"/>
      <c r="D58" s="191">
        <v>400</v>
      </c>
      <c r="E58" s="192">
        <v>335</v>
      </c>
      <c r="F58" s="192">
        <v>381</v>
      </c>
      <c r="G58" s="192">
        <v>229</v>
      </c>
      <c r="H58" s="192">
        <v>238</v>
      </c>
      <c r="I58" s="192">
        <v>242</v>
      </c>
      <c r="J58" s="191">
        <v>156</v>
      </c>
      <c r="K58" s="193">
        <f t="shared" si="6"/>
        <v>1981</v>
      </c>
      <c r="L58" s="194">
        <f t="shared" si="7"/>
        <v>0.18724007561436673</v>
      </c>
      <c r="N58" s="14">
        <v>10580</v>
      </c>
    </row>
    <row r="59" spans="2:14" ht="20.100000000000001" customHeight="1">
      <c r="B59" s="203" t="s">
        <v>163</v>
      </c>
      <c r="C59" s="204"/>
      <c r="D59" s="191">
        <v>225</v>
      </c>
      <c r="E59" s="192">
        <v>188</v>
      </c>
      <c r="F59" s="192">
        <v>191</v>
      </c>
      <c r="G59" s="192">
        <v>130</v>
      </c>
      <c r="H59" s="192">
        <v>140</v>
      </c>
      <c r="I59" s="192">
        <v>141</v>
      </c>
      <c r="J59" s="191">
        <v>78</v>
      </c>
      <c r="K59" s="193">
        <f t="shared" si="6"/>
        <v>1093</v>
      </c>
      <c r="L59" s="194">
        <f t="shared" si="7"/>
        <v>0.16585735963581183</v>
      </c>
      <c r="N59" s="14">
        <v>6590</v>
      </c>
    </row>
    <row r="60" spans="2:14" ht="20.100000000000001" customHeight="1">
      <c r="B60" s="203" t="s">
        <v>164</v>
      </c>
      <c r="C60" s="204"/>
      <c r="D60" s="191">
        <v>370</v>
      </c>
      <c r="E60" s="192">
        <v>202</v>
      </c>
      <c r="F60" s="192">
        <v>496</v>
      </c>
      <c r="G60" s="192">
        <v>252</v>
      </c>
      <c r="H60" s="192">
        <v>221</v>
      </c>
      <c r="I60" s="192">
        <v>287</v>
      </c>
      <c r="J60" s="191">
        <v>160</v>
      </c>
      <c r="K60" s="193">
        <f t="shared" si="6"/>
        <v>1988</v>
      </c>
      <c r="L60" s="194">
        <f t="shared" si="7"/>
        <v>0.20943952802359883</v>
      </c>
      <c r="N60" s="14">
        <v>9492</v>
      </c>
    </row>
    <row r="61" spans="2:14" ht="20.100000000000001" customHeight="1">
      <c r="B61" s="203" t="s">
        <v>165</v>
      </c>
      <c r="C61" s="204"/>
      <c r="D61" s="191">
        <v>126</v>
      </c>
      <c r="E61" s="192">
        <v>74</v>
      </c>
      <c r="F61" s="192">
        <v>151</v>
      </c>
      <c r="G61" s="192">
        <v>82</v>
      </c>
      <c r="H61" s="192">
        <v>75</v>
      </c>
      <c r="I61" s="192">
        <v>91</v>
      </c>
      <c r="J61" s="191">
        <v>48</v>
      </c>
      <c r="K61" s="193">
        <f t="shared" si="6"/>
        <v>647</v>
      </c>
      <c r="L61" s="194">
        <f t="shared" si="7"/>
        <v>0.21445144182963208</v>
      </c>
      <c r="N61" s="14">
        <v>3017</v>
      </c>
    </row>
    <row r="62" spans="2:14" ht="20.100000000000001" customHeight="1">
      <c r="B62" s="203" t="s">
        <v>166</v>
      </c>
      <c r="C62" s="204"/>
      <c r="D62" s="191">
        <v>261</v>
      </c>
      <c r="E62" s="192">
        <v>126</v>
      </c>
      <c r="F62" s="192">
        <v>280</v>
      </c>
      <c r="G62" s="192">
        <v>160</v>
      </c>
      <c r="H62" s="192">
        <v>121</v>
      </c>
      <c r="I62" s="192">
        <v>150</v>
      </c>
      <c r="J62" s="191">
        <v>93</v>
      </c>
      <c r="K62" s="193">
        <f t="shared" si="6"/>
        <v>1191</v>
      </c>
      <c r="L62" s="194">
        <f t="shared" si="7"/>
        <v>0.19886458507263316</v>
      </c>
      <c r="N62" s="14">
        <v>5989</v>
      </c>
    </row>
    <row r="63" spans="2:14" ht="20.100000000000001" customHeight="1">
      <c r="B63" s="203" t="s">
        <v>167</v>
      </c>
      <c r="C63" s="204"/>
      <c r="D63" s="191">
        <v>192</v>
      </c>
      <c r="E63" s="192">
        <v>150</v>
      </c>
      <c r="F63" s="192">
        <v>350</v>
      </c>
      <c r="G63" s="192">
        <v>195</v>
      </c>
      <c r="H63" s="192">
        <v>176</v>
      </c>
      <c r="I63" s="192">
        <v>174</v>
      </c>
      <c r="J63" s="191">
        <v>107</v>
      </c>
      <c r="K63" s="193">
        <f t="shared" si="6"/>
        <v>1344</v>
      </c>
      <c r="L63" s="194">
        <f t="shared" si="7"/>
        <v>0.14586498806164533</v>
      </c>
      <c r="N63" s="14">
        <v>9214</v>
      </c>
    </row>
    <row r="64" spans="2:14" ht="20.100000000000001" customHeight="1">
      <c r="B64" s="203" t="s">
        <v>168</v>
      </c>
      <c r="C64" s="204"/>
      <c r="D64" s="191">
        <v>14</v>
      </c>
      <c r="E64" s="192">
        <v>21</v>
      </c>
      <c r="F64" s="192">
        <v>27</v>
      </c>
      <c r="G64" s="192">
        <v>26</v>
      </c>
      <c r="H64" s="192">
        <v>24</v>
      </c>
      <c r="I64" s="192">
        <v>29</v>
      </c>
      <c r="J64" s="191">
        <v>27</v>
      </c>
      <c r="K64" s="193">
        <f t="shared" si="6"/>
        <v>168</v>
      </c>
      <c r="L64" s="194">
        <f t="shared" si="7"/>
        <v>0.19288174512055109</v>
      </c>
      <c r="N64" s="14">
        <v>871</v>
      </c>
    </row>
    <row r="65" spans="2:14" ht="20.100000000000001" customHeight="1">
      <c r="B65" s="203" t="s">
        <v>169</v>
      </c>
      <c r="C65" s="204"/>
      <c r="D65" s="191">
        <v>202</v>
      </c>
      <c r="E65" s="192">
        <v>155</v>
      </c>
      <c r="F65" s="192">
        <v>337</v>
      </c>
      <c r="G65" s="192">
        <v>207</v>
      </c>
      <c r="H65" s="192">
        <v>210</v>
      </c>
      <c r="I65" s="192">
        <v>277</v>
      </c>
      <c r="J65" s="191">
        <v>139</v>
      </c>
      <c r="K65" s="193">
        <f t="shared" si="6"/>
        <v>1527</v>
      </c>
      <c r="L65" s="194">
        <f t="shared" si="7"/>
        <v>0.15354449472096532</v>
      </c>
      <c r="N65" s="14">
        <v>9945</v>
      </c>
    </row>
    <row r="66" spans="2:14" ht="20.100000000000001" customHeight="1">
      <c r="B66" s="203" t="s">
        <v>170</v>
      </c>
      <c r="C66" s="204"/>
      <c r="D66" s="191">
        <v>142</v>
      </c>
      <c r="E66" s="192">
        <v>97</v>
      </c>
      <c r="F66" s="192">
        <v>144</v>
      </c>
      <c r="G66" s="192">
        <v>106</v>
      </c>
      <c r="H66" s="192">
        <v>82</v>
      </c>
      <c r="I66" s="192">
        <v>104</v>
      </c>
      <c r="J66" s="191">
        <v>68</v>
      </c>
      <c r="K66" s="193">
        <f t="shared" si="6"/>
        <v>743</v>
      </c>
      <c r="L66" s="194">
        <f t="shared" si="7"/>
        <v>0.16581120285650525</v>
      </c>
      <c r="N66" s="14">
        <v>4481</v>
      </c>
    </row>
    <row r="67" spans="2:14" ht="20.100000000000001" customHeight="1">
      <c r="B67" s="203" t="s">
        <v>171</v>
      </c>
      <c r="C67" s="204"/>
      <c r="D67" s="187">
        <v>540</v>
      </c>
      <c r="E67" s="188">
        <v>503</v>
      </c>
      <c r="F67" s="188">
        <v>997</v>
      </c>
      <c r="G67" s="188">
        <v>547</v>
      </c>
      <c r="H67" s="188">
        <v>493</v>
      </c>
      <c r="I67" s="188">
        <v>598</v>
      </c>
      <c r="J67" s="187">
        <v>298</v>
      </c>
      <c r="K67" s="189">
        <f t="shared" si="6"/>
        <v>3976</v>
      </c>
      <c r="L67" s="195">
        <f t="shared" si="7"/>
        <v>0.18337791716631308</v>
      </c>
      <c r="N67" s="14">
        <v>21682</v>
      </c>
    </row>
    <row r="68" spans="2:14" ht="20.100000000000001" customHeight="1">
      <c r="B68" s="203" t="s">
        <v>172</v>
      </c>
      <c r="C68" s="204"/>
      <c r="D68" s="187">
        <v>85</v>
      </c>
      <c r="E68" s="188">
        <v>87</v>
      </c>
      <c r="F68" s="188">
        <v>177</v>
      </c>
      <c r="G68" s="188">
        <v>114</v>
      </c>
      <c r="H68" s="188">
        <v>89</v>
      </c>
      <c r="I68" s="188">
        <v>83</v>
      </c>
      <c r="J68" s="187">
        <v>53</v>
      </c>
      <c r="K68" s="189">
        <f t="shared" si="6"/>
        <v>688</v>
      </c>
      <c r="L68" s="195">
        <f t="shared" si="7"/>
        <v>0.16866879137043392</v>
      </c>
      <c r="N68" s="14">
        <v>4079</v>
      </c>
    </row>
    <row r="69" spans="2:14" ht="20.100000000000001" customHeight="1">
      <c r="B69" s="203" t="s">
        <v>173</v>
      </c>
      <c r="C69" s="204"/>
      <c r="D69" s="187">
        <v>113</v>
      </c>
      <c r="E69" s="188">
        <v>111</v>
      </c>
      <c r="F69" s="188">
        <v>243</v>
      </c>
      <c r="G69" s="188">
        <v>129</v>
      </c>
      <c r="H69" s="188">
        <v>113</v>
      </c>
      <c r="I69" s="188">
        <v>130</v>
      </c>
      <c r="J69" s="187">
        <v>61</v>
      </c>
      <c r="K69" s="189">
        <f t="shared" si="6"/>
        <v>900</v>
      </c>
      <c r="L69" s="195">
        <f t="shared" si="7"/>
        <v>0.15706806282722513</v>
      </c>
      <c r="N69" s="14">
        <v>5730</v>
      </c>
    </row>
    <row r="70" spans="2:14" ht="20.100000000000001" customHeight="1">
      <c r="B70" s="203" t="s">
        <v>174</v>
      </c>
      <c r="C70" s="204"/>
      <c r="D70" s="187">
        <v>819</v>
      </c>
      <c r="E70" s="188">
        <v>502</v>
      </c>
      <c r="F70" s="188">
        <v>735</v>
      </c>
      <c r="G70" s="188">
        <v>424</v>
      </c>
      <c r="H70" s="188">
        <v>400</v>
      </c>
      <c r="I70" s="188">
        <v>472</v>
      </c>
      <c r="J70" s="187">
        <v>227</v>
      </c>
      <c r="K70" s="189">
        <f t="shared" si="6"/>
        <v>3579</v>
      </c>
      <c r="L70" s="195">
        <f t="shared" si="7"/>
        <v>0.22890949792133033</v>
      </c>
      <c r="N70" s="14">
        <v>15635</v>
      </c>
    </row>
    <row r="71" spans="2:14" ht="20.100000000000001" customHeight="1">
      <c r="B71" s="203" t="s">
        <v>175</v>
      </c>
      <c r="C71" s="204"/>
      <c r="D71" s="187">
        <v>113</v>
      </c>
      <c r="E71" s="188">
        <v>123</v>
      </c>
      <c r="F71" s="188">
        <v>199</v>
      </c>
      <c r="G71" s="188">
        <v>142</v>
      </c>
      <c r="H71" s="188">
        <v>136</v>
      </c>
      <c r="I71" s="188">
        <v>135</v>
      </c>
      <c r="J71" s="187">
        <v>80</v>
      </c>
      <c r="K71" s="189">
        <f t="shared" si="6"/>
        <v>928</v>
      </c>
      <c r="L71" s="195">
        <f t="shared" si="7"/>
        <v>0.2004752646359905</v>
      </c>
      <c r="N71" s="14">
        <v>4629</v>
      </c>
    </row>
    <row r="72" spans="2:14" ht="20.100000000000001" customHeight="1">
      <c r="B72" s="203" t="s">
        <v>176</v>
      </c>
      <c r="C72" s="204"/>
      <c r="D72" s="187">
        <v>195</v>
      </c>
      <c r="E72" s="188">
        <v>115</v>
      </c>
      <c r="F72" s="188">
        <v>210</v>
      </c>
      <c r="G72" s="188">
        <v>108</v>
      </c>
      <c r="H72" s="188">
        <v>88</v>
      </c>
      <c r="I72" s="188">
        <v>129</v>
      </c>
      <c r="J72" s="187">
        <v>59</v>
      </c>
      <c r="K72" s="189">
        <f t="shared" si="6"/>
        <v>904</v>
      </c>
      <c r="L72" s="195">
        <f t="shared" si="7"/>
        <v>0.20858329487771113</v>
      </c>
      <c r="N72" s="14">
        <v>4334</v>
      </c>
    </row>
    <row r="73" spans="2:14" ht="20.100000000000001" customHeight="1">
      <c r="B73" s="203" t="s">
        <v>177</v>
      </c>
      <c r="C73" s="204"/>
      <c r="D73" s="187">
        <v>170</v>
      </c>
      <c r="E73" s="188">
        <v>85</v>
      </c>
      <c r="F73" s="188">
        <v>166</v>
      </c>
      <c r="G73" s="188">
        <v>103</v>
      </c>
      <c r="H73" s="188">
        <v>95</v>
      </c>
      <c r="I73" s="188">
        <v>144</v>
      </c>
      <c r="J73" s="187">
        <v>57</v>
      </c>
      <c r="K73" s="189">
        <f t="shared" si="6"/>
        <v>820</v>
      </c>
      <c r="L73" s="195">
        <f t="shared" si="7"/>
        <v>0.20955788397648864</v>
      </c>
      <c r="N73" s="14">
        <v>3913</v>
      </c>
    </row>
    <row r="74" spans="2:14" ht="20.100000000000001" customHeight="1">
      <c r="B74" s="203" t="s">
        <v>178</v>
      </c>
      <c r="C74" s="204"/>
      <c r="D74" s="187">
        <v>152</v>
      </c>
      <c r="E74" s="188">
        <v>110</v>
      </c>
      <c r="F74" s="188">
        <v>181</v>
      </c>
      <c r="G74" s="188">
        <v>90</v>
      </c>
      <c r="H74" s="188">
        <v>71</v>
      </c>
      <c r="I74" s="188">
        <v>95</v>
      </c>
      <c r="J74" s="187">
        <v>49</v>
      </c>
      <c r="K74" s="189">
        <f t="shared" si="6"/>
        <v>748</v>
      </c>
      <c r="L74" s="196">
        <f t="shared" si="7"/>
        <v>0.23157894736842105</v>
      </c>
      <c r="N74" s="14">
        <v>3230</v>
      </c>
    </row>
    <row r="75" spans="2:14" ht="20.100000000000001" customHeight="1">
      <c r="B75" s="203" t="s">
        <v>179</v>
      </c>
      <c r="C75" s="204"/>
      <c r="D75" s="187">
        <v>308</v>
      </c>
      <c r="E75" s="188">
        <v>203</v>
      </c>
      <c r="F75" s="188">
        <v>308</v>
      </c>
      <c r="G75" s="188">
        <v>200</v>
      </c>
      <c r="H75" s="188">
        <v>203</v>
      </c>
      <c r="I75" s="188">
        <v>204</v>
      </c>
      <c r="J75" s="187">
        <v>106</v>
      </c>
      <c r="K75" s="189">
        <f t="shared" si="6"/>
        <v>1532</v>
      </c>
      <c r="L75" s="197">
        <f t="shared" si="7"/>
        <v>0.25452733012128259</v>
      </c>
      <c r="N75" s="14">
        <v>6019</v>
      </c>
    </row>
    <row r="76" spans="2:14" ht="20.100000000000001" customHeight="1">
      <c r="B76" s="203" t="s">
        <v>180</v>
      </c>
      <c r="C76" s="204"/>
      <c r="D76" s="187">
        <v>87</v>
      </c>
      <c r="E76" s="188">
        <v>68</v>
      </c>
      <c r="F76" s="188">
        <v>93</v>
      </c>
      <c r="G76" s="188">
        <v>70</v>
      </c>
      <c r="H76" s="188">
        <v>47</v>
      </c>
      <c r="I76" s="188">
        <v>77</v>
      </c>
      <c r="J76" s="187">
        <v>31</v>
      </c>
      <c r="K76" s="189">
        <f t="shared" si="6"/>
        <v>473</v>
      </c>
      <c r="L76" s="195">
        <f t="shared" si="7"/>
        <v>0.24231557377049182</v>
      </c>
      <c r="N76" s="14">
        <v>1952</v>
      </c>
    </row>
    <row r="77" spans="2:14" ht="20.100000000000001" customHeight="1">
      <c r="B77" s="203" t="s">
        <v>181</v>
      </c>
      <c r="C77" s="204"/>
      <c r="D77" s="187">
        <v>316</v>
      </c>
      <c r="E77" s="188">
        <v>184</v>
      </c>
      <c r="F77" s="188">
        <v>376</v>
      </c>
      <c r="G77" s="188">
        <v>243</v>
      </c>
      <c r="H77" s="188">
        <v>181</v>
      </c>
      <c r="I77" s="188">
        <v>214</v>
      </c>
      <c r="J77" s="187">
        <v>118</v>
      </c>
      <c r="K77" s="189">
        <f t="shared" si="6"/>
        <v>1632</v>
      </c>
      <c r="L77" s="195">
        <f t="shared" si="7"/>
        <v>0.20990353697749195</v>
      </c>
      <c r="N77" s="14">
        <v>7775</v>
      </c>
    </row>
    <row r="78" spans="2:14" ht="20.100000000000001" customHeight="1">
      <c r="B78" s="203" t="s">
        <v>182</v>
      </c>
      <c r="C78" s="204"/>
      <c r="D78" s="187">
        <v>51</v>
      </c>
      <c r="E78" s="188">
        <v>36</v>
      </c>
      <c r="F78" s="188">
        <v>63</v>
      </c>
      <c r="G78" s="188">
        <v>25</v>
      </c>
      <c r="H78" s="188">
        <v>17</v>
      </c>
      <c r="I78" s="188">
        <v>42</v>
      </c>
      <c r="J78" s="187">
        <v>27</v>
      </c>
      <c r="K78" s="189">
        <f t="shared" si="6"/>
        <v>261</v>
      </c>
      <c r="L78" s="195">
        <f t="shared" si="7"/>
        <v>0.21623860811930407</v>
      </c>
      <c r="N78" s="14">
        <v>1207</v>
      </c>
    </row>
    <row r="79" spans="2:14" ht="20.100000000000001" customHeight="1">
      <c r="B79" s="203" t="s">
        <v>183</v>
      </c>
      <c r="C79" s="204"/>
      <c r="D79" s="187">
        <v>210</v>
      </c>
      <c r="E79" s="188">
        <v>151</v>
      </c>
      <c r="F79" s="188">
        <v>376</v>
      </c>
      <c r="G79" s="188">
        <v>216</v>
      </c>
      <c r="H79" s="188">
        <v>187</v>
      </c>
      <c r="I79" s="188">
        <v>254</v>
      </c>
      <c r="J79" s="187">
        <v>145</v>
      </c>
      <c r="K79" s="189">
        <f t="shared" si="6"/>
        <v>1539</v>
      </c>
      <c r="L79" s="195">
        <f t="shared" si="7"/>
        <v>0.17178256501841724</v>
      </c>
      <c r="N79" s="14">
        <v>8959</v>
      </c>
    </row>
    <row r="80" spans="2:14" ht="20.100000000000001" customHeight="1">
      <c r="B80" s="203" t="s">
        <v>184</v>
      </c>
      <c r="C80" s="204"/>
      <c r="D80" s="45">
        <v>52</v>
      </c>
      <c r="E80" s="46">
        <v>39</v>
      </c>
      <c r="F80" s="46">
        <v>73</v>
      </c>
      <c r="G80" s="46">
        <v>50</v>
      </c>
      <c r="H80" s="46">
        <v>32</v>
      </c>
      <c r="I80" s="46">
        <v>63</v>
      </c>
      <c r="J80" s="45">
        <v>39</v>
      </c>
      <c r="K80" s="47">
        <f t="shared" si="6"/>
        <v>348</v>
      </c>
      <c r="L80" s="195">
        <f t="shared" si="7"/>
        <v>0.16771084337349398</v>
      </c>
      <c r="N80" s="14">
        <v>2075</v>
      </c>
    </row>
    <row r="81" spans="2:14" ht="20.100000000000001" customHeight="1">
      <c r="B81" s="203" t="s">
        <v>185</v>
      </c>
      <c r="C81" s="204"/>
      <c r="D81" s="45">
        <v>43</v>
      </c>
      <c r="E81" s="46">
        <v>55</v>
      </c>
      <c r="F81" s="46">
        <v>123</v>
      </c>
      <c r="G81" s="46">
        <v>58</v>
      </c>
      <c r="H81" s="46">
        <v>39</v>
      </c>
      <c r="I81" s="46">
        <v>91</v>
      </c>
      <c r="J81" s="45">
        <v>35</v>
      </c>
      <c r="K81" s="47">
        <f t="shared" si="6"/>
        <v>444</v>
      </c>
      <c r="L81" s="195">
        <f t="shared" si="7"/>
        <v>0.16365646885366752</v>
      </c>
      <c r="N81" s="14">
        <v>2713</v>
      </c>
    </row>
    <row r="82" spans="2:14" ht="20.100000000000001" customHeight="1">
      <c r="B82" s="203" t="s">
        <v>186</v>
      </c>
      <c r="C82" s="204"/>
      <c r="D82" s="40">
        <v>224</v>
      </c>
      <c r="E82" s="39">
        <v>157</v>
      </c>
      <c r="F82" s="39">
        <v>271</v>
      </c>
      <c r="G82" s="39">
        <v>164</v>
      </c>
      <c r="H82" s="39">
        <v>130</v>
      </c>
      <c r="I82" s="39">
        <v>163</v>
      </c>
      <c r="J82" s="40">
        <v>108</v>
      </c>
      <c r="K82" s="190">
        <f t="shared" si="6"/>
        <v>1217</v>
      </c>
      <c r="L82" s="197">
        <f t="shared" si="7"/>
        <v>0.18512321265591725</v>
      </c>
      <c r="N82" s="14">
        <v>6574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6257</v>
      </c>
      <c r="E5" s="149">
        <v>345586.57000000012</v>
      </c>
      <c r="F5" s="151">
        <v>1757</v>
      </c>
      <c r="G5" s="152">
        <v>34408.770000000004</v>
      </c>
      <c r="H5" s="150">
        <v>549</v>
      </c>
      <c r="I5" s="149">
        <v>112950.87000000002</v>
      </c>
      <c r="J5" s="151">
        <v>1145</v>
      </c>
      <c r="K5" s="152">
        <v>372001.47000000003</v>
      </c>
      <c r="M5" s="162">
        <f>Q5+Q7</f>
        <v>42488</v>
      </c>
      <c r="N5" s="121" t="s">
        <v>107</v>
      </c>
      <c r="O5" s="122"/>
      <c r="P5" s="134"/>
      <c r="Q5" s="123">
        <v>33958</v>
      </c>
      <c r="R5" s="124">
        <v>2057933.5000000009</v>
      </c>
      <c r="S5" s="124">
        <f>R5/Q5*100</f>
        <v>6060.2317568761437</v>
      </c>
    </row>
    <row r="6" spans="1:19" ht="20.100000000000001" customHeight="1">
      <c r="B6" s="217" t="s">
        <v>114</v>
      </c>
      <c r="C6" s="217"/>
      <c r="D6" s="153">
        <v>4849</v>
      </c>
      <c r="E6" s="154">
        <v>299714.26999999996</v>
      </c>
      <c r="F6" s="155">
        <v>1567</v>
      </c>
      <c r="G6" s="156">
        <v>30337.27</v>
      </c>
      <c r="H6" s="153">
        <v>409</v>
      </c>
      <c r="I6" s="154">
        <v>89599.14</v>
      </c>
      <c r="J6" s="155">
        <v>875</v>
      </c>
      <c r="K6" s="156">
        <v>268698.89</v>
      </c>
      <c r="M6" s="58"/>
      <c r="N6" s="125"/>
      <c r="O6" s="94" t="s">
        <v>104</v>
      </c>
      <c r="P6" s="107"/>
      <c r="Q6" s="98">
        <f>Q5/Q$13</f>
        <v>0.63652552062831547</v>
      </c>
      <c r="R6" s="99">
        <f>R5/R$13</f>
        <v>0.39545152180696613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3008</v>
      </c>
      <c r="E7" s="154">
        <v>185899.94999999998</v>
      </c>
      <c r="F7" s="155">
        <v>926</v>
      </c>
      <c r="G7" s="156">
        <v>16396.79</v>
      </c>
      <c r="H7" s="153">
        <v>510</v>
      </c>
      <c r="I7" s="154">
        <v>112151.13000000002</v>
      </c>
      <c r="J7" s="155">
        <v>649</v>
      </c>
      <c r="K7" s="156">
        <v>200932.37000000002</v>
      </c>
      <c r="M7" s="58"/>
      <c r="N7" s="126" t="s">
        <v>108</v>
      </c>
      <c r="O7" s="127"/>
      <c r="P7" s="135"/>
      <c r="Q7" s="128">
        <v>8530</v>
      </c>
      <c r="R7" s="129">
        <v>159953.59999999992</v>
      </c>
      <c r="S7" s="129">
        <f>R7/Q7*100</f>
        <v>1875.1887456037505</v>
      </c>
    </row>
    <row r="8" spans="1:19" ht="20.100000000000001" customHeight="1">
      <c r="B8" s="217" t="s">
        <v>116</v>
      </c>
      <c r="C8" s="217"/>
      <c r="D8" s="153">
        <v>1286</v>
      </c>
      <c r="E8" s="154">
        <v>77030.37999999999</v>
      </c>
      <c r="F8" s="155">
        <v>280</v>
      </c>
      <c r="G8" s="156">
        <v>5062.5600000000004</v>
      </c>
      <c r="H8" s="153">
        <v>63</v>
      </c>
      <c r="I8" s="154">
        <v>13589.68</v>
      </c>
      <c r="J8" s="155">
        <v>337</v>
      </c>
      <c r="K8" s="156">
        <v>103963.09</v>
      </c>
      <c r="L8" s="89"/>
      <c r="M8" s="88"/>
      <c r="N8" s="130"/>
      <c r="O8" s="94" t="s">
        <v>104</v>
      </c>
      <c r="P8" s="107"/>
      <c r="Q8" s="98">
        <f>Q7/Q$13</f>
        <v>0.15989053215617913</v>
      </c>
      <c r="R8" s="99">
        <f>R7/R$13</f>
        <v>3.0736607639898317E-2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1800</v>
      </c>
      <c r="E9" s="154">
        <v>115974.87999999998</v>
      </c>
      <c r="F9" s="155">
        <v>427</v>
      </c>
      <c r="G9" s="156">
        <v>8746.24</v>
      </c>
      <c r="H9" s="153">
        <v>319</v>
      </c>
      <c r="I9" s="154">
        <v>67898.500000000015</v>
      </c>
      <c r="J9" s="155">
        <v>397</v>
      </c>
      <c r="K9" s="156">
        <v>123102.25</v>
      </c>
      <c r="L9" s="89"/>
      <c r="M9" s="88"/>
      <c r="N9" s="126" t="s">
        <v>109</v>
      </c>
      <c r="O9" s="127"/>
      <c r="P9" s="135"/>
      <c r="Q9" s="128">
        <v>4016</v>
      </c>
      <c r="R9" s="129">
        <v>881987.62999999966</v>
      </c>
      <c r="S9" s="129">
        <f>R9/Q9*100</f>
        <v>21961.843376494016</v>
      </c>
    </row>
    <row r="10" spans="1:19" ht="20.100000000000001" customHeight="1">
      <c r="B10" s="217" t="s">
        <v>118</v>
      </c>
      <c r="C10" s="217"/>
      <c r="D10" s="153">
        <v>4410</v>
      </c>
      <c r="E10" s="154">
        <v>286280.43000000011</v>
      </c>
      <c r="F10" s="155">
        <v>773</v>
      </c>
      <c r="G10" s="156">
        <v>15090.29</v>
      </c>
      <c r="H10" s="153">
        <v>559</v>
      </c>
      <c r="I10" s="154">
        <v>133374.42999999996</v>
      </c>
      <c r="J10" s="155">
        <v>973</v>
      </c>
      <c r="K10" s="156">
        <v>307946.67000000004</v>
      </c>
      <c r="L10" s="89"/>
      <c r="M10" s="88"/>
      <c r="N10" s="95"/>
      <c r="O10" s="94" t="s">
        <v>104</v>
      </c>
      <c r="P10" s="107"/>
      <c r="Q10" s="98">
        <f>Q9/Q$13</f>
        <v>7.5277887120658304E-2</v>
      </c>
      <c r="R10" s="99">
        <f>R9/R$13</f>
        <v>0.16948232316467909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9420</v>
      </c>
      <c r="E11" s="154">
        <v>559841.97</v>
      </c>
      <c r="F11" s="155">
        <v>2063</v>
      </c>
      <c r="G11" s="156">
        <v>35440.100000000006</v>
      </c>
      <c r="H11" s="153">
        <v>1299</v>
      </c>
      <c r="I11" s="154">
        <v>289893.4599999999</v>
      </c>
      <c r="J11" s="155">
        <v>1702</v>
      </c>
      <c r="K11" s="156">
        <v>492595.33</v>
      </c>
      <c r="L11" s="89"/>
      <c r="M11" s="88"/>
      <c r="N11" s="126" t="s">
        <v>110</v>
      </c>
      <c r="O11" s="127"/>
      <c r="P11" s="135"/>
      <c r="Q11" s="101">
        <v>6845</v>
      </c>
      <c r="R11" s="102">
        <v>2104134.830000001</v>
      </c>
      <c r="S11" s="102">
        <f>R11/Q11*100</f>
        <v>30739.734550766996</v>
      </c>
    </row>
    <row r="12" spans="1:19" ht="20.100000000000001" customHeight="1" thickBot="1">
      <c r="B12" s="218" t="s">
        <v>120</v>
      </c>
      <c r="C12" s="218"/>
      <c r="D12" s="157">
        <v>2928</v>
      </c>
      <c r="E12" s="158">
        <v>187605.05</v>
      </c>
      <c r="F12" s="159">
        <v>737</v>
      </c>
      <c r="G12" s="160">
        <v>14471.580000000002</v>
      </c>
      <c r="H12" s="157">
        <v>308</v>
      </c>
      <c r="I12" s="158">
        <v>62530.419999999991</v>
      </c>
      <c r="J12" s="159">
        <v>767</v>
      </c>
      <c r="K12" s="160">
        <v>234894.75999999998</v>
      </c>
      <c r="L12" s="89"/>
      <c r="M12" s="88"/>
      <c r="N12" s="125"/>
      <c r="O12" s="84" t="s">
        <v>104</v>
      </c>
      <c r="P12" s="108"/>
      <c r="Q12" s="103">
        <f>Q11/Q$13</f>
        <v>0.12830606009484713</v>
      </c>
      <c r="R12" s="104">
        <f>R11/R$13</f>
        <v>0.40432954738845645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33958</v>
      </c>
      <c r="E13" s="149">
        <v>2057933.5000000009</v>
      </c>
      <c r="F13" s="151">
        <v>8530</v>
      </c>
      <c r="G13" s="152">
        <v>159953.59999999992</v>
      </c>
      <c r="H13" s="150">
        <v>4016</v>
      </c>
      <c r="I13" s="149">
        <v>881987.62999999966</v>
      </c>
      <c r="J13" s="151">
        <v>6845</v>
      </c>
      <c r="K13" s="152">
        <v>2104134.830000001</v>
      </c>
      <c r="M13" s="58"/>
      <c r="N13" s="131" t="s">
        <v>111</v>
      </c>
      <c r="O13" s="132"/>
      <c r="P13" s="133"/>
      <c r="Q13" s="96">
        <f>Q5+Q7+Q9+Q11</f>
        <v>53349</v>
      </c>
      <c r="R13" s="97">
        <f>R5+R7+R9+R11</f>
        <v>5204009.5600000015</v>
      </c>
      <c r="S13" s="97">
        <f>R13/Q13*100</f>
        <v>9754.6524958293539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0.6445199835187474</v>
      </c>
      <c r="O16" s="58">
        <f>F5/(D5+F5+H5+J5)</f>
        <v>0.18098475484136795</v>
      </c>
      <c r="P16" s="58">
        <f>H5/(D5+F5+H5+J5)</f>
        <v>5.6551297898640294E-2</v>
      </c>
      <c r="Q16" s="58">
        <f>J5/(D5+F5+H5+J5)</f>
        <v>0.11794396374124433</v>
      </c>
    </row>
    <row r="17" spans="13:17" ht="20.100000000000001" customHeight="1">
      <c r="M17" s="14" t="s">
        <v>133</v>
      </c>
      <c r="N17" s="58">
        <f t="shared" ref="N17:N23" si="0">D6/(D6+F6+H6+J6)</f>
        <v>0.62974025974025971</v>
      </c>
      <c r="O17" s="58">
        <f t="shared" ref="O17:O23" si="1">F6/(D6+F6+H6+J6)</f>
        <v>0.2035064935064935</v>
      </c>
      <c r="P17" s="58">
        <f t="shared" ref="P17:P23" si="2">H6/(D6+F6+H6+J6)</f>
        <v>5.3116883116883118E-2</v>
      </c>
      <c r="Q17" s="58">
        <f t="shared" ref="Q17:Q23" si="3">J6/(D6+F6+H6+J6)</f>
        <v>0.11363636363636363</v>
      </c>
    </row>
    <row r="18" spans="13:17" ht="20.100000000000001" customHeight="1">
      <c r="M18" s="14" t="s">
        <v>134</v>
      </c>
      <c r="N18" s="58">
        <f t="shared" si="0"/>
        <v>0.59061456901629683</v>
      </c>
      <c r="O18" s="58">
        <f t="shared" si="1"/>
        <v>0.18181818181818182</v>
      </c>
      <c r="P18" s="58">
        <f t="shared" si="2"/>
        <v>0.10013744354997055</v>
      </c>
      <c r="Q18" s="58">
        <f t="shared" si="3"/>
        <v>0.12742980561555076</v>
      </c>
    </row>
    <row r="19" spans="13:17" ht="20.100000000000001" customHeight="1">
      <c r="M19" s="14" t="s">
        <v>135</v>
      </c>
      <c r="N19" s="58">
        <f t="shared" si="0"/>
        <v>0.65412004069175989</v>
      </c>
      <c r="O19" s="58">
        <f t="shared" si="1"/>
        <v>0.14242115971515767</v>
      </c>
      <c r="P19" s="58">
        <f t="shared" si="2"/>
        <v>3.204476093591048E-2</v>
      </c>
      <c r="Q19" s="58">
        <f t="shared" si="3"/>
        <v>0.17141403865717192</v>
      </c>
    </row>
    <row r="20" spans="13:17" ht="20.100000000000001" customHeight="1">
      <c r="M20" s="14" t="s">
        <v>136</v>
      </c>
      <c r="N20" s="58">
        <f t="shared" si="0"/>
        <v>0.6116207951070336</v>
      </c>
      <c r="O20" s="58">
        <f t="shared" si="1"/>
        <v>0.14509004417261298</v>
      </c>
      <c r="P20" s="58">
        <f t="shared" si="2"/>
        <v>0.10839279646619096</v>
      </c>
      <c r="Q20" s="58">
        <f t="shared" si="3"/>
        <v>0.13489636425416243</v>
      </c>
    </row>
    <row r="21" spans="13:17" ht="20.100000000000001" customHeight="1">
      <c r="M21" s="14" t="s">
        <v>137</v>
      </c>
      <c r="N21" s="58">
        <f t="shared" si="0"/>
        <v>0.65673864482501865</v>
      </c>
      <c r="O21" s="58">
        <f t="shared" si="1"/>
        <v>0.11511541325390916</v>
      </c>
      <c r="P21" s="58">
        <f t="shared" si="2"/>
        <v>8.324646314221891E-2</v>
      </c>
      <c r="Q21" s="58">
        <f t="shared" si="3"/>
        <v>0.14489947877885331</v>
      </c>
    </row>
    <row r="22" spans="13:17" ht="20.100000000000001" customHeight="1">
      <c r="M22" s="14" t="s">
        <v>138</v>
      </c>
      <c r="N22" s="58">
        <f t="shared" si="0"/>
        <v>0.6503728251864126</v>
      </c>
      <c r="O22" s="58">
        <f t="shared" si="1"/>
        <v>0.1424330295498481</v>
      </c>
      <c r="P22" s="58">
        <f t="shared" si="2"/>
        <v>8.9685169842584928E-2</v>
      </c>
      <c r="Q22" s="58">
        <f t="shared" si="3"/>
        <v>0.11750897542115438</v>
      </c>
    </row>
    <row r="23" spans="13:17" ht="20.100000000000001" customHeight="1">
      <c r="M23" s="14" t="s">
        <v>139</v>
      </c>
      <c r="N23" s="58">
        <f t="shared" si="0"/>
        <v>0.61772151898734173</v>
      </c>
      <c r="O23" s="58">
        <f t="shared" si="1"/>
        <v>0.15548523206751055</v>
      </c>
      <c r="P23" s="58">
        <f t="shared" si="2"/>
        <v>6.4978902953586493E-2</v>
      </c>
      <c r="Q23" s="58">
        <f t="shared" si="3"/>
        <v>0.16181434599156119</v>
      </c>
    </row>
    <row r="24" spans="13:17" ht="20.100000000000001" customHeight="1">
      <c r="M24" s="14" t="s">
        <v>140</v>
      </c>
      <c r="N24" s="58">
        <f t="shared" ref="N24" si="4">D13/(D13+F13+H13+J13)</f>
        <v>0.63652552062831547</v>
      </c>
      <c r="O24" s="58">
        <f t="shared" ref="O24" si="5">F13/(D13+F13+H13+J13)</f>
        <v>0.15989053215617913</v>
      </c>
      <c r="P24" s="58">
        <f t="shared" ref="P24" si="6">H13/(D13+F13+H13+J13)</f>
        <v>7.5277887120658304E-2</v>
      </c>
      <c r="Q24" s="58">
        <f t="shared" ref="Q24" si="7">J13/(D13+F13+H13+J13)</f>
        <v>0.12830606009484713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0.39954621301487281</v>
      </c>
      <c r="O29" s="58">
        <f>G5/(E5+G5+I5+K5)</f>
        <v>3.9781331051145195E-2</v>
      </c>
      <c r="P29" s="58">
        <f>I5/(E5+G5+I5+K5)</f>
        <v>0.1305869390851479</v>
      </c>
      <c r="Q29" s="58">
        <f>K5/(E5+G5+I5+K5)</f>
        <v>0.43008551684883412</v>
      </c>
    </row>
    <row r="30" spans="13:17" ht="20.100000000000001" customHeight="1">
      <c r="M30" s="14" t="s">
        <v>133</v>
      </c>
      <c r="N30" s="58">
        <f t="shared" ref="N30:N37" si="8">E6/(E6+G6+I6+K6)</f>
        <v>0.43540997635837841</v>
      </c>
      <c r="O30" s="58">
        <f t="shared" ref="O30:O37" si="9">G6/(E6+G6+I6+K6)</f>
        <v>4.407247614028436E-2</v>
      </c>
      <c r="P30" s="58">
        <f t="shared" ref="P30:P37" si="10">I6/(E6+G6+I6+K6)</f>
        <v>0.13016517174551295</v>
      </c>
      <c r="Q30" s="58">
        <f t="shared" ref="Q30:Q37" si="11">K6/(E6+G6+I6+K6)</f>
        <v>0.39035237575582415</v>
      </c>
    </row>
    <row r="31" spans="13:17" ht="20.100000000000001" customHeight="1">
      <c r="M31" s="14" t="s">
        <v>134</v>
      </c>
      <c r="N31" s="58">
        <f t="shared" si="8"/>
        <v>0.36070445774172483</v>
      </c>
      <c r="O31" s="58">
        <f t="shared" si="9"/>
        <v>3.1814937258750939E-2</v>
      </c>
      <c r="P31" s="58">
        <f t="shared" si="10"/>
        <v>0.2176085175481311</v>
      </c>
      <c r="Q31" s="58">
        <f t="shared" si="11"/>
        <v>0.38987208745139323</v>
      </c>
    </row>
    <row r="32" spans="13:17" ht="20.100000000000001" customHeight="1">
      <c r="M32" s="14" t="s">
        <v>135</v>
      </c>
      <c r="N32" s="58">
        <f t="shared" si="8"/>
        <v>0.38583538809824658</v>
      </c>
      <c r="O32" s="58">
        <f t="shared" si="9"/>
        <v>2.5357719932975271E-2</v>
      </c>
      <c r="P32" s="58">
        <f t="shared" si="10"/>
        <v>6.8068980796031131E-2</v>
      </c>
      <c r="Q32" s="58">
        <f t="shared" si="11"/>
        <v>0.52073791117274693</v>
      </c>
    </row>
    <row r="33" spans="13:17" ht="20.100000000000001" customHeight="1">
      <c r="M33" s="14" t="s">
        <v>136</v>
      </c>
      <c r="N33" s="58">
        <f t="shared" si="8"/>
        <v>0.36733242457989995</v>
      </c>
      <c r="O33" s="58">
        <f t="shared" si="9"/>
        <v>2.7702357141112841E-2</v>
      </c>
      <c r="P33" s="58">
        <f t="shared" si="10"/>
        <v>0.21505795591543916</v>
      </c>
      <c r="Q33" s="58">
        <f t="shared" si="11"/>
        <v>0.389907262363548</v>
      </c>
    </row>
    <row r="34" spans="13:17" ht="20.100000000000001" customHeight="1">
      <c r="M34" s="14" t="s">
        <v>137</v>
      </c>
      <c r="N34" s="58">
        <f t="shared" si="8"/>
        <v>0.38546328677754937</v>
      </c>
      <c r="O34" s="58">
        <f t="shared" si="9"/>
        <v>2.0318373777161031E-2</v>
      </c>
      <c r="P34" s="58">
        <f t="shared" si="10"/>
        <v>0.17958246800133054</v>
      </c>
      <c r="Q34" s="58">
        <f t="shared" si="11"/>
        <v>0.41463587144395908</v>
      </c>
    </row>
    <row r="35" spans="13:17" ht="20.100000000000001" customHeight="1">
      <c r="M35" s="14" t="s">
        <v>138</v>
      </c>
      <c r="N35" s="58">
        <f t="shared" si="8"/>
        <v>0.4063389539244574</v>
      </c>
      <c r="O35" s="58">
        <f t="shared" si="9"/>
        <v>2.5722782379067017E-2</v>
      </c>
      <c r="P35" s="58">
        <f t="shared" si="10"/>
        <v>0.21040759999815931</v>
      </c>
      <c r="Q35" s="58">
        <f t="shared" si="11"/>
        <v>0.35753066369831632</v>
      </c>
    </row>
    <row r="36" spans="13:17" ht="20.100000000000001" customHeight="1">
      <c r="M36" s="14" t="s">
        <v>139</v>
      </c>
      <c r="N36" s="58">
        <f t="shared" si="8"/>
        <v>0.37558432470945402</v>
      </c>
      <c r="O36" s="58">
        <f t="shared" si="9"/>
        <v>2.8972027148410139E-2</v>
      </c>
      <c r="P36" s="58">
        <f t="shared" si="10"/>
        <v>0.12518557240062853</v>
      </c>
      <c r="Q36" s="58">
        <f t="shared" si="11"/>
        <v>0.47025807574150735</v>
      </c>
    </row>
    <row r="37" spans="13:17" ht="20.100000000000001" customHeight="1">
      <c r="M37" s="14" t="s">
        <v>140</v>
      </c>
      <c r="N37" s="58">
        <f t="shared" si="8"/>
        <v>0.39545152180696613</v>
      </c>
      <c r="O37" s="58">
        <f t="shared" si="9"/>
        <v>3.0736607639898317E-2</v>
      </c>
      <c r="P37" s="58">
        <f t="shared" si="10"/>
        <v>0.16948232316467909</v>
      </c>
      <c r="Q37" s="58">
        <f t="shared" si="11"/>
        <v>0.40432954738845645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5013</v>
      </c>
      <c r="F5" s="164">
        <f t="shared" ref="F5:F16" si="0">E5/SUM(E$5:E$16)</f>
        <v>0.14762353495494435</v>
      </c>
      <c r="G5" s="165">
        <v>302777.42</v>
      </c>
      <c r="H5" s="166">
        <f t="shared" ref="H5:H16" si="1">G5/SUM(G$5:G$16)</f>
        <v>0.14712692125377233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244</v>
      </c>
      <c r="F6" s="168">
        <f t="shared" si="0"/>
        <v>7.1853466046292482E-3</v>
      </c>
      <c r="G6" s="169">
        <v>18066.03</v>
      </c>
      <c r="H6" s="170">
        <f t="shared" si="1"/>
        <v>8.7787238994846053E-3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2280</v>
      </c>
      <c r="F7" s="168">
        <f t="shared" si="0"/>
        <v>6.714176335473232E-2</v>
      </c>
      <c r="G7" s="169">
        <v>108409.51000000002</v>
      </c>
      <c r="H7" s="170">
        <f t="shared" si="1"/>
        <v>5.2678820768503963E-2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432</v>
      </c>
      <c r="F8" s="168">
        <f t="shared" si="0"/>
        <v>1.2721597267212439E-2</v>
      </c>
      <c r="G8" s="169">
        <v>18382.309999999994</v>
      </c>
      <c r="H8" s="170">
        <f t="shared" si="1"/>
        <v>8.9324120531591514E-3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4303</v>
      </c>
      <c r="F9" s="168">
        <f t="shared" si="0"/>
        <v>0.12671535426114613</v>
      </c>
      <c r="G9" s="169">
        <v>55828.84</v>
      </c>
      <c r="H9" s="170">
        <f t="shared" si="1"/>
        <v>2.7128592833539085E-2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6738</v>
      </c>
      <c r="F10" s="168">
        <f t="shared" si="0"/>
        <v>0.19842157959832735</v>
      </c>
      <c r="G10" s="169">
        <v>760066.91999999981</v>
      </c>
      <c r="H10" s="170">
        <f t="shared" si="1"/>
        <v>0.36933502467402374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3255</v>
      </c>
      <c r="F11" s="168">
        <f t="shared" si="0"/>
        <v>9.5853701631427063E-2</v>
      </c>
      <c r="G11" s="169">
        <v>281699.79999999993</v>
      </c>
      <c r="H11" s="170">
        <f t="shared" si="1"/>
        <v>0.13688479243862836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1134</v>
      </c>
      <c r="F12" s="168">
        <f t="shared" si="0"/>
        <v>3.3394192826432655E-2</v>
      </c>
      <c r="G12" s="169">
        <v>139094.91000000003</v>
      </c>
      <c r="H12" s="170">
        <f t="shared" si="1"/>
        <v>6.7589603842884163E-2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221</v>
      </c>
      <c r="F13" s="168">
        <f t="shared" si="0"/>
        <v>6.5080393427174744E-3</v>
      </c>
      <c r="G13" s="169">
        <v>16576.21</v>
      </c>
      <c r="H13" s="170">
        <f t="shared" si="1"/>
        <v>8.0547840831591503E-3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9271</v>
      </c>
      <c r="F15" s="168">
        <f t="shared" si="0"/>
        <v>0.27301372283408915</v>
      </c>
      <c r="G15" s="169">
        <v>124241.88</v>
      </c>
      <c r="H15" s="170">
        <f t="shared" si="1"/>
        <v>6.0372154882555748E-2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1067</v>
      </c>
      <c r="F16" s="172">
        <f t="shared" si="0"/>
        <v>3.1421167324341831E-2</v>
      </c>
      <c r="G16" s="173">
        <v>232789.67</v>
      </c>
      <c r="H16" s="174">
        <f t="shared" si="1"/>
        <v>0.11311816927028986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1.1723329425556858E-4</v>
      </c>
      <c r="G18" s="169">
        <v>29.43</v>
      </c>
      <c r="H18" s="170">
        <f t="shared" si="3"/>
        <v>1.8399085734863109E-4</v>
      </c>
    </row>
    <row r="19" spans="2:8" s="14" customFormat="1" ht="20.100000000000001" customHeight="1">
      <c r="B19" s="238"/>
      <c r="C19" s="223" t="s">
        <v>85</v>
      </c>
      <c r="D19" s="224"/>
      <c r="E19" s="167">
        <v>650</v>
      </c>
      <c r="F19" s="168">
        <f t="shared" si="2"/>
        <v>7.6201641266119571E-2</v>
      </c>
      <c r="G19" s="169">
        <v>20226.199999999997</v>
      </c>
      <c r="H19" s="170">
        <f t="shared" si="3"/>
        <v>0.12645042062198036</v>
      </c>
    </row>
    <row r="20" spans="2:8" s="14" customFormat="1" ht="20.100000000000001" customHeight="1">
      <c r="B20" s="238"/>
      <c r="C20" s="223" t="s">
        <v>86</v>
      </c>
      <c r="D20" s="224"/>
      <c r="E20" s="167">
        <v>155</v>
      </c>
      <c r="F20" s="168">
        <f t="shared" si="2"/>
        <v>1.817116060961313E-2</v>
      </c>
      <c r="G20" s="169">
        <v>5721.79</v>
      </c>
      <c r="H20" s="170">
        <f t="shared" si="3"/>
        <v>3.5771561252763297E-2</v>
      </c>
    </row>
    <row r="21" spans="2:8" s="14" customFormat="1" ht="20.100000000000001" customHeight="1">
      <c r="B21" s="238"/>
      <c r="C21" s="223" t="s">
        <v>87</v>
      </c>
      <c r="D21" s="224"/>
      <c r="E21" s="167">
        <v>444</v>
      </c>
      <c r="F21" s="168">
        <f t="shared" si="2"/>
        <v>5.2051582649472447E-2</v>
      </c>
      <c r="G21" s="169">
        <v>5350.05</v>
      </c>
      <c r="H21" s="170">
        <f t="shared" si="3"/>
        <v>3.3447512278560784E-2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2241</v>
      </c>
      <c r="F23" s="168">
        <f t="shared" si="2"/>
        <v>0.2627198124267292</v>
      </c>
      <c r="G23" s="169">
        <v>78187.940000000017</v>
      </c>
      <c r="H23" s="170">
        <f t="shared" si="3"/>
        <v>0.4888163817507078</v>
      </c>
    </row>
    <row r="24" spans="2:8" s="14" customFormat="1" ht="20.100000000000001" customHeight="1">
      <c r="B24" s="238"/>
      <c r="C24" s="223" t="s">
        <v>90</v>
      </c>
      <c r="D24" s="224"/>
      <c r="E24" s="167">
        <v>59</v>
      </c>
      <c r="F24" s="168">
        <f t="shared" si="2"/>
        <v>6.9167643610785461E-3</v>
      </c>
      <c r="G24" s="169">
        <v>2379.8000000000006</v>
      </c>
      <c r="H24" s="170">
        <f t="shared" si="3"/>
        <v>1.4878064638745239E-2</v>
      </c>
    </row>
    <row r="25" spans="2:8" s="14" customFormat="1" ht="20.100000000000001" customHeight="1">
      <c r="B25" s="238"/>
      <c r="C25" s="223" t="s">
        <v>145</v>
      </c>
      <c r="D25" s="224"/>
      <c r="E25" s="167">
        <v>13</v>
      </c>
      <c r="F25" s="168">
        <f t="shared" si="2"/>
        <v>1.5240328253223916E-3</v>
      </c>
      <c r="G25" s="169">
        <v>442.67</v>
      </c>
      <c r="H25" s="170">
        <f t="shared" si="3"/>
        <v>2.7674900721209152E-3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4732</v>
      </c>
      <c r="F27" s="168">
        <f t="shared" si="2"/>
        <v>0.55474794841735053</v>
      </c>
      <c r="G27" s="169">
        <v>27621.570000000003</v>
      </c>
      <c r="H27" s="170">
        <f t="shared" si="3"/>
        <v>0.17268489111842436</v>
      </c>
    </row>
    <row r="28" spans="2:8" s="14" customFormat="1" ht="20.100000000000001" customHeight="1">
      <c r="B28" s="239"/>
      <c r="C28" s="223" t="s">
        <v>91</v>
      </c>
      <c r="D28" s="224"/>
      <c r="E28" s="171">
        <v>235</v>
      </c>
      <c r="F28" s="172">
        <f t="shared" si="2"/>
        <v>2.7549824150058615E-2</v>
      </c>
      <c r="G28" s="173">
        <v>19994.150000000001</v>
      </c>
      <c r="H28" s="174">
        <f t="shared" si="3"/>
        <v>0.12499968740934872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160</v>
      </c>
      <c r="F29" s="176">
        <f t="shared" ref="F29:F40" si="4">E29/SUM(E$29:E$40)</f>
        <v>3.9840637450199202E-2</v>
      </c>
      <c r="G29" s="177">
        <v>26798.140000000007</v>
      </c>
      <c r="H29" s="178">
        <f t="shared" ref="H29:H40" si="5">G29/SUM(G$29:G$40)</f>
        <v>3.0383804815947373E-2</v>
      </c>
    </row>
    <row r="30" spans="2:8" s="14" customFormat="1" ht="20.100000000000001" customHeight="1">
      <c r="B30" s="236"/>
      <c r="C30" s="223" t="s">
        <v>74</v>
      </c>
      <c r="D30" s="224"/>
      <c r="E30" s="167">
        <v>5</v>
      </c>
      <c r="F30" s="168">
        <f t="shared" si="4"/>
        <v>1.2450199203187251E-3</v>
      </c>
      <c r="G30" s="169">
        <v>1021.46</v>
      </c>
      <c r="H30" s="170">
        <f t="shared" si="5"/>
        <v>1.1581341565980922E-3</v>
      </c>
    </row>
    <row r="31" spans="2:8" s="14" customFormat="1" ht="20.100000000000001" customHeight="1">
      <c r="B31" s="236"/>
      <c r="C31" s="223" t="s">
        <v>75</v>
      </c>
      <c r="D31" s="224"/>
      <c r="E31" s="167">
        <v>139</v>
      </c>
      <c r="F31" s="168">
        <f t="shared" si="4"/>
        <v>3.4611553784860555E-2</v>
      </c>
      <c r="G31" s="169">
        <v>20221.570000000003</v>
      </c>
      <c r="H31" s="170">
        <f t="shared" si="5"/>
        <v>2.2927271667064091E-2</v>
      </c>
    </row>
    <row r="32" spans="2:8" s="14" customFormat="1" ht="20.100000000000001" customHeight="1">
      <c r="B32" s="236"/>
      <c r="C32" s="223" t="s">
        <v>76</v>
      </c>
      <c r="D32" s="224"/>
      <c r="E32" s="167">
        <v>7</v>
      </c>
      <c r="F32" s="168">
        <f t="shared" si="4"/>
        <v>1.7430278884462151E-3</v>
      </c>
      <c r="G32" s="169">
        <v>255.03</v>
      </c>
      <c r="H32" s="170">
        <f t="shared" si="5"/>
        <v>2.8915371522840976E-4</v>
      </c>
    </row>
    <row r="33" spans="2:8" s="14" customFormat="1" ht="20.100000000000001" customHeight="1">
      <c r="B33" s="236"/>
      <c r="C33" s="223" t="s">
        <v>77</v>
      </c>
      <c r="D33" s="224"/>
      <c r="E33" s="167">
        <v>602</v>
      </c>
      <c r="F33" s="168">
        <f t="shared" si="4"/>
        <v>0.14990039840637451</v>
      </c>
      <c r="G33" s="169">
        <v>133585.87000000002</v>
      </c>
      <c r="H33" s="170">
        <f t="shared" si="5"/>
        <v>0.1514600267126196</v>
      </c>
    </row>
    <row r="34" spans="2:8" s="14" customFormat="1" ht="20.100000000000001" customHeight="1">
      <c r="B34" s="236"/>
      <c r="C34" s="223" t="s">
        <v>78</v>
      </c>
      <c r="D34" s="224"/>
      <c r="E34" s="167">
        <v>85</v>
      </c>
      <c r="F34" s="168">
        <f t="shared" si="4"/>
        <v>2.1165338645418325E-2</v>
      </c>
      <c r="G34" s="169">
        <v>5694.2500000000009</v>
      </c>
      <c r="H34" s="170">
        <f t="shared" si="5"/>
        <v>6.4561563068633986E-3</v>
      </c>
    </row>
    <row r="35" spans="2:8" s="14" customFormat="1" ht="20.100000000000001" customHeight="1">
      <c r="B35" s="236"/>
      <c r="C35" s="223" t="s">
        <v>79</v>
      </c>
      <c r="D35" s="224"/>
      <c r="E35" s="167">
        <v>1862</v>
      </c>
      <c r="F35" s="168">
        <f t="shared" si="4"/>
        <v>0.4636454183266932</v>
      </c>
      <c r="G35" s="169">
        <v>534984.14999999991</v>
      </c>
      <c r="H35" s="170">
        <f t="shared" si="5"/>
        <v>0.60656650025805914</v>
      </c>
    </row>
    <row r="36" spans="2:8" s="14" customFormat="1" ht="20.100000000000001" customHeight="1">
      <c r="B36" s="236"/>
      <c r="C36" s="223" t="s">
        <v>80</v>
      </c>
      <c r="D36" s="224"/>
      <c r="E36" s="167">
        <v>29</v>
      </c>
      <c r="F36" s="168">
        <f t="shared" si="4"/>
        <v>7.2211155378486052E-3</v>
      </c>
      <c r="G36" s="169">
        <v>7064.1900000000005</v>
      </c>
      <c r="H36" s="170">
        <f t="shared" si="5"/>
        <v>8.0093980456392589E-3</v>
      </c>
    </row>
    <row r="37" spans="2:8" s="14" customFormat="1" ht="20.100000000000001" customHeight="1">
      <c r="B37" s="236"/>
      <c r="C37" s="223" t="s">
        <v>81</v>
      </c>
      <c r="D37" s="224"/>
      <c r="E37" s="167">
        <v>24</v>
      </c>
      <c r="F37" s="168">
        <f t="shared" si="4"/>
        <v>5.9760956175298804E-3</v>
      </c>
      <c r="G37" s="169">
        <v>5321.1</v>
      </c>
      <c r="H37" s="170">
        <f t="shared" si="5"/>
        <v>6.0330778108531984E-3</v>
      </c>
    </row>
    <row r="38" spans="2:8" s="14" customFormat="1" ht="20.100000000000001" customHeight="1">
      <c r="B38" s="236"/>
      <c r="C38" s="223" t="s">
        <v>147</v>
      </c>
      <c r="D38" s="224"/>
      <c r="E38" s="167">
        <v>66</v>
      </c>
      <c r="F38" s="168">
        <f t="shared" si="4"/>
        <v>1.6434262948207171E-2</v>
      </c>
      <c r="G38" s="169">
        <v>19477.560000000001</v>
      </c>
      <c r="H38" s="170">
        <f t="shared" si="5"/>
        <v>2.2083711083340254E-2</v>
      </c>
    </row>
    <row r="39" spans="2:8" s="14" customFormat="1" ht="20.100000000000001" customHeight="1">
      <c r="B39" s="236"/>
      <c r="C39" s="225" t="s">
        <v>93</v>
      </c>
      <c r="D39" s="226"/>
      <c r="E39" s="167">
        <v>54</v>
      </c>
      <c r="F39" s="168">
        <f t="shared" si="4"/>
        <v>1.3446215139442231E-2</v>
      </c>
      <c r="G39" s="169">
        <v>15095.72</v>
      </c>
      <c r="H39" s="184">
        <f t="shared" si="5"/>
        <v>1.7115568843068696E-2</v>
      </c>
    </row>
    <row r="40" spans="2:8" s="14" customFormat="1" ht="20.100000000000001" customHeight="1">
      <c r="B40" s="182"/>
      <c r="C40" s="233" t="s">
        <v>148</v>
      </c>
      <c r="D40" s="234"/>
      <c r="E40" s="167">
        <v>983</v>
      </c>
      <c r="F40" s="185">
        <f t="shared" si="4"/>
        <v>0.24477091633466136</v>
      </c>
      <c r="G40" s="169">
        <v>112468.58999999998</v>
      </c>
      <c r="H40" s="172">
        <f t="shared" si="5"/>
        <v>0.12751719658471852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3734</v>
      </c>
      <c r="F41" s="176">
        <f>E41/SUM(E$41:E$44)</f>
        <v>0.54550766983199417</v>
      </c>
      <c r="G41" s="177">
        <v>1079839.1399999999</v>
      </c>
      <c r="H41" s="178">
        <f>G41/SUM(G$41:G$44)</f>
        <v>0.51319864326374931</v>
      </c>
    </row>
    <row r="42" spans="2:8" s="14" customFormat="1" ht="20.100000000000001" customHeight="1">
      <c r="B42" s="228"/>
      <c r="C42" s="223" t="s">
        <v>96</v>
      </c>
      <c r="D42" s="224"/>
      <c r="E42" s="167">
        <v>2692</v>
      </c>
      <c r="F42" s="168">
        <f t="shared" ref="F42:F44" si="6">E42/SUM(E$41:E$44)</f>
        <v>0.39327976625273925</v>
      </c>
      <c r="G42" s="169">
        <v>861196.3400000002</v>
      </c>
      <c r="H42" s="170">
        <f t="shared" ref="H42:H44" si="7">G42/SUM(G$41:G$44)</f>
        <v>0.40928762155417586</v>
      </c>
    </row>
    <row r="43" spans="2:8" s="14" customFormat="1" ht="20.100000000000001" customHeight="1">
      <c r="B43" s="229"/>
      <c r="C43" s="223" t="s">
        <v>149</v>
      </c>
      <c r="D43" s="224"/>
      <c r="E43" s="183">
        <v>356</v>
      </c>
      <c r="F43" s="168">
        <f t="shared" si="6"/>
        <v>5.2008765522279038E-2</v>
      </c>
      <c r="G43" s="169">
        <v>142161.88999999996</v>
      </c>
      <c r="H43" s="170">
        <f t="shared" si="7"/>
        <v>6.7563108586534804E-2</v>
      </c>
    </row>
    <row r="44" spans="2:8" s="14" customFormat="1" ht="20.100000000000001" customHeight="1">
      <c r="B44" s="230"/>
      <c r="C44" s="233" t="s">
        <v>97</v>
      </c>
      <c r="D44" s="234"/>
      <c r="E44" s="171">
        <v>63</v>
      </c>
      <c r="F44" s="172">
        <f t="shared" si="6"/>
        <v>9.2037983929875826E-3</v>
      </c>
      <c r="G44" s="173">
        <v>20937.46</v>
      </c>
      <c r="H44" s="174">
        <f t="shared" si="7"/>
        <v>9.9506265955399825E-3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53349</v>
      </c>
      <c r="F45" s="179">
        <f>E45/E$45</f>
        <v>1</v>
      </c>
      <c r="G45" s="180">
        <f>SUM(G5:G44)</f>
        <v>5204009.5599999987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3204</v>
      </c>
      <c r="E4" s="67">
        <v>58745.279999999992</v>
      </c>
      <c r="F4" s="67">
        <f>E4*1000/D4</f>
        <v>18334.981273408237</v>
      </c>
      <c r="G4" s="67">
        <v>50320</v>
      </c>
      <c r="H4" s="63">
        <f>F4/G4</f>
        <v>0.36436767236502854</v>
      </c>
      <c r="K4" s="14">
        <f>D4*G4</f>
        <v>161225280</v>
      </c>
      <c r="L4" s="14" t="s">
        <v>26</v>
      </c>
      <c r="M4" s="24">
        <f>G4-F4</f>
        <v>31985.018726591763</v>
      </c>
    </row>
    <row r="5" spans="1:13" s="14" customFormat="1" ht="20.100000000000001" customHeight="1">
      <c r="B5" s="253" t="s">
        <v>27</v>
      </c>
      <c r="C5" s="254"/>
      <c r="D5" s="64">
        <v>3441</v>
      </c>
      <c r="E5" s="68">
        <v>101208.31999999998</v>
      </c>
      <c r="F5" s="68">
        <f t="shared" ref="F5:F13" si="0">E5*1000/D5</f>
        <v>29412.473118279566</v>
      </c>
      <c r="G5" s="68">
        <v>105310</v>
      </c>
      <c r="H5" s="65">
        <f t="shared" ref="H5:H10" si="1">F5/G5</f>
        <v>0.27929420870078403</v>
      </c>
      <c r="K5" s="14">
        <f t="shared" ref="K5:K10" si="2">D5*G5</f>
        <v>362371710</v>
      </c>
      <c r="L5" s="14" t="s">
        <v>27</v>
      </c>
      <c r="M5" s="24">
        <f t="shared" ref="M5:M10" si="3">G5-F5</f>
        <v>75897.526881720434</v>
      </c>
    </row>
    <row r="6" spans="1:13" s="14" customFormat="1" ht="20.100000000000001" customHeight="1">
      <c r="B6" s="253" t="s">
        <v>28</v>
      </c>
      <c r="C6" s="254"/>
      <c r="D6" s="64">
        <v>6337</v>
      </c>
      <c r="E6" s="68">
        <v>578856.78</v>
      </c>
      <c r="F6" s="68">
        <f t="shared" si="0"/>
        <v>91345.554678870132</v>
      </c>
      <c r="G6" s="68">
        <v>167650</v>
      </c>
      <c r="H6" s="65">
        <f t="shared" si="1"/>
        <v>0.5448586619676119</v>
      </c>
      <c r="K6" s="14">
        <f t="shared" si="2"/>
        <v>1062398050</v>
      </c>
      <c r="L6" s="14" t="s">
        <v>28</v>
      </c>
      <c r="M6" s="24">
        <f t="shared" si="3"/>
        <v>76304.445321129868</v>
      </c>
    </row>
    <row r="7" spans="1:13" s="14" customFormat="1" ht="20.100000000000001" customHeight="1">
      <c r="B7" s="253" t="s">
        <v>29</v>
      </c>
      <c r="C7" s="254"/>
      <c r="D7" s="64">
        <v>3782</v>
      </c>
      <c r="E7" s="68">
        <v>435939.24000000011</v>
      </c>
      <c r="F7" s="68">
        <f t="shared" si="0"/>
        <v>115266.85351665788</v>
      </c>
      <c r="G7" s="68">
        <v>197050</v>
      </c>
      <c r="H7" s="65">
        <f t="shared" si="1"/>
        <v>0.58496246392620088</v>
      </c>
      <c r="K7" s="14">
        <f t="shared" si="2"/>
        <v>745243100</v>
      </c>
      <c r="L7" s="14" t="s">
        <v>29</v>
      </c>
      <c r="M7" s="24">
        <f t="shared" si="3"/>
        <v>81783.14648334212</v>
      </c>
    </row>
    <row r="8" spans="1:13" s="14" customFormat="1" ht="20.100000000000001" customHeight="1">
      <c r="B8" s="253" t="s">
        <v>30</v>
      </c>
      <c r="C8" s="254"/>
      <c r="D8" s="64">
        <v>2536</v>
      </c>
      <c r="E8" s="68">
        <v>396865.19000000006</v>
      </c>
      <c r="F8" s="68">
        <f t="shared" si="0"/>
        <v>156492.58280757099</v>
      </c>
      <c r="G8" s="68">
        <v>270480</v>
      </c>
      <c r="H8" s="65">
        <f t="shared" si="1"/>
        <v>0.57857358328738162</v>
      </c>
      <c r="K8" s="14">
        <f t="shared" si="2"/>
        <v>685937280</v>
      </c>
      <c r="L8" s="14" t="s">
        <v>30</v>
      </c>
      <c r="M8" s="24">
        <f t="shared" si="3"/>
        <v>113987.41719242901</v>
      </c>
    </row>
    <row r="9" spans="1:13" s="14" customFormat="1" ht="20.100000000000001" customHeight="1">
      <c r="B9" s="253" t="s">
        <v>31</v>
      </c>
      <c r="C9" s="254"/>
      <c r="D9" s="64">
        <v>2316</v>
      </c>
      <c r="E9" s="68">
        <v>438156.04999999993</v>
      </c>
      <c r="F9" s="68">
        <f t="shared" si="0"/>
        <v>189186.55008635577</v>
      </c>
      <c r="G9" s="68">
        <v>309380</v>
      </c>
      <c r="H9" s="65">
        <f t="shared" si="1"/>
        <v>0.61150219822340091</v>
      </c>
      <c r="K9" s="14">
        <f t="shared" si="2"/>
        <v>716524080</v>
      </c>
      <c r="L9" s="14" t="s">
        <v>31</v>
      </c>
      <c r="M9" s="24">
        <f t="shared" si="3"/>
        <v>120193.44991364423</v>
      </c>
    </row>
    <row r="10" spans="1:13" s="14" customFormat="1" ht="20.100000000000001" customHeight="1">
      <c r="B10" s="255" t="s">
        <v>32</v>
      </c>
      <c r="C10" s="256"/>
      <c r="D10" s="72">
        <v>973</v>
      </c>
      <c r="E10" s="73">
        <v>208116.24000000002</v>
      </c>
      <c r="F10" s="73">
        <f t="shared" si="0"/>
        <v>213891.3052415211</v>
      </c>
      <c r="G10" s="73">
        <v>362170</v>
      </c>
      <c r="H10" s="75">
        <f t="shared" si="1"/>
        <v>0.59058261380434907</v>
      </c>
      <c r="K10" s="14">
        <f t="shared" si="2"/>
        <v>352391410</v>
      </c>
      <c r="L10" s="14" t="s">
        <v>32</v>
      </c>
      <c r="M10" s="24">
        <f t="shared" si="3"/>
        <v>148278.6947584789</v>
      </c>
    </row>
    <row r="11" spans="1:13" s="14" customFormat="1" ht="20.100000000000001" customHeight="1">
      <c r="B11" s="257" t="s">
        <v>64</v>
      </c>
      <c r="C11" s="258"/>
      <c r="D11" s="62">
        <f>SUM(D4:D5)</f>
        <v>6645</v>
      </c>
      <c r="E11" s="67">
        <f>SUM(E4:E5)</f>
        <v>159953.59999999998</v>
      </c>
      <c r="F11" s="67">
        <f t="shared" si="0"/>
        <v>24071.271632806616</v>
      </c>
      <c r="G11" s="82"/>
      <c r="H11" s="63">
        <f>SUM(E4:E5)*1000/SUM(K4:K5)</f>
        <v>0.30548991505852618</v>
      </c>
    </row>
    <row r="12" spans="1:13" s="14" customFormat="1" ht="20.100000000000001" customHeight="1">
      <c r="B12" s="255" t="s">
        <v>58</v>
      </c>
      <c r="C12" s="256"/>
      <c r="D12" s="66">
        <f>SUM(D6:D10)</f>
        <v>15944</v>
      </c>
      <c r="E12" s="78">
        <f>SUM(E6:E10)</f>
        <v>2057933.5000000002</v>
      </c>
      <c r="F12" s="69">
        <f t="shared" si="0"/>
        <v>129072.59784244858</v>
      </c>
      <c r="G12" s="83"/>
      <c r="H12" s="70">
        <f>SUM(E6:E10)*1000/SUM(K6:K10)</f>
        <v>0.5776665297438599</v>
      </c>
    </row>
    <row r="13" spans="1:13" s="14" customFormat="1" ht="20.100000000000001" customHeight="1">
      <c r="B13" s="259" t="s">
        <v>65</v>
      </c>
      <c r="C13" s="260"/>
      <c r="D13" s="71">
        <f>SUM(D11:D12)</f>
        <v>22589</v>
      </c>
      <c r="E13" s="79">
        <f>SUM(E11:E12)</f>
        <v>2217887.1</v>
      </c>
      <c r="F13" s="74">
        <f t="shared" si="0"/>
        <v>98184.386205675328</v>
      </c>
      <c r="G13" s="77"/>
      <c r="H13" s="76">
        <f>SUM(E4:E10)*1000/SUM(K4:K10)</f>
        <v>0.54278946524956295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2023-09-08T05:13:22Z</dcterms:modified>
</cp:coreProperties>
</file>