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計画係-共有フォルダ\⑩R5年度\（05）統計関係\202309\"/>
    </mc:Choice>
  </mc:AlternateContent>
  <xr:revisionPtr revIDLastSave="0" documentId="13_ncr:1_{0C52D4A0-09D8-4CEF-AAA8-9463B2335CC0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9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'09月状況（表紙）'!$A$1:$L$46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<sst xmlns="http://schemas.openxmlformats.org/spreadsheetml/2006/main" count="263" uniqueCount="190">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</sst>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22664</c:v>
                </c:pt>
                <c:pt idx="1">
                  <c:v>13887</c:v>
                </c:pt>
                <c:pt idx="2">
                  <c:v>8679</c:v>
                </c:pt>
                <c:pt idx="3">
                  <c:v>4964</c:v>
                </c:pt>
                <c:pt idx="4">
                  <c:v>6727</c:v>
                </c:pt>
                <c:pt idx="5">
                  <c:v>14521</c:v>
                </c:pt>
                <c:pt idx="6">
                  <c:v>22642</c:v>
                </c:pt>
                <c:pt idx="7">
                  <c:v>8958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16633</c:v>
                </c:pt>
                <c:pt idx="1">
                  <c:v>11289</c:v>
                </c:pt>
                <c:pt idx="2">
                  <c:v>6293</c:v>
                </c:pt>
                <c:pt idx="3">
                  <c:v>3370</c:v>
                </c:pt>
                <c:pt idx="4">
                  <c:v>4877</c:v>
                </c:pt>
                <c:pt idx="5">
                  <c:v>11092</c:v>
                </c:pt>
                <c:pt idx="6">
                  <c:v>16812</c:v>
                </c:pt>
                <c:pt idx="7">
                  <c:v>7368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7063</c:v>
                </c:pt>
                <c:pt idx="1">
                  <c:v>5551</c:v>
                </c:pt>
                <c:pt idx="2">
                  <c:v>3512</c:v>
                </c:pt>
                <c:pt idx="3">
                  <c:v>1755</c:v>
                </c:pt>
                <c:pt idx="4">
                  <c:v>2835</c:v>
                </c:pt>
                <c:pt idx="5">
                  <c:v>5934</c:v>
                </c:pt>
                <c:pt idx="6">
                  <c:v>9175</c:v>
                </c:pt>
                <c:pt idx="7">
                  <c:v>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0.24766280250013356</c:v>
                </c:pt>
                <c:pt idx="1">
                  <c:v>0.33569313799394757</c:v>
                </c:pt>
                <c:pt idx="2">
                  <c:v>0.37869289080106533</c:v>
                </c:pt>
                <c:pt idx="3">
                  <c:v>0.31235294117647061</c:v>
                </c:pt>
                <c:pt idx="4">
                  <c:v>0.32763041455832631</c:v>
                </c:pt>
                <c:pt idx="5">
                  <c:v>0.32908421393029635</c:v>
                </c:pt>
                <c:pt idx="6">
                  <c:v>0.37203448829861296</c:v>
                </c:pt>
                <c:pt idx="7">
                  <c:v>0.36655716400129962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3696</c:v>
                </c:pt>
                <c:pt idx="1">
                  <c:v>2710</c:v>
                </c:pt>
                <c:pt idx="2">
                  <c:v>352</c:v>
                </c:pt>
                <c:pt idx="3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1040707.3299999996</c:v>
                </c:pt>
                <c:pt idx="1">
                  <c:v>845419.34999999963</c:v>
                </c:pt>
                <c:pt idx="2">
                  <c:v>137467.45000000004</c:v>
                </c:pt>
                <c:pt idx="3">
                  <c:v>22623.239999999998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26320.089999999997</c:v>
                </c:pt>
                <c:pt idx="1">
                  <c:v>1293.45</c:v>
                </c:pt>
                <c:pt idx="2">
                  <c:v>20653.43</c:v>
                </c:pt>
                <c:pt idx="3">
                  <c:v>246.23</c:v>
                </c:pt>
                <c:pt idx="4">
                  <c:v>128239.97</c:v>
                </c:pt>
                <c:pt idx="5">
                  <c:v>5504.0000000000009</c:v>
                </c:pt>
                <c:pt idx="6">
                  <c:v>512194.49000000005</c:v>
                </c:pt>
                <c:pt idx="7">
                  <c:v>7438.38</c:v>
                </c:pt>
                <c:pt idx="8">
                  <c:v>5537.68</c:v>
                </c:pt>
                <c:pt idx="9">
                  <c:v>18919.71</c:v>
                </c:pt>
                <c:pt idx="10">
                  <c:v>14265.07</c:v>
                </c:pt>
                <c:pt idx="11">
                  <c:v>115723.28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159</c:v>
                </c:pt>
                <c:pt idx="1">
                  <c:v>7</c:v>
                </c:pt>
                <c:pt idx="2">
                  <c:v>141</c:v>
                </c:pt>
                <c:pt idx="3">
                  <c:v>6</c:v>
                </c:pt>
                <c:pt idx="4">
                  <c:v>578</c:v>
                </c:pt>
                <c:pt idx="5">
                  <c:v>84</c:v>
                </c:pt>
                <c:pt idx="6">
                  <c:v>1827</c:v>
                </c:pt>
                <c:pt idx="7">
                  <c:v>29</c:v>
                </c:pt>
                <c:pt idx="8">
                  <c:v>26</c:v>
                </c:pt>
                <c:pt idx="9">
                  <c:v>64</c:v>
                </c:pt>
                <c:pt idx="10">
                  <c:v>52</c:v>
                </c:pt>
                <c:pt idx="11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18282.113545202101</c:v>
                </c:pt>
                <c:pt idx="1">
                  <c:v>29493.831855876477</c:v>
                </c:pt>
                <c:pt idx="2">
                  <c:v>91533.644148430059</c:v>
                </c:pt>
                <c:pt idx="3">
                  <c:v>115416.25559947301</c:v>
                </c:pt>
                <c:pt idx="4">
                  <c:v>155769.52702702695</c:v>
                </c:pt>
                <c:pt idx="5">
                  <c:v>187417.86030061886</c:v>
                </c:pt>
                <c:pt idx="6">
                  <c:v>213565.4265159301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3241</c:v>
                </c:pt>
                <c:pt idx="1">
                  <c:v>3497</c:v>
                </c:pt>
                <c:pt idx="2">
                  <c:v>6306</c:v>
                </c:pt>
                <c:pt idx="3">
                  <c:v>3795</c:v>
                </c:pt>
                <c:pt idx="4">
                  <c:v>2516</c:v>
                </c:pt>
                <c:pt idx="5">
                  <c:v>2262</c:v>
                </c:pt>
                <c:pt idx="6">
                  <c:v>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18282.113545202101</c:v>
                </c:pt>
                <c:pt idx="1">
                  <c:v>29493.831855876477</c:v>
                </c:pt>
                <c:pt idx="2">
                  <c:v>91533.644148430059</c:v>
                </c:pt>
                <c:pt idx="3">
                  <c:v>115416.25559947301</c:v>
                </c:pt>
                <c:pt idx="4">
                  <c:v>155769.52702702695</c:v>
                </c:pt>
                <c:pt idx="5">
                  <c:v>187417.86030061886</c:v>
                </c:pt>
                <c:pt idx="6">
                  <c:v>213565.4265159301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7088</c:v>
                </c:pt>
                <c:pt idx="1">
                  <c:v>5577</c:v>
                </c:pt>
                <c:pt idx="2">
                  <c:v>8859</c:v>
                </c:pt>
                <c:pt idx="3">
                  <c:v>5277</c:v>
                </c:pt>
                <c:pt idx="4">
                  <c:v>4618</c:v>
                </c:pt>
                <c:pt idx="5">
                  <c:v>5604</c:v>
                </c:pt>
                <c:pt idx="6">
                  <c:v>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840</c:v>
                </c:pt>
                <c:pt idx="1">
                  <c:v>796</c:v>
                </c:pt>
                <c:pt idx="2">
                  <c:v>791</c:v>
                </c:pt>
                <c:pt idx="3">
                  <c:v>568</c:v>
                </c:pt>
                <c:pt idx="4">
                  <c:v>506</c:v>
                </c:pt>
                <c:pt idx="5">
                  <c:v>515</c:v>
                </c:pt>
                <c:pt idx="6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6248</c:v>
                </c:pt>
                <c:pt idx="1">
                  <c:v>4781</c:v>
                </c:pt>
                <c:pt idx="2">
                  <c:v>8068</c:v>
                </c:pt>
                <c:pt idx="3">
                  <c:v>4709</c:v>
                </c:pt>
                <c:pt idx="4">
                  <c:v>4112</c:v>
                </c:pt>
                <c:pt idx="5">
                  <c:v>5089</c:v>
                </c:pt>
                <c:pt idx="6">
                  <c:v>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1158</c:v>
                </c:pt>
                <c:pt idx="1">
                  <c:v>1180</c:v>
                </c:pt>
                <c:pt idx="2">
                  <c:v>745</c:v>
                </c:pt>
                <c:pt idx="3">
                  <c:v>203</c:v>
                </c:pt>
                <c:pt idx="4">
                  <c:v>330</c:v>
                </c:pt>
                <c:pt idx="5">
                  <c:v>747</c:v>
                </c:pt>
                <c:pt idx="6">
                  <c:v>2175</c:v>
                </c:pt>
                <c:pt idx="7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1175</c:v>
                </c:pt>
                <c:pt idx="1">
                  <c:v>1064</c:v>
                </c:pt>
                <c:pt idx="2">
                  <c:v>393</c:v>
                </c:pt>
                <c:pt idx="3">
                  <c:v>170</c:v>
                </c:pt>
                <c:pt idx="4">
                  <c:v>252</c:v>
                </c:pt>
                <c:pt idx="5">
                  <c:v>709</c:v>
                </c:pt>
                <c:pt idx="6">
                  <c:v>1416</c:v>
                </c:pt>
                <c:pt idx="7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1393</c:v>
                </c:pt>
                <c:pt idx="1">
                  <c:v>1125</c:v>
                </c:pt>
                <c:pt idx="2">
                  <c:v>916</c:v>
                </c:pt>
                <c:pt idx="3">
                  <c:v>381</c:v>
                </c:pt>
                <c:pt idx="4">
                  <c:v>479</c:v>
                </c:pt>
                <c:pt idx="5">
                  <c:v>1401</c:v>
                </c:pt>
                <c:pt idx="6">
                  <c:v>2323</c:v>
                </c:pt>
                <c:pt idx="7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927</c:v>
                </c:pt>
                <c:pt idx="1">
                  <c:v>706</c:v>
                </c:pt>
                <c:pt idx="2">
                  <c:v>479</c:v>
                </c:pt>
                <c:pt idx="3">
                  <c:v>219</c:v>
                </c:pt>
                <c:pt idx="4">
                  <c:v>322</c:v>
                </c:pt>
                <c:pt idx="5">
                  <c:v>788</c:v>
                </c:pt>
                <c:pt idx="6">
                  <c:v>1369</c:v>
                </c:pt>
                <c:pt idx="7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800</c:v>
                </c:pt>
                <c:pt idx="1">
                  <c:v>665</c:v>
                </c:pt>
                <c:pt idx="2">
                  <c:v>410</c:v>
                </c:pt>
                <c:pt idx="3">
                  <c:v>195</c:v>
                </c:pt>
                <c:pt idx="4">
                  <c:v>300</c:v>
                </c:pt>
                <c:pt idx="5">
                  <c:v>686</c:v>
                </c:pt>
                <c:pt idx="6">
                  <c:v>1196</c:v>
                </c:pt>
                <c:pt idx="7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969</c:v>
                </c:pt>
                <c:pt idx="1">
                  <c:v>671</c:v>
                </c:pt>
                <c:pt idx="2">
                  <c:v>523</c:v>
                </c:pt>
                <c:pt idx="3">
                  <c:v>203</c:v>
                </c:pt>
                <c:pt idx="4">
                  <c:v>376</c:v>
                </c:pt>
                <c:pt idx="5">
                  <c:v>789</c:v>
                </c:pt>
                <c:pt idx="6">
                  <c:v>1493</c:v>
                </c:pt>
                <c:pt idx="7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547</c:v>
                </c:pt>
                <c:pt idx="1">
                  <c:v>380</c:v>
                </c:pt>
                <c:pt idx="2">
                  <c:v>302</c:v>
                </c:pt>
                <c:pt idx="3">
                  <c:v>132</c:v>
                </c:pt>
                <c:pt idx="4">
                  <c:v>214</c:v>
                </c:pt>
                <c:pt idx="5">
                  <c:v>403</c:v>
                </c:pt>
                <c:pt idx="6">
                  <c:v>754</c:v>
                </c:pt>
                <c:pt idx="7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0.15032355478861087</c:v>
                </c:pt>
                <c:pt idx="1">
                  <c:v>0.18846616981807532</c:v>
                </c:pt>
                <c:pt idx="2">
                  <c:v>0.20385198009088942</c:v>
                </c:pt>
                <c:pt idx="3">
                  <c:v>0.14897413024085637</c:v>
                </c:pt>
                <c:pt idx="4">
                  <c:v>0.15742087402174665</c:v>
                </c:pt>
                <c:pt idx="5">
                  <c:v>0.17507211462262656</c:v>
                </c:pt>
                <c:pt idx="6">
                  <c:v>0.22056797384276872</c:v>
                </c:pt>
                <c:pt idx="7">
                  <c:v>0.17298601536340358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0.64707080998471722</c:v>
                </c:pt>
                <c:pt idx="1">
                  <c:v>0.62897159901439503</c:v>
                </c:pt>
                <c:pt idx="2">
                  <c:v>0.58985450255603622</c:v>
                </c:pt>
                <c:pt idx="3">
                  <c:v>0.65364850976361766</c:v>
                </c:pt>
                <c:pt idx="4">
                  <c:v>0.61259735861835418</c:v>
                </c:pt>
                <c:pt idx="5">
                  <c:v>0.64707664344138138</c:v>
                </c:pt>
                <c:pt idx="6">
                  <c:v>0.65072102052135328</c:v>
                </c:pt>
                <c:pt idx="7">
                  <c:v>0.61054421768707479</c:v>
                </c:pt>
                <c:pt idx="8">
                  <c:v>0.63507447268082873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0.18033622007131941</c:v>
                </c:pt>
                <c:pt idx="1">
                  <c:v>0.20477240306056282</c:v>
                </c:pt>
                <c:pt idx="2">
                  <c:v>0.18501769563507667</c:v>
                </c:pt>
                <c:pt idx="3">
                  <c:v>0.14080164439876669</c:v>
                </c:pt>
                <c:pt idx="4">
                  <c:v>0.1466305452082628</c:v>
                </c:pt>
                <c:pt idx="5">
                  <c:v>0.12147833989700091</c:v>
                </c:pt>
                <c:pt idx="6">
                  <c:v>0.14226289517470883</c:v>
                </c:pt>
                <c:pt idx="7">
                  <c:v>0.16560374149659865</c:v>
                </c:pt>
                <c:pt idx="8">
                  <c:v>0.16209312372044102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5.6036678553234846E-2</c:v>
                </c:pt>
                <c:pt idx="1">
                  <c:v>5.1873946310465567E-2</c:v>
                </c:pt>
                <c:pt idx="2">
                  <c:v>9.9095556429414075E-2</c:v>
                </c:pt>
                <c:pt idx="3">
                  <c:v>3.28879753340185E-2</c:v>
                </c:pt>
                <c:pt idx="4">
                  <c:v>0.10633254317643075</c:v>
                </c:pt>
                <c:pt idx="5">
                  <c:v>8.4822780975461975E-2</c:v>
                </c:pt>
                <c:pt idx="6">
                  <c:v>8.8602329450915146E-2</c:v>
                </c:pt>
                <c:pt idx="7">
                  <c:v>6.313775510204081E-2</c:v>
                </c:pt>
                <c:pt idx="8">
                  <c:v>7.4510245863150582E-2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0.11655629139072848</c:v>
                </c:pt>
                <c:pt idx="1">
                  <c:v>0.11438205161457658</c:v>
                </c:pt>
                <c:pt idx="2">
                  <c:v>0.12603224537947305</c:v>
                </c:pt>
                <c:pt idx="3">
                  <c:v>0.17266187050359713</c:v>
                </c:pt>
                <c:pt idx="4">
                  <c:v>0.13443955299695226</c:v>
                </c:pt>
                <c:pt idx="5">
                  <c:v>0.14662223568615571</c:v>
                </c:pt>
                <c:pt idx="6">
                  <c:v>0.11841375485302275</c:v>
                </c:pt>
                <c:pt idx="7">
                  <c:v>0.16071428571428573</c:v>
                </c:pt>
                <c:pt idx="8">
                  <c:v>0.12832215773557973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0.40559726138395436</c:v>
                </c:pt>
                <c:pt idx="1">
                  <c:v>0.44162051280258857</c:v>
                </c:pt>
                <c:pt idx="2">
                  <c:v>0.35810292221513867</c:v>
                </c:pt>
                <c:pt idx="3">
                  <c:v>0.39143646639579244</c:v>
                </c:pt>
                <c:pt idx="4">
                  <c:v>0.38411217737242787</c:v>
                </c:pt>
                <c:pt idx="5">
                  <c:v>0.38469310777216131</c:v>
                </c:pt>
                <c:pt idx="6">
                  <c:v>0.41010175101067065</c:v>
                </c:pt>
                <c:pt idx="7">
                  <c:v>0.37916751023554934</c:v>
                </c:pt>
                <c:pt idx="8">
                  <c:v>0.39947961287591538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4.0152359316987928E-2</c:v>
                </c:pt>
                <c:pt idx="1">
                  <c:v>4.4870911481839498E-2</c:v>
                </c:pt>
                <c:pt idx="2">
                  <c:v>3.2896648746573241E-2</c:v>
                </c:pt>
                <c:pt idx="3">
                  <c:v>2.7016266711649382E-2</c:v>
                </c:pt>
                <c:pt idx="4">
                  <c:v>2.8372462137737177E-2</c:v>
                </c:pt>
                <c:pt idx="5">
                  <c:v>2.178369903401272E-2</c:v>
                </c:pt>
                <c:pt idx="6">
                  <c:v>2.6440826596886038E-2</c:v>
                </c:pt>
                <c:pt idx="7">
                  <c:v>3.1881414926588997E-2</c:v>
                </c:pt>
                <c:pt idx="8">
                  <c:v>3.1817813956156217E-2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0.13066438474259939</c:v>
                </c:pt>
                <c:pt idx="1">
                  <c:v>0.12752681307439573</c:v>
                </c:pt>
                <c:pt idx="2">
                  <c:v>0.2172634021436243</c:v>
                </c:pt>
                <c:pt idx="3">
                  <c:v>6.8016647271944966E-2</c:v>
                </c:pt>
                <c:pt idx="4">
                  <c:v>0.20827777163195527</c:v>
                </c:pt>
                <c:pt idx="5">
                  <c:v>0.18120941166253951</c:v>
                </c:pt>
                <c:pt idx="6">
                  <c:v>0.20684235092462983</c:v>
                </c:pt>
                <c:pt idx="7">
                  <c:v>0.12400649671908988</c:v>
                </c:pt>
                <c:pt idx="8">
                  <c:v>0.1677834432012951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0.42358599455645835</c:v>
                </c:pt>
                <c:pt idx="1">
                  <c:v>0.38598176264117612</c:v>
                </c:pt>
                <c:pt idx="2">
                  <c:v>0.39173702689466366</c:v>
                </c:pt>
                <c:pt idx="3">
                  <c:v>0.51353061962061319</c:v>
                </c:pt>
                <c:pt idx="4">
                  <c:v>0.37923758885787973</c:v>
                </c:pt>
                <c:pt idx="5">
                  <c:v>0.41231378153128651</c:v>
                </c:pt>
                <c:pt idx="6">
                  <c:v>0.35661507146781352</c:v>
                </c:pt>
                <c:pt idx="7">
                  <c:v>0.46494457811877182</c:v>
                </c:pt>
                <c:pt idx="8">
                  <c:v>0.40091912996663326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295559.78999999998</c:v>
                </c:pt>
                <c:pt idx="1">
                  <c:v>17835.040000000005</c:v>
                </c:pt>
                <c:pt idx="2">
                  <c:v>106909.81</c:v>
                </c:pt>
                <c:pt idx="3">
                  <c:v>19144.07</c:v>
                </c:pt>
                <c:pt idx="4">
                  <c:v>56388.21</c:v>
                </c:pt>
                <c:pt idx="5">
                  <c:v>756260.58</c:v>
                </c:pt>
                <c:pt idx="6">
                  <c:v>284987.37000000011</c:v>
                </c:pt>
                <c:pt idx="7">
                  <c:v>136164.59</c:v>
                </c:pt>
                <c:pt idx="8">
                  <c:v>15633.700000000004</c:v>
                </c:pt>
                <c:pt idx="9">
                  <c:v>0</c:v>
                </c:pt>
                <c:pt idx="10">
                  <c:v>124488.51000000004</c:v>
                </c:pt>
                <c:pt idx="11">
                  <c:v>225498.67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5029</c:v>
                </c:pt>
                <c:pt idx="1">
                  <c:v>234</c:v>
                </c:pt>
                <c:pt idx="2">
                  <c:v>2254</c:v>
                </c:pt>
                <c:pt idx="3">
                  <c:v>437</c:v>
                </c:pt>
                <c:pt idx="4">
                  <c:v>4357</c:v>
                </c:pt>
                <c:pt idx="5">
                  <c:v>6693</c:v>
                </c:pt>
                <c:pt idx="6">
                  <c:v>3240</c:v>
                </c:pt>
                <c:pt idx="7">
                  <c:v>1136</c:v>
                </c:pt>
                <c:pt idx="8">
                  <c:v>199</c:v>
                </c:pt>
                <c:pt idx="9">
                  <c:v>0</c:v>
                </c:pt>
                <c:pt idx="10">
                  <c:v>9181</c:v>
                </c:pt>
                <c:pt idx="11">
                  <c:v>1052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20434.210000000006</c:v>
                </c:pt>
                <c:pt idx="2">
                  <c:v>6067.1899999999987</c:v>
                </c:pt>
                <c:pt idx="3">
                  <c:v>5475.1</c:v>
                </c:pt>
                <c:pt idx="4">
                  <c:v>79886.77</c:v>
                </c:pt>
                <c:pt idx="5">
                  <c:v>2963.56</c:v>
                </c:pt>
                <c:pt idx="6">
                  <c:v>480.97</c:v>
                </c:pt>
                <c:pt idx="7">
                  <c:v>0</c:v>
                </c:pt>
                <c:pt idx="8">
                  <c:v>27951.350000000002</c:v>
                </c:pt>
                <c:pt idx="9">
                  <c:v>19133.11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664</c:v>
                </c:pt>
                <c:pt idx="2">
                  <c:v>162</c:v>
                </c:pt>
                <c:pt idx="3">
                  <c:v>453</c:v>
                </c:pt>
                <c:pt idx="4">
                  <c:v>2277</c:v>
                </c:pt>
                <c:pt idx="5">
                  <c:v>78</c:v>
                </c:pt>
                <c:pt idx="6">
                  <c:v>10</c:v>
                </c:pt>
                <c:pt idx="7">
                  <c:v>0</c:v>
                </c:pt>
                <c:pt idx="8">
                  <c:v>4751</c:v>
                </c:pt>
                <c:pt idx="9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36.3%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28.0%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58.6%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59.0%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685880</v>
      </c>
      <c r="D5" s="30">
        <f>SUM(E5:G5)</f>
        <v>220583</v>
      </c>
      <c r="E5" s="31">
        <f>SUM(E6:E13)</f>
        <v>103042</v>
      </c>
      <c r="F5" s="31">
        <f>SUM(F6:F13)</f>
        <v>77734</v>
      </c>
      <c r="G5" s="32">
        <f t="shared" ref="G5:H5" si="0">SUM(G6:G13)</f>
        <v>39807</v>
      </c>
      <c r="H5" s="29">
        <f t="shared" si="0"/>
        <v>216333</v>
      </c>
      <c r="I5" s="33">
        <f>D5/C5</f>
        <v>0.32160582026010381</v>
      </c>
      <c r="J5" s="26"/>
      <c r="K5" s="24">
        <f t="shared" ref="K5:K13" si="1">C5-D5-H5</f>
        <v>248964</v>
      </c>
      <c r="L5" s="58">
        <f>E5/C5</f>
        <v>0.15023327695806846</v>
      </c>
      <c r="M5" s="58">
        <f>G5/C5</f>
        <v>5.8037849186446611E-2</v>
      </c>
    </row>
    <row r="6" spans="1:13" ht="20.100000000000001" customHeight="1" thickTop="1">
      <c r="B6" s="18" t="s">
        <v>17</v>
      </c>
      <c r="C6" s="34">
        <v>187190</v>
      </c>
      <c r="D6" s="35">
        <f t="shared" ref="D6:D13" si="2">SUM(E6:G6)</f>
        <v>46360</v>
      </c>
      <c r="E6" s="36">
        <v>22664</v>
      </c>
      <c r="F6" s="36">
        <v>16633</v>
      </c>
      <c r="G6" s="37">
        <v>7063</v>
      </c>
      <c r="H6" s="34">
        <v>63080</v>
      </c>
      <c r="I6" s="38">
        <f t="shared" ref="I6:I13" si="3">D6/C6</f>
        <v>0.24766280250013356</v>
      </c>
      <c r="J6" s="26"/>
      <c r="K6" s="24">
        <f t="shared" si="1"/>
        <v>77750</v>
      </c>
      <c r="L6" s="58">
        <f t="shared" ref="L6:L13" si="4">E6/C6</f>
        <v>0.12107484374165287</v>
      </c>
      <c r="M6" s="58">
        <f t="shared" ref="M6:M13" si="5">G6/C6</f>
        <v>3.7731716437843899E-2</v>
      </c>
    </row>
    <row r="7" spans="1:13" ht="20.100000000000001" customHeight="1">
      <c r="B7" s="19" t="s">
        <v>18</v>
      </c>
      <c r="C7" s="39">
        <v>91533</v>
      </c>
      <c r="D7" s="40">
        <f t="shared" si="2"/>
        <v>30727</v>
      </c>
      <c r="E7" s="41">
        <v>13887</v>
      </c>
      <c r="F7" s="41">
        <v>11289</v>
      </c>
      <c r="G7" s="42">
        <v>5551</v>
      </c>
      <c r="H7" s="39">
        <v>28618</v>
      </c>
      <c r="I7" s="43">
        <f t="shared" si="3"/>
        <v>0.33569313799394757</v>
      </c>
      <c r="J7" s="26"/>
      <c r="K7" s="24">
        <f t="shared" si="1"/>
        <v>32188</v>
      </c>
      <c r="L7" s="58">
        <f t="shared" si="4"/>
        <v>0.1517157746386549</v>
      </c>
      <c r="M7" s="58">
        <f t="shared" si="5"/>
        <v>6.0644794773469679E-2</v>
      </c>
    </row>
    <row r="8" spans="1:13" ht="20.100000000000001" customHeight="1">
      <c r="B8" s="19" t="s">
        <v>19</v>
      </c>
      <c r="C8" s="39">
        <v>48810</v>
      </c>
      <c r="D8" s="40">
        <f t="shared" si="2"/>
        <v>18484</v>
      </c>
      <c r="E8" s="41">
        <v>8679</v>
      </c>
      <c r="F8" s="41">
        <v>6293</v>
      </c>
      <c r="G8" s="42">
        <v>3512</v>
      </c>
      <c r="H8" s="39">
        <v>14495</v>
      </c>
      <c r="I8" s="43">
        <f t="shared" si="3"/>
        <v>0.37869289080106533</v>
      </c>
      <c r="J8" s="26"/>
      <c r="K8" s="24">
        <f t="shared" si="1"/>
        <v>15831</v>
      </c>
      <c r="L8" s="58">
        <f t="shared" si="4"/>
        <v>0.17781192378610941</v>
      </c>
      <c r="M8" s="58">
        <f t="shared" si="5"/>
        <v>7.1952468756402377E-2</v>
      </c>
    </row>
    <row r="9" spans="1:13" ht="20.100000000000001" customHeight="1">
      <c r="B9" s="19" t="s">
        <v>20</v>
      </c>
      <c r="C9" s="39">
        <v>32300</v>
      </c>
      <c r="D9" s="40">
        <f t="shared" si="2"/>
        <v>10089</v>
      </c>
      <c r="E9" s="41">
        <v>4964</v>
      </c>
      <c r="F9" s="41">
        <v>3370</v>
      </c>
      <c r="G9" s="42">
        <v>1755</v>
      </c>
      <c r="H9" s="39">
        <v>10198</v>
      </c>
      <c r="I9" s="43">
        <f t="shared" si="3"/>
        <v>0.31235294117647061</v>
      </c>
      <c r="J9" s="26"/>
      <c r="K9" s="24">
        <f t="shared" si="1"/>
        <v>12013</v>
      </c>
      <c r="L9" s="58">
        <f t="shared" si="4"/>
        <v>0.15368421052631578</v>
      </c>
      <c r="M9" s="58">
        <f t="shared" si="5"/>
        <v>5.4334365325077398E-2</v>
      </c>
    </row>
    <row r="10" spans="1:13" ht="20.100000000000001" customHeight="1">
      <c r="B10" s="19" t="s">
        <v>21</v>
      </c>
      <c r="C10" s="39">
        <v>44071</v>
      </c>
      <c r="D10" s="40">
        <f t="shared" si="2"/>
        <v>14439</v>
      </c>
      <c r="E10" s="41">
        <v>6727</v>
      </c>
      <c r="F10" s="41">
        <v>4877</v>
      </c>
      <c r="G10" s="42">
        <v>2835</v>
      </c>
      <c r="H10" s="39">
        <v>13628</v>
      </c>
      <c r="I10" s="43">
        <f t="shared" si="3"/>
        <v>0.32763041455832631</v>
      </c>
      <c r="J10" s="26"/>
      <c r="K10" s="24">
        <f t="shared" si="1"/>
        <v>16004</v>
      </c>
      <c r="L10" s="58">
        <f t="shared" si="4"/>
        <v>0.15264005808808515</v>
      </c>
      <c r="M10" s="58">
        <f t="shared" si="5"/>
        <v>6.432801615574868E-2</v>
      </c>
    </row>
    <row r="11" spans="1:13" ht="20.100000000000001" customHeight="1">
      <c r="B11" s="19" t="s">
        <v>22</v>
      </c>
      <c r="C11" s="39">
        <v>95863</v>
      </c>
      <c r="D11" s="40">
        <f t="shared" si="2"/>
        <v>31547</v>
      </c>
      <c r="E11" s="41">
        <v>14521</v>
      </c>
      <c r="F11" s="41">
        <v>11092</v>
      </c>
      <c r="G11" s="42">
        <v>5934</v>
      </c>
      <c r="H11" s="39">
        <v>30833</v>
      </c>
      <c r="I11" s="43">
        <f t="shared" si="3"/>
        <v>0.32908421393029635</v>
      </c>
      <c r="J11" s="26"/>
      <c r="K11" s="24">
        <f t="shared" si="1"/>
        <v>33483</v>
      </c>
      <c r="L11" s="58">
        <f t="shared" si="4"/>
        <v>0.15147658637847761</v>
      </c>
      <c r="M11" s="58">
        <f t="shared" si="5"/>
        <v>6.1900837653735018E-2</v>
      </c>
    </row>
    <row r="12" spans="1:13" ht="20.100000000000001" customHeight="1">
      <c r="B12" s="19" t="s">
        <v>23</v>
      </c>
      <c r="C12" s="39">
        <v>130711</v>
      </c>
      <c r="D12" s="40">
        <f t="shared" si="2"/>
        <v>48629</v>
      </c>
      <c r="E12" s="41">
        <v>22642</v>
      </c>
      <c r="F12" s="41">
        <v>16812</v>
      </c>
      <c r="G12" s="42">
        <v>9175</v>
      </c>
      <c r="H12" s="39">
        <v>38725</v>
      </c>
      <c r="I12" s="43">
        <f t="shared" si="3"/>
        <v>0.37203448829861296</v>
      </c>
      <c r="J12" s="26"/>
      <c r="K12" s="24">
        <f t="shared" si="1"/>
        <v>43357</v>
      </c>
      <c r="L12" s="58">
        <f t="shared" si="4"/>
        <v>0.17322184054899742</v>
      </c>
      <c r="M12" s="58">
        <f t="shared" si="5"/>
        <v>7.0193021245342782E-2</v>
      </c>
    </row>
    <row r="13" spans="1:13" ht="20.100000000000001" customHeight="1">
      <c r="B13" s="19" t="s">
        <v>24</v>
      </c>
      <c r="C13" s="39">
        <v>55402</v>
      </c>
      <c r="D13" s="40">
        <f t="shared" si="2"/>
        <v>20308</v>
      </c>
      <c r="E13" s="41">
        <v>8958</v>
      </c>
      <c r="F13" s="41">
        <v>7368</v>
      </c>
      <c r="G13" s="42">
        <v>3982</v>
      </c>
      <c r="H13" s="39">
        <v>16756</v>
      </c>
      <c r="I13" s="43">
        <f t="shared" si="3"/>
        <v>0.36655716400129962</v>
      </c>
      <c r="J13" s="26"/>
      <c r="K13" s="24">
        <f t="shared" si="1"/>
        <v>18338</v>
      </c>
      <c r="L13" s="58">
        <f t="shared" si="4"/>
        <v>0.16169091368542651</v>
      </c>
      <c r="M13" s="58">
        <f t="shared" si="5"/>
        <v>7.1874661564564457E-2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7088</v>
      </c>
      <c r="E4" s="46">
        <f t="shared" ref="E4:K4" si="0">SUM(E5:E7)</f>
        <v>5577</v>
      </c>
      <c r="F4" s="46">
        <f t="shared" si="0"/>
        <v>8859</v>
      </c>
      <c r="G4" s="46">
        <f t="shared" si="0"/>
        <v>5277</v>
      </c>
      <c r="H4" s="46">
        <f t="shared" si="0"/>
        <v>4618</v>
      </c>
      <c r="I4" s="46">
        <f t="shared" si="0"/>
        <v>5604</v>
      </c>
      <c r="J4" s="45">
        <f t="shared" si="0"/>
        <v>3043</v>
      </c>
      <c r="K4" s="47">
        <f t="shared" si="0"/>
        <v>40066</v>
      </c>
      <c r="L4" s="55">
        <f>K4/人口統計!D5</f>
        <v>0.1816368441811019</v>
      </c>
      <c r="O4" s="14" t="s">
        <v>188</v>
      </c>
    </row>
    <row r="5" spans="1:21" ht="20.100000000000001" customHeight="1">
      <c r="B5" s="117"/>
      <c r="C5" s="118" t="s">
        <v>15</v>
      </c>
      <c r="D5" s="48">
        <v>840</v>
      </c>
      <c r="E5" s="49">
        <v>796</v>
      </c>
      <c r="F5" s="49">
        <v>791</v>
      </c>
      <c r="G5" s="49">
        <v>568</v>
      </c>
      <c r="H5" s="49">
        <v>506</v>
      </c>
      <c r="I5" s="49">
        <v>515</v>
      </c>
      <c r="J5" s="48">
        <v>328</v>
      </c>
      <c r="K5" s="50">
        <f>SUM(D5:J5)</f>
        <v>4344</v>
      </c>
      <c r="L5" s="56">
        <f>K5/人口統計!D5</f>
        <v>1.9693267386879314E-2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2888</v>
      </c>
      <c r="E6" s="49">
        <v>2030</v>
      </c>
      <c r="F6" s="49">
        <v>2887</v>
      </c>
      <c r="G6" s="49">
        <v>1559</v>
      </c>
      <c r="H6" s="49">
        <v>1356</v>
      </c>
      <c r="I6" s="49">
        <v>1431</v>
      </c>
      <c r="J6" s="48">
        <v>842</v>
      </c>
      <c r="K6" s="50">
        <f>SUM(D6:J6)</f>
        <v>12993</v>
      </c>
      <c r="L6" s="56">
        <f>K6/人口統計!D5</f>
        <v>5.8902997964485025E-2</v>
      </c>
      <c r="O6" s="162">
        <f>SUM(D6,D7)</f>
        <v>6248</v>
      </c>
      <c r="P6" s="162">
        <f t="shared" ref="P6:U6" si="1">SUM(E6,E7)</f>
        <v>4781</v>
      </c>
      <c r="Q6" s="162">
        <f t="shared" si="1"/>
        <v>8068</v>
      </c>
      <c r="R6" s="162">
        <f t="shared" si="1"/>
        <v>4709</v>
      </c>
      <c r="S6" s="162">
        <f t="shared" si="1"/>
        <v>4112</v>
      </c>
      <c r="T6" s="162">
        <f t="shared" si="1"/>
        <v>5089</v>
      </c>
      <c r="U6" s="162">
        <f t="shared" si="1"/>
        <v>2715</v>
      </c>
    </row>
    <row r="7" spans="1:21" ht="20.100000000000001" customHeight="1">
      <c r="B7" s="117"/>
      <c r="C7" s="119" t="s">
        <v>143</v>
      </c>
      <c r="D7" s="51">
        <v>3360</v>
      </c>
      <c r="E7" s="52">
        <v>2751</v>
      </c>
      <c r="F7" s="52">
        <v>5181</v>
      </c>
      <c r="G7" s="52">
        <v>3150</v>
      </c>
      <c r="H7" s="52">
        <v>2756</v>
      </c>
      <c r="I7" s="52">
        <v>3658</v>
      </c>
      <c r="J7" s="51">
        <v>1873</v>
      </c>
      <c r="K7" s="53">
        <f>SUM(D7:J7)</f>
        <v>22729</v>
      </c>
      <c r="L7" s="57">
        <f>K7/人口統計!D5</f>
        <v>0.10304057882973756</v>
      </c>
      <c r="O7" s="14">
        <f>O6/($K$6+$K$7)</f>
        <v>0.1749062202564246</v>
      </c>
      <c r="P7" s="14">
        <f t="shared" ref="P7:U7" si="2">P6/($K$6+$K$7)</f>
        <v>0.13383909075639661</v>
      </c>
      <c r="Q7" s="14">
        <f t="shared" si="2"/>
        <v>0.22585521527350091</v>
      </c>
      <c r="R7" s="14">
        <f t="shared" si="2"/>
        <v>0.13182352611835843</v>
      </c>
      <c r="S7" s="14">
        <f t="shared" si="2"/>
        <v>0.11511113599462516</v>
      </c>
      <c r="T7" s="14">
        <f t="shared" si="2"/>
        <v>0.14246122837467107</v>
      </c>
      <c r="U7" s="14">
        <f t="shared" si="2"/>
        <v>7.6003583226023186E-2</v>
      </c>
    </row>
    <row r="8" spans="1:21" ht="20.100000000000001" customHeight="1" thickBot="1">
      <c r="B8" s="205" t="s">
        <v>67</v>
      </c>
      <c r="C8" s="206"/>
      <c r="D8" s="45">
        <v>85</v>
      </c>
      <c r="E8" s="46">
        <v>99</v>
      </c>
      <c r="F8" s="46">
        <v>100</v>
      </c>
      <c r="G8" s="46">
        <v>115</v>
      </c>
      <c r="H8" s="46">
        <v>88</v>
      </c>
      <c r="I8" s="46">
        <v>67</v>
      </c>
      <c r="J8" s="45">
        <v>44</v>
      </c>
      <c r="K8" s="47">
        <f>SUM(D8:J8)</f>
        <v>598</v>
      </c>
      <c r="L8" s="80"/>
    </row>
    <row r="9" spans="1:21" ht="20.100000000000001" customHeight="1" thickTop="1">
      <c r="B9" s="207" t="s">
        <v>34</v>
      </c>
      <c r="C9" s="208"/>
      <c r="D9" s="35">
        <f>D4+D8</f>
        <v>7173</v>
      </c>
      <c r="E9" s="34">
        <f t="shared" ref="E9:K9" si="3">E4+E8</f>
        <v>5676</v>
      </c>
      <c r="F9" s="34">
        <f t="shared" si="3"/>
        <v>8959</v>
      </c>
      <c r="G9" s="34">
        <f t="shared" si="3"/>
        <v>5392</v>
      </c>
      <c r="H9" s="34">
        <f t="shared" si="3"/>
        <v>4706</v>
      </c>
      <c r="I9" s="34">
        <f t="shared" si="3"/>
        <v>5671</v>
      </c>
      <c r="J9" s="35">
        <f t="shared" si="3"/>
        <v>3087</v>
      </c>
      <c r="K9" s="54">
        <f t="shared" si="3"/>
        <v>40664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1158</v>
      </c>
      <c r="E24" s="46">
        <v>1175</v>
      </c>
      <c r="F24" s="46">
        <v>1393</v>
      </c>
      <c r="G24" s="46">
        <v>927</v>
      </c>
      <c r="H24" s="46">
        <v>800</v>
      </c>
      <c r="I24" s="46">
        <v>969</v>
      </c>
      <c r="J24" s="45">
        <v>547</v>
      </c>
      <c r="K24" s="47">
        <f>SUM(D24:J24)</f>
        <v>6969</v>
      </c>
      <c r="L24" s="55">
        <f>K24/人口統計!D6</f>
        <v>0.15032355478861087</v>
      </c>
    </row>
    <row r="25" spans="1:12" ht="20.100000000000001" customHeight="1">
      <c r="B25" s="213" t="s">
        <v>43</v>
      </c>
      <c r="C25" s="214"/>
      <c r="D25" s="45">
        <v>1180</v>
      </c>
      <c r="E25" s="46">
        <v>1064</v>
      </c>
      <c r="F25" s="46">
        <v>1125</v>
      </c>
      <c r="G25" s="46">
        <v>706</v>
      </c>
      <c r="H25" s="46">
        <v>665</v>
      </c>
      <c r="I25" s="46">
        <v>671</v>
      </c>
      <c r="J25" s="45">
        <v>380</v>
      </c>
      <c r="K25" s="47">
        <f t="shared" ref="K25:K31" si="4">SUM(D25:J25)</f>
        <v>5791</v>
      </c>
      <c r="L25" s="55">
        <f>K25/人口統計!D7</f>
        <v>0.18846616981807532</v>
      </c>
    </row>
    <row r="26" spans="1:12" ht="20.100000000000001" customHeight="1">
      <c r="B26" s="213" t="s">
        <v>44</v>
      </c>
      <c r="C26" s="214"/>
      <c r="D26" s="45">
        <v>745</v>
      </c>
      <c r="E26" s="46">
        <v>393</v>
      </c>
      <c r="F26" s="46">
        <v>916</v>
      </c>
      <c r="G26" s="46">
        <v>479</v>
      </c>
      <c r="H26" s="46">
        <v>410</v>
      </c>
      <c r="I26" s="46">
        <v>523</v>
      </c>
      <c r="J26" s="45">
        <v>302</v>
      </c>
      <c r="K26" s="47">
        <f t="shared" si="4"/>
        <v>3768</v>
      </c>
      <c r="L26" s="55">
        <f>K26/人口統計!D8</f>
        <v>0.20385198009088942</v>
      </c>
    </row>
    <row r="27" spans="1:12" ht="20.100000000000001" customHeight="1">
      <c r="B27" s="213" t="s">
        <v>45</v>
      </c>
      <c r="C27" s="214"/>
      <c r="D27" s="45">
        <v>203</v>
      </c>
      <c r="E27" s="46">
        <v>170</v>
      </c>
      <c r="F27" s="46">
        <v>381</v>
      </c>
      <c r="G27" s="46">
        <v>219</v>
      </c>
      <c r="H27" s="46">
        <v>195</v>
      </c>
      <c r="I27" s="46">
        <v>203</v>
      </c>
      <c r="J27" s="45">
        <v>132</v>
      </c>
      <c r="K27" s="47">
        <f t="shared" si="4"/>
        <v>1503</v>
      </c>
      <c r="L27" s="55">
        <f>K27/人口統計!D9</f>
        <v>0.14897413024085637</v>
      </c>
    </row>
    <row r="28" spans="1:12" ht="20.100000000000001" customHeight="1">
      <c r="B28" s="213" t="s">
        <v>46</v>
      </c>
      <c r="C28" s="214"/>
      <c r="D28" s="45">
        <v>330</v>
      </c>
      <c r="E28" s="46">
        <v>252</v>
      </c>
      <c r="F28" s="46">
        <v>479</v>
      </c>
      <c r="G28" s="46">
        <v>322</v>
      </c>
      <c r="H28" s="46">
        <v>300</v>
      </c>
      <c r="I28" s="46">
        <v>376</v>
      </c>
      <c r="J28" s="45">
        <v>214</v>
      </c>
      <c r="K28" s="47">
        <f t="shared" si="4"/>
        <v>2273</v>
      </c>
      <c r="L28" s="55">
        <f>K28/人口統計!D10</f>
        <v>0.15742087402174665</v>
      </c>
    </row>
    <row r="29" spans="1:12" ht="20.100000000000001" customHeight="1">
      <c r="B29" s="213" t="s">
        <v>47</v>
      </c>
      <c r="C29" s="214"/>
      <c r="D29" s="45">
        <v>747</v>
      </c>
      <c r="E29" s="46">
        <v>709</v>
      </c>
      <c r="F29" s="46">
        <v>1401</v>
      </c>
      <c r="G29" s="46">
        <v>788</v>
      </c>
      <c r="H29" s="46">
        <v>686</v>
      </c>
      <c r="I29" s="46">
        <v>789</v>
      </c>
      <c r="J29" s="45">
        <v>403</v>
      </c>
      <c r="K29" s="47">
        <f t="shared" si="4"/>
        <v>5523</v>
      </c>
      <c r="L29" s="55">
        <f>K29/人口統計!D11</f>
        <v>0.17507211462262656</v>
      </c>
    </row>
    <row r="30" spans="1:12" ht="20.100000000000001" customHeight="1">
      <c r="B30" s="213" t="s">
        <v>48</v>
      </c>
      <c r="C30" s="214"/>
      <c r="D30" s="45">
        <v>2175</v>
      </c>
      <c r="E30" s="46">
        <v>1416</v>
      </c>
      <c r="F30" s="46">
        <v>2323</v>
      </c>
      <c r="G30" s="46">
        <v>1369</v>
      </c>
      <c r="H30" s="46">
        <v>1196</v>
      </c>
      <c r="I30" s="46">
        <v>1493</v>
      </c>
      <c r="J30" s="45">
        <v>754</v>
      </c>
      <c r="K30" s="47">
        <f t="shared" si="4"/>
        <v>10726</v>
      </c>
      <c r="L30" s="55">
        <f>K30/人口統計!D12</f>
        <v>0.22056797384276872</v>
      </c>
    </row>
    <row r="31" spans="1:12" ht="20.100000000000001" customHeight="1" thickBot="1">
      <c r="B31" s="209" t="s">
        <v>24</v>
      </c>
      <c r="C31" s="210"/>
      <c r="D31" s="45">
        <v>550</v>
      </c>
      <c r="E31" s="46">
        <v>398</v>
      </c>
      <c r="F31" s="46">
        <v>841</v>
      </c>
      <c r="G31" s="46">
        <v>467</v>
      </c>
      <c r="H31" s="46">
        <v>366</v>
      </c>
      <c r="I31" s="46">
        <v>580</v>
      </c>
      <c r="J31" s="45">
        <v>311</v>
      </c>
      <c r="K31" s="47">
        <f t="shared" si="4"/>
        <v>3513</v>
      </c>
      <c r="L31" s="59">
        <f>K31/人口統計!D13</f>
        <v>0.17298601536340358</v>
      </c>
    </row>
    <row r="32" spans="1:12" ht="20.100000000000001" customHeight="1" thickTop="1">
      <c r="B32" s="211" t="s">
        <v>49</v>
      </c>
      <c r="C32" s="212"/>
      <c r="D32" s="35">
        <f>SUM(D24:D31)</f>
        <v>7088</v>
      </c>
      <c r="E32" s="34">
        <f t="shared" ref="E32:J32" si="5">SUM(E24:E31)</f>
        <v>5577</v>
      </c>
      <c r="F32" s="34">
        <f t="shared" si="5"/>
        <v>8859</v>
      </c>
      <c r="G32" s="34">
        <f t="shared" si="5"/>
        <v>5277</v>
      </c>
      <c r="H32" s="34">
        <f t="shared" si="5"/>
        <v>4618</v>
      </c>
      <c r="I32" s="34">
        <f t="shared" si="5"/>
        <v>5604</v>
      </c>
      <c r="J32" s="35">
        <f t="shared" si="5"/>
        <v>3043</v>
      </c>
      <c r="K32" s="54">
        <f>SUM(K24:K31)</f>
        <v>40066</v>
      </c>
      <c r="L32" s="60">
        <f>K32/人口統計!D5</f>
        <v>0.1816368441811019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261</v>
      </c>
      <c r="E50" s="192">
        <v>281</v>
      </c>
      <c r="F50" s="192">
        <v>293</v>
      </c>
      <c r="G50" s="192">
        <v>204</v>
      </c>
      <c r="H50" s="192">
        <v>161</v>
      </c>
      <c r="I50" s="192">
        <v>193</v>
      </c>
      <c r="J50" s="191">
        <v>121</v>
      </c>
      <c r="K50" s="193">
        <f t="shared" ref="K50:K82" si="6">SUM(D50:J50)</f>
        <v>1514</v>
      </c>
      <c r="L50" s="194">
        <f>K50/N50</f>
        <v>0.14070631970260222</v>
      </c>
      <c r="N50" s="14">
        <v>10760</v>
      </c>
    </row>
    <row r="51" spans="2:14" ht="20.100000000000001" customHeight="1">
      <c r="B51" s="203" t="s">
        <v>155</v>
      </c>
      <c r="C51" s="204"/>
      <c r="D51" s="191">
        <v>201</v>
      </c>
      <c r="E51" s="192">
        <v>191</v>
      </c>
      <c r="F51" s="192">
        <v>288</v>
      </c>
      <c r="G51" s="192">
        <v>154</v>
      </c>
      <c r="H51" s="192">
        <v>139</v>
      </c>
      <c r="I51" s="192">
        <v>177</v>
      </c>
      <c r="J51" s="191">
        <v>79</v>
      </c>
      <c r="K51" s="193">
        <f t="shared" si="6"/>
        <v>1229</v>
      </c>
      <c r="L51" s="194">
        <f t="shared" ref="L51:L82" si="7">K51/N51</f>
        <v>0.15784741844335987</v>
      </c>
      <c r="N51" s="14">
        <v>7786</v>
      </c>
    </row>
    <row r="52" spans="2:14" ht="20.100000000000001" customHeight="1">
      <c r="B52" s="203" t="s">
        <v>156</v>
      </c>
      <c r="C52" s="204"/>
      <c r="D52" s="191">
        <v>334</v>
      </c>
      <c r="E52" s="192">
        <v>327</v>
      </c>
      <c r="F52" s="192">
        <v>327</v>
      </c>
      <c r="G52" s="192">
        <v>263</v>
      </c>
      <c r="H52" s="192">
        <v>224</v>
      </c>
      <c r="I52" s="192">
        <v>241</v>
      </c>
      <c r="J52" s="191">
        <v>140</v>
      </c>
      <c r="K52" s="193">
        <f t="shared" si="6"/>
        <v>1856</v>
      </c>
      <c r="L52" s="194">
        <f t="shared" si="7"/>
        <v>0.1669064748201439</v>
      </c>
      <c r="N52" s="14">
        <v>11120</v>
      </c>
    </row>
    <row r="53" spans="2:14" ht="20.100000000000001" customHeight="1">
      <c r="B53" s="203" t="s">
        <v>157</v>
      </c>
      <c r="C53" s="204"/>
      <c r="D53" s="191">
        <v>176</v>
      </c>
      <c r="E53" s="192">
        <v>185</v>
      </c>
      <c r="F53" s="192">
        <v>222</v>
      </c>
      <c r="G53" s="192">
        <v>170</v>
      </c>
      <c r="H53" s="192">
        <v>130</v>
      </c>
      <c r="I53" s="192">
        <v>178</v>
      </c>
      <c r="J53" s="191">
        <v>101</v>
      </c>
      <c r="K53" s="193">
        <f t="shared" si="6"/>
        <v>1162</v>
      </c>
      <c r="L53" s="194">
        <f t="shared" si="7"/>
        <v>0.15128238510610598</v>
      </c>
      <c r="N53" s="14">
        <v>7681</v>
      </c>
    </row>
    <row r="54" spans="2:14" ht="20.100000000000001" customHeight="1">
      <c r="B54" s="203" t="s">
        <v>158</v>
      </c>
      <c r="C54" s="204"/>
      <c r="D54" s="191">
        <v>140</v>
      </c>
      <c r="E54" s="192">
        <v>165</v>
      </c>
      <c r="F54" s="192">
        <v>187</v>
      </c>
      <c r="G54" s="192">
        <v>109</v>
      </c>
      <c r="H54" s="192">
        <v>112</v>
      </c>
      <c r="I54" s="192">
        <v>139</v>
      </c>
      <c r="J54" s="191">
        <v>85</v>
      </c>
      <c r="K54" s="193">
        <f t="shared" si="6"/>
        <v>937</v>
      </c>
      <c r="L54" s="194">
        <f t="shared" si="7"/>
        <v>0.14424261083743842</v>
      </c>
      <c r="N54" s="14">
        <v>6496</v>
      </c>
    </row>
    <row r="55" spans="2:14" ht="20.100000000000001" customHeight="1">
      <c r="B55" s="203" t="s">
        <v>159</v>
      </c>
      <c r="C55" s="204"/>
      <c r="D55" s="191">
        <v>68</v>
      </c>
      <c r="E55" s="192">
        <v>63</v>
      </c>
      <c r="F55" s="192">
        <v>90</v>
      </c>
      <c r="G55" s="192">
        <v>56</v>
      </c>
      <c r="H55" s="192">
        <v>49</v>
      </c>
      <c r="I55" s="192">
        <v>56</v>
      </c>
      <c r="J55" s="191">
        <v>30</v>
      </c>
      <c r="K55" s="193">
        <f t="shared" si="6"/>
        <v>412</v>
      </c>
      <c r="L55" s="194">
        <f t="shared" si="7"/>
        <v>0.16368692888359157</v>
      </c>
      <c r="N55" s="14">
        <v>2517</v>
      </c>
    </row>
    <row r="56" spans="2:14" ht="20.100000000000001" customHeight="1">
      <c r="B56" s="203" t="s">
        <v>160</v>
      </c>
      <c r="C56" s="204"/>
      <c r="D56" s="191">
        <v>175</v>
      </c>
      <c r="E56" s="192">
        <v>165</v>
      </c>
      <c r="F56" s="192">
        <v>159</v>
      </c>
      <c r="G56" s="192">
        <v>123</v>
      </c>
      <c r="H56" s="192">
        <v>106</v>
      </c>
      <c r="I56" s="192">
        <v>99</v>
      </c>
      <c r="J56" s="191">
        <v>39</v>
      </c>
      <c r="K56" s="193">
        <f t="shared" si="6"/>
        <v>866</v>
      </c>
      <c r="L56" s="194">
        <f t="shared" si="7"/>
        <v>0.20266791481394805</v>
      </c>
      <c r="N56" s="14">
        <v>4273</v>
      </c>
    </row>
    <row r="57" spans="2:14" ht="20.100000000000001" customHeight="1">
      <c r="B57" s="203" t="s">
        <v>161</v>
      </c>
      <c r="C57" s="204"/>
      <c r="D57" s="191">
        <v>403</v>
      </c>
      <c r="E57" s="192">
        <v>382</v>
      </c>
      <c r="F57" s="192">
        <v>396</v>
      </c>
      <c r="G57" s="192">
        <v>240</v>
      </c>
      <c r="H57" s="192">
        <v>198</v>
      </c>
      <c r="I57" s="192">
        <v>211</v>
      </c>
      <c r="J57" s="191">
        <v>108</v>
      </c>
      <c r="K57" s="193">
        <f t="shared" si="6"/>
        <v>1938</v>
      </c>
      <c r="L57" s="194">
        <f t="shared" si="7"/>
        <v>0.20903893862582246</v>
      </c>
      <c r="N57" s="14">
        <v>9271</v>
      </c>
    </row>
    <row r="58" spans="2:14" ht="20.100000000000001" customHeight="1">
      <c r="B58" s="203" t="s">
        <v>162</v>
      </c>
      <c r="C58" s="204"/>
      <c r="D58" s="191">
        <v>391</v>
      </c>
      <c r="E58" s="192">
        <v>345</v>
      </c>
      <c r="F58" s="192">
        <v>392</v>
      </c>
      <c r="G58" s="192">
        <v>230</v>
      </c>
      <c r="H58" s="192">
        <v>235</v>
      </c>
      <c r="I58" s="192">
        <v>234</v>
      </c>
      <c r="J58" s="191">
        <v>153</v>
      </c>
      <c r="K58" s="193">
        <f t="shared" si="6"/>
        <v>1980</v>
      </c>
      <c r="L58" s="194">
        <f t="shared" si="7"/>
        <v>0.1870748299319728</v>
      </c>
      <c r="N58" s="14">
        <v>10584</v>
      </c>
    </row>
    <row r="59" spans="2:14" ht="20.100000000000001" customHeight="1">
      <c r="B59" s="203" t="s">
        <v>163</v>
      </c>
      <c r="C59" s="204"/>
      <c r="D59" s="191">
        <v>227</v>
      </c>
      <c r="E59" s="192">
        <v>190</v>
      </c>
      <c r="F59" s="192">
        <v>189</v>
      </c>
      <c r="G59" s="192">
        <v>133</v>
      </c>
      <c r="H59" s="192">
        <v>139</v>
      </c>
      <c r="I59" s="192">
        <v>138</v>
      </c>
      <c r="J59" s="191">
        <v>84</v>
      </c>
      <c r="K59" s="193">
        <f t="shared" si="6"/>
        <v>1100</v>
      </c>
      <c r="L59" s="194">
        <f t="shared" si="7"/>
        <v>0.16669192301863919</v>
      </c>
      <c r="N59" s="14">
        <v>6599</v>
      </c>
    </row>
    <row r="60" spans="2:14" ht="20.100000000000001" customHeight="1">
      <c r="B60" s="203" t="s">
        <v>164</v>
      </c>
      <c r="C60" s="204"/>
      <c r="D60" s="191">
        <v>371</v>
      </c>
      <c r="E60" s="192">
        <v>200</v>
      </c>
      <c r="F60" s="192">
        <v>489</v>
      </c>
      <c r="G60" s="192">
        <v>254</v>
      </c>
      <c r="H60" s="192">
        <v>217</v>
      </c>
      <c r="I60" s="192">
        <v>292</v>
      </c>
      <c r="J60" s="191">
        <v>166</v>
      </c>
      <c r="K60" s="193">
        <f t="shared" si="6"/>
        <v>1989</v>
      </c>
      <c r="L60" s="194">
        <f t="shared" si="7"/>
        <v>0.20961112867530826</v>
      </c>
      <c r="N60" s="14">
        <v>9489</v>
      </c>
    </row>
    <row r="61" spans="2:14" ht="20.100000000000001" customHeight="1">
      <c r="B61" s="203" t="s">
        <v>165</v>
      </c>
      <c r="C61" s="204"/>
      <c r="D61" s="191">
        <v>116</v>
      </c>
      <c r="E61" s="192">
        <v>67</v>
      </c>
      <c r="F61" s="192">
        <v>154</v>
      </c>
      <c r="G61" s="192">
        <v>87</v>
      </c>
      <c r="H61" s="192">
        <v>73</v>
      </c>
      <c r="I61" s="192">
        <v>89</v>
      </c>
      <c r="J61" s="191">
        <v>49</v>
      </c>
      <c r="K61" s="193">
        <f t="shared" si="6"/>
        <v>635</v>
      </c>
      <c r="L61" s="194">
        <f t="shared" si="7"/>
        <v>0.21103356596876038</v>
      </c>
      <c r="N61" s="14">
        <v>3009</v>
      </c>
    </row>
    <row r="62" spans="2:14" ht="20.100000000000001" customHeight="1">
      <c r="B62" s="203" t="s">
        <v>166</v>
      </c>
      <c r="C62" s="204"/>
      <c r="D62" s="191">
        <v>267</v>
      </c>
      <c r="E62" s="192">
        <v>133</v>
      </c>
      <c r="F62" s="192">
        <v>282</v>
      </c>
      <c r="G62" s="192">
        <v>150</v>
      </c>
      <c r="H62" s="192">
        <v>128</v>
      </c>
      <c r="I62" s="192">
        <v>150</v>
      </c>
      <c r="J62" s="191">
        <v>91</v>
      </c>
      <c r="K62" s="193">
        <f t="shared" si="6"/>
        <v>1201</v>
      </c>
      <c r="L62" s="194">
        <f t="shared" si="7"/>
        <v>0.20063481456732377</v>
      </c>
      <c r="N62" s="14">
        <v>5986</v>
      </c>
    </row>
    <row r="63" spans="2:14" ht="20.100000000000001" customHeight="1">
      <c r="B63" s="203" t="s">
        <v>167</v>
      </c>
      <c r="C63" s="204"/>
      <c r="D63" s="191">
        <v>195</v>
      </c>
      <c r="E63" s="192">
        <v>155</v>
      </c>
      <c r="F63" s="192">
        <v>355</v>
      </c>
      <c r="G63" s="192">
        <v>198</v>
      </c>
      <c r="H63" s="192">
        <v>171</v>
      </c>
      <c r="I63" s="192">
        <v>175</v>
      </c>
      <c r="J63" s="191">
        <v>106</v>
      </c>
      <c r="K63" s="193">
        <f t="shared" si="6"/>
        <v>1355</v>
      </c>
      <c r="L63" s="194">
        <f t="shared" si="7"/>
        <v>0.14710672022581694</v>
      </c>
      <c r="N63" s="14">
        <v>9211</v>
      </c>
    </row>
    <row r="64" spans="2:14" ht="20.100000000000001" customHeight="1">
      <c r="B64" s="203" t="s">
        <v>168</v>
      </c>
      <c r="C64" s="204"/>
      <c r="D64" s="191">
        <v>13</v>
      </c>
      <c r="E64" s="192">
        <v>20</v>
      </c>
      <c r="F64" s="192">
        <v>32</v>
      </c>
      <c r="G64" s="192">
        <v>25</v>
      </c>
      <c r="H64" s="192">
        <v>25</v>
      </c>
      <c r="I64" s="192">
        <v>32</v>
      </c>
      <c r="J64" s="191">
        <v>26</v>
      </c>
      <c r="K64" s="193">
        <f t="shared" si="6"/>
        <v>173</v>
      </c>
      <c r="L64" s="194">
        <f t="shared" si="7"/>
        <v>0.19703872437357631</v>
      </c>
      <c r="N64" s="14">
        <v>878</v>
      </c>
    </row>
    <row r="65" spans="2:14" ht="20.100000000000001" customHeight="1">
      <c r="B65" s="203" t="s">
        <v>169</v>
      </c>
      <c r="C65" s="204"/>
      <c r="D65" s="191">
        <v>205</v>
      </c>
      <c r="E65" s="192">
        <v>157</v>
      </c>
      <c r="F65" s="192">
        <v>335</v>
      </c>
      <c r="G65" s="192">
        <v>221</v>
      </c>
      <c r="H65" s="192">
        <v>218</v>
      </c>
      <c r="I65" s="192">
        <v>269</v>
      </c>
      <c r="J65" s="191">
        <v>148</v>
      </c>
      <c r="K65" s="193">
        <f t="shared" si="6"/>
        <v>1553</v>
      </c>
      <c r="L65" s="194">
        <f t="shared" si="7"/>
        <v>0.15611178126256534</v>
      </c>
      <c r="N65" s="14">
        <v>9948</v>
      </c>
    </row>
    <row r="66" spans="2:14" ht="20.100000000000001" customHeight="1">
      <c r="B66" s="203" t="s">
        <v>170</v>
      </c>
      <c r="C66" s="204"/>
      <c r="D66" s="191">
        <v>136</v>
      </c>
      <c r="E66" s="192">
        <v>100</v>
      </c>
      <c r="F66" s="192">
        <v>150</v>
      </c>
      <c r="G66" s="192">
        <v>108</v>
      </c>
      <c r="H66" s="192">
        <v>87</v>
      </c>
      <c r="I66" s="192">
        <v>109</v>
      </c>
      <c r="J66" s="191">
        <v>70</v>
      </c>
      <c r="K66" s="193">
        <f t="shared" si="6"/>
        <v>760</v>
      </c>
      <c r="L66" s="194">
        <f t="shared" si="7"/>
        <v>0.16922734357604097</v>
      </c>
      <c r="N66" s="14">
        <v>4491</v>
      </c>
    </row>
    <row r="67" spans="2:14" ht="20.100000000000001" customHeight="1">
      <c r="B67" s="203" t="s">
        <v>171</v>
      </c>
      <c r="C67" s="204"/>
      <c r="D67" s="187">
        <v>554</v>
      </c>
      <c r="E67" s="188">
        <v>511</v>
      </c>
      <c r="F67" s="188">
        <v>1005</v>
      </c>
      <c r="G67" s="188">
        <v>555</v>
      </c>
      <c r="H67" s="188">
        <v>494</v>
      </c>
      <c r="I67" s="188">
        <v>598</v>
      </c>
      <c r="J67" s="187">
        <v>294</v>
      </c>
      <c r="K67" s="189">
        <f t="shared" si="6"/>
        <v>4011</v>
      </c>
      <c r="L67" s="195">
        <f t="shared" si="7"/>
        <v>0.18466000644537545</v>
      </c>
      <c r="N67" s="14">
        <v>21721</v>
      </c>
    </row>
    <row r="68" spans="2:14" ht="20.100000000000001" customHeight="1">
      <c r="B68" s="203" t="s">
        <v>172</v>
      </c>
      <c r="C68" s="204"/>
      <c r="D68" s="187">
        <v>80</v>
      </c>
      <c r="E68" s="188">
        <v>90</v>
      </c>
      <c r="F68" s="188">
        <v>180</v>
      </c>
      <c r="G68" s="188">
        <v>122</v>
      </c>
      <c r="H68" s="188">
        <v>89</v>
      </c>
      <c r="I68" s="188">
        <v>78</v>
      </c>
      <c r="J68" s="187">
        <v>53</v>
      </c>
      <c r="K68" s="189">
        <f t="shared" si="6"/>
        <v>692</v>
      </c>
      <c r="L68" s="195">
        <f t="shared" si="7"/>
        <v>0.16931734768779055</v>
      </c>
      <c r="N68" s="14">
        <v>4087</v>
      </c>
    </row>
    <row r="69" spans="2:14" ht="20.100000000000001" customHeight="1">
      <c r="B69" s="203" t="s">
        <v>173</v>
      </c>
      <c r="C69" s="204"/>
      <c r="D69" s="187">
        <v>117</v>
      </c>
      <c r="E69" s="188">
        <v>118</v>
      </c>
      <c r="F69" s="188">
        <v>245</v>
      </c>
      <c r="G69" s="188">
        <v>126</v>
      </c>
      <c r="H69" s="188">
        <v>116</v>
      </c>
      <c r="I69" s="188">
        <v>123</v>
      </c>
      <c r="J69" s="187">
        <v>60</v>
      </c>
      <c r="K69" s="189">
        <f t="shared" si="6"/>
        <v>905</v>
      </c>
      <c r="L69" s="195">
        <f t="shared" si="7"/>
        <v>0.15769297787070918</v>
      </c>
      <c r="N69" s="14">
        <v>5739</v>
      </c>
    </row>
    <row r="70" spans="2:14" ht="20.100000000000001" customHeight="1">
      <c r="B70" s="203" t="s">
        <v>174</v>
      </c>
      <c r="C70" s="204"/>
      <c r="D70" s="187">
        <v>827</v>
      </c>
      <c r="E70" s="188">
        <v>495</v>
      </c>
      <c r="F70" s="188">
        <v>732</v>
      </c>
      <c r="G70" s="188">
        <v>413</v>
      </c>
      <c r="H70" s="188">
        <v>401</v>
      </c>
      <c r="I70" s="188">
        <v>466</v>
      </c>
      <c r="J70" s="187">
        <v>230</v>
      </c>
      <c r="K70" s="189">
        <f t="shared" si="6"/>
        <v>3564</v>
      </c>
      <c r="L70" s="195">
        <f t="shared" si="7"/>
        <v>0.22803762236867361</v>
      </c>
      <c r="N70" s="14">
        <v>15629</v>
      </c>
    </row>
    <row r="71" spans="2:14" ht="20.100000000000001" customHeight="1">
      <c r="B71" s="203" t="s">
        <v>175</v>
      </c>
      <c r="C71" s="204"/>
      <c r="D71" s="187">
        <v>110</v>
      </c>
      <c r="E71" s="188">
        <v>123</v>
      </c>
      <c r="F71" s="188">
        <v>208</v>
      </c>
      <c r="G71" s="188">
        <v>142</v>
      </c>
      <c r="H71" s="188">
        <v>127</v>
      </c>
      <c r="I71" s="188">
        <v>142</v>
      </c>
      <c r="J71" s="187">
        <v>88</v>
      </c>
      <c r="K71" s="189">
        <f t="shared" si="6"/>
        <v>940</v>
      </c>
      <c r="L71" s="195">
        <f t="shared" si="7"/>
        <v>0.20267356619232427</v>
      </c>
      <c r="N71" s="14">
        <v>4638</v>
      </c>
    </row>
    <row r="72" spans="2:14" ht="20.100000000000001" customHeight="1">
      <c r="B72" s="203" t="s">
        <v>176</v>
      </c>
      <c r="C72" s="204"/>
      <c r="D72" s="187">
        <v>187</v>
      </c>
      <c r="E72" s="188">
        <v>116</v>
      </c>
      <c r="F72" s="188">
        <v>211</v>
      </c>
      <c r="G72" s="188">
        <v>117</v>
      </c>
      <c r="H72" s="188">
        <v>85</v>
      </c>
      <c r="I72" s="188">
        <v>128</v>
      </c>
      <c r="J72" s="187">
        <v>56</v>
      </c>
      <c r="K72" s="189">
        <f t="shared" si="6"/>
        <v>900</v>
      </c>
      <c r="L72" s="195">
        <f t="shared" si="7"/>
        <v>0.20780420226275687</v>
      </c>
      <c r="N72" s="14">
        <v>4331</v>
      </c>
    </row>
    <row r="73" spans="2:14" ht="20.100000000000001" customHeight="1">
      <c r="B73" s="203" t="s">
        <v>177</v>
      </c>
      <c r="C73" s="204"/>
      <c r="D73" s="187">
        <v>162</v>
      </c>
      <c r="E73" s="188">
        <v>93</v>
      </c>
      <c r="F73" s="188">
        <v>174</v>
      </c>
      <c r="G73" s="188">
        <v>96</v>
      </c>
      <c r="H73" s="188">
        <v>92</v>
      </c>
      <c r="I73" s="188">
        <v>140</v>
      </c>
      <c r="J73" s="187">
        <v>57</v>
      </c>
      <c r="K73" s="189">
        <f t="shared" si="6"/>
        <v>814</v>
      </c>
      <c r="L73" s="195">
        <f t="shared" si="7"/>
        <v>0.2094698919197118</v>
      </c>
      <c r="N73" s="14">
        <v>3886</v>
      </c>
    </row>
    <row r="74" spans="2:14" ht="20.100000000000001" customHeight="1">
      <c r="B74" s="203" t="s">
        <v>178</v>
      </c>
      <c r="C74" s="204"/>
      <c r="D74" s="187">
        <v>150</v>
      </c>
      <c r="E74" s="188">
        <v>114</v>
      </c>
      <c r="F74" s="188">
        <v>178</v>
      </c>
      <c r="G74" s="188">
        <v>86</v>
      </c>
      <c r="H74" s="188">
        <v>79</v>
      </c>
      <c r="I74" s="188">
        <v>90</v>
      </c>
      <c r="J74" s="187">
        <v>52</v>
      </c>
      <c r="K74" s="189">
        <f t="shared" si="6"/>
        <v>749</v>
      </c>
      <c r="L74" s="196">
        <f t="shared" si="7"/>
        <v>0.23268095681888784</v>
      </c>
      <c r="N74" s="14">
        <v>3219</v>
      </c>
    </row>
    <row r="75" spans="2:14" ht="20.100000000000001" customHeight="1">
      <c r="B75" s="203" t="s">
        <v>179</v>
      </c>
      <c r="C75" s="204"/>
      <c r="D75" s="187">
        <v>310</v>
      </c>
      <c r="E75" s="188">
        <v>196</v>
      </c>
      <c r="F75" s="188">
        <v>315</v>
      </c>
      <c r="G75" s="188">
        <v>202</v>
      </c>
      <c r="H75" s="188">
        <v>197</v>
      </c>
      <c r="I75" s="188">
        <v>206</v>
      </c>
      <c r="J75" s="187">
        <v>103</v>
      </c>
      <c r="K75" s="189">
        <f t="shared" si="6"/>
        <v>1529</v>
      </c>
      <c r="L75" s="197">
        <f t="shared" si="7"/>
        <v>0.25479086818863522</v>
      </c>
      <c r="N75" s="14">
        <v>6001</v>
      </c>
    </row>
    <row r="76" spans="2:14" ht="20.100000000000001" customHeight="1">
      <c r="B76" s="203" t="s">
        <v>180</v>
      </c>
      <c r="C76" s="204"/>
      <c r="D76" s="187">
        <v>82</v>
      </c>
      <c r="E76" s="188">
        <v>75</v>
      </c>
      <c r="F76" s="188">
        <v>97</v>
      </c>
      <c r="G76" s="188">
        <v>57</v>
      </c>
      <c r="H76" s="188">
        <v>42</v>
      </c>
      <c r="I76" s="188">
        <v>78</v>
      </c>
      <c r="J76" s="187">
        <v>31</v>
      </c>
      <c r="K76" s="189">
        <f t="shared" si="6"/>
        <v>462</v>
      </c>
      <c r="L76" s="195">
        <f t="shared" si="7"/>
        <v>0.2381443298969072</v>
      </c>
      <c r="N76" s="14">
        <v>1940</v>
      </c>
    </row>
    <row r="77" spans="2:14" ht="20.100000000000001" customHeight="1">
      <c r="B77" s="203" t="s">
        <v>181</v>
      </c>
      <c r="C77" s="204"/>
      <c r="D77" s="187">
        <v>310</v>
      </c>
      <c r="E77" s="188">
        <v>185</v>
      </c>
      <c r="F77" s="188">
        <v>365</v>
      </c>
      <c r="G77" s="188">
        <v>245</v>
      </c>
      <c r="H77" s="188">
        <v>178</v>
      </c>
      <c r="I77" s="188">
        <v>219</v>
      </c>
      <c r="J77" s="187">
        <v>121</v>
      </c>
      <c r="K77" s="189">
        <f t="shared" si="6"/>
        <v>1623</v>
      </c>
      <c r="L77" s="195">
        <f t="shared" si="7"/>
        <v>0.20871913580246915</v>
      </c>
      <c r="N77" s="14">
        <v>7776</v>
      </c>
    </row>
    <row r="78" spans="2:14" ht="20.100000000000001" customHeight="1">
      <c r="B78" s="203" t="s">
        <v>182</v>
      </c>
      <c r="C78" s="204"/>
      <c r="D78" s="187">
        <v>51</v>
      </c>
      <c r="E78" s="188">
        <v>33</v>
      </c>
      <c r="F78" s="188">
        <v>62</v>
      </c>
      <c r="G78" s="188">
        <v>29</v>
      </c>
      <c r="H78" s="188">
        <v>18</v>
      </c>
      <c r="I78" s="188">
        <v>39</v>
      </c>
      <c r="J78" s="187">
        <v>28</v>
      </c>
      <c r="K78" s="189">
        <f t="shared" si="6"/>
        <v>260</v>
      </c>
      <c r="L78" s="195">
        <f t="shared" si="7"/>
        <v>0.21505376344086022</v>
      </c>
      <c r="N78" s="14">
        <v>1209</v>
      </c>
    </row>
    <row r="79" spans="2:14" ht="20.100000000000001" customHeight="1">
      <c r="B79" s="203" t="s">
        <v>183</v>
      </c>
      <c r="C79" s="204"/>
      <c r="D79" s="187">
        <v>218</v>
      </c>
      <c r="E79" s="188">
        <v>148</v>
      </c>
      <c r="F79" s="188">
        <v>369</v>
      </c>
      <c r="G79" s="188">
        <v>208</v>
      </c>
      <c r="H79" s="188">
        <v>180</v>
      </c>
      <c r="I79" s="188">
        <v>250</v>
      </c>
      <c r="J79" s="187">
        <v>143</v>
      </c>
      <c r="K79" s="189">
        <f t="shared" si="6"/>
        <v>1516</v>
      </c>
      <c r="L79" s="195">
        <f t="shared" si="7"/>
        <v>0.16925309813553646</v>
      </c>
      <c r="N79" s="14">
        <v>8957</v>
      </c>
    </row>
    <row r="80" spans="2:14" ht="20.100000000000001" customHeight="1">
      <c r="B80" s="203" t="s">
        <v>184</v>
      </c>
      <c r="C80" s="204"/>
      <c r="D80" s="45">
        <v>54</v>
      </c>
      <c r="E80" s="46">
        <v>38</v>
      </c>
      <c r="F80" s="46">
        <v>75</v>
      </c>
      <c r="G80" s="46">
        <v>53</v>
      </c>
      <c r="H80" s="46">
        <v>31</v>
      </c>
      <c r="I80" s="46">
        <v>67</v>
      </c>
      <c r="J80" s="45">
        <v>40</v>
      </c>
      <c r="K80" s="47">
        <f t="shared" si="6"/>
        <v>358</v>
      </c>
      <c r="L80" s="195">
        <f t="shared" si="7"/>
        <v>0.17319787131107886</v>
      </c>
      <c r="N80" s="14">
        <v>2067</v>
      </c>
    </row>
    <row r="81" spans="2:14" ht="20.100000000000001" customHeight="1">
      <c r="B81" s="203" t="s">
        <v>185</v>
      </c>
      <c r="C81" s="204"/>
      <c r="D81" s="45">
        <v>45</v>
      </c>
      <c r="E81" s="46">
        <v>56</v>
      </c>
      <c r="F81" s="46">
        <v>121</v>
      </c>
      <c r="G81" s="46">
        <v>52</v>
      </c>
      <c r="H81" s="46">
        <v>44</v>
      </c>
      <c r="I81" s="46">
        <v>91</v>
      </c>
      <c r="J81" s="45">
        <v>38</v>
      </c>
      <c r="K81" s="47">
        <f t="shared" si="6"/>
        <v>447</v>
      </c>
      <c r="L81" s="195">
        <f t="shared" si="7"/>
        <v>0.16433823529411765</v>
      </c>
      <c r="N81" s="14">
        <v>2720</v>
      </c>
    </row>
    <row r="82" spans="2:14" ht="20.100000000000001" customHeight="1">
      <c r="B82" s="203" t="s">
        <v>186</v>
      </c>
      <c r="C82" s="204"/>
      <c r="D82" s="40">
        <v>237</v>
      </c>
      <c r="E82" s="39">
        <v>159</v>
      </c>
      <c r="F82" s="39">
        <v>282</v>
      </c>
      <c r="G82" s="39">
        <v>164</v>
      </c>
      <c r="H82" s="39">
        <v>121</v>
      </c>
      <c r="I82" s="39">
        <v>174</v>
      </c>
      <c r="J82" s="40">
        <v>97</v>
      </c>
      <c r="K82" s="190">
        <f t="shared" si="6"/>
        <v>1234</v>
      </c>
      <c r="L82" s="197">
        <f t="shared" si="7"/>
        <v>0.18799512492382695</v>
      </c>
      <c r="N82" s="14">
        <v>6564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6351</v>
      </c>
      <c r="E5" s="149">
        <v>348600.10999999987</v>
      </c>
      <c r="F5" s="151">
        <v>1770</v>
      </c>
      <c r="G5" s="152">
        <v>34509.889999999992</v>
      </c>
      <c r="H5" s="150">
        <v>550</v>
      </c>
      <c r="I5" s="149">
        <v>112302.58000000002</v>
      </c>
      <c r="J5" s="151">
        <v>1144</v>
      </c>
      <c r="K5" s="152">
        <v>364060.94999999995</v>
      </c>
      <c r="M5" s="162">
        <f>Q5+Q7</f>
        <v>42442</v>
      </c>
      <c r="N5" s="121" t="s">
        <v>107</v>
      </c>
      <c r="O5" s="122"/>
      <c r="P5" s="134"/>
      <c r="Q5" s="123">
        <v>33812</v>
      </c>
      <c r="R5" s="124">
        <v>2038870.3400000003</v>
      </c>
      <c r="S5" s="124">
        <f>R5/Q5*100</f>
        <v>6030.0199337513322</v>
      </c>
    </row>
    <row r="6" spans="1:19" ht="20.100000000000001" customHeight="1">
      <c r="B6" s="217" t="s">
        <v>114</v>
      </c>
      <c r="C6" s="217"/>
      <c r="D6" s="153">
        <v>4850</v>
      </c>
      <c r="E6" s="154">
        <v>298186.89999999991</v>
      </c>
      <c r="F6" s="155">
        <v>1579</v>
      </c>
      <c r="G6" s="156">
        <v>30297.32</v>
      </c>
      <c r="H6" s="153">
        <v>400</v>
      </c>
      <c r="I6" s="154">
        <v>86107.470000000016</v>
      </c>
      <c r="J6" s="155">
        <v>882</v>
      </c>
      <c r="K6" s="156">
        <v>260619.02</v>
      </c>
      <c r="M6" s="58"/>
      <c r="N6" s="125"/>
      <c r="O6" s="94" t="s">
        <v>104</v>
      </c>
      <c r="P6" s="107"/>
      <c r="Q6" s="98">
        <f>Q5/Q$13</f>
        <v>0.63507447268082873</v>
      </c>
      <c r="R6" s="99">
        <f>R5/R$13</f>
        <v>0.39947961287591538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3000</v>
      </c>
      <c r="E7" s="154">
        <v>180980.24999999997</v>
      </c>
      <c r="F7" s="155">
        <v>941</v>
      </c>
      <c r="G7" s="156">
        <v>16625.510000000002</v>
      </c>
      <c r="H7" s="153">
        <v>504</v>
      </c>
      <c r="I7" s="154">
        <v>109801.90999999999</v>
      </c>
      <c r="J7" s="155">
        <v>641</v>
      </c>
      <c r="K7" s="156">
        <v>197978.46</v>
      </c>
      <c r="M7" s="58"/>
      <c r="N7" s="126" t="s">
        <v>108</v>
      </c>
      <c r="O7" s="127"/>
      <c r="P7" s="135"/>
      <c r="Q7" s="128">
        <v>8630</v>
      </c>
      <c r="R7" s="129">
        <v>162392.25999999998</v>
      </c>
      <c r="S7" s="129">
        <f>R7/Q7*100</f>
        <v>1881.7179606025491</v>
      </c>
    </row>
    <row r="8" spans="1:19" ht="20.100000000000001" customHeight="1">
      <c r="B8" s="217" t="s">
        <v>116</v>
      </c>
      <c r="C8" s="217"/>
      <c r="D8" s="153">
        <v>1272</v>
      </c>
      <c r="E8" s="154">
        <v>76855.45</v>
      </c>
      <c r="F8" s="155">
        <v>274</v>
      </c>
      <c r="G8" s="156">
        <v>5304.43</v>
      </c>
      <c r="H8" s="153">
        <v>64</v>
      </c>
      <c r="I8" s="154">
        <v>13354.53</v>
      </c>
      <c r="J8" s="155">
        <v>336</v>
      </c>
      <c r="K8" s="156">
        <v>100827.67000000001</v>
      </c>
      <c r="L8" s="89"/>
      <c r="M8" s="88"/>
      <c r="N8" s="130"/>
      <c r="O8" s="94" t="s">
        <v>104</v>
      </c>
      <c r="P8" s="107"/>
      <c r="Q8" s="98">
        <f>Q7/Q$13</f>
        <v>0.16209312372044102</v>
      </c>
      <c r="R8" s="99">
        <f>R7/R$13</f>
        <v>3.1817813956156217E-2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1809</v>
      </c>
      <c r="E9" s="154">
        <v>120693.9</v>
      </c>
      <c r="F9" s="155">
        <v>433</v>
      </c>
      <c r="G9" s="156">
        <v>8915.06</v>
      </c>
      <c r="H9" s="153">
        <v>314</v>
      </c>
      <c r="I9" s="154">
        <v>65444.05000000001</v>
      </c>
      <c r="J9" s="155">
        <v>397</v>
      </c>
      <c r="K9" s="156">
        <v>119162.23</v>
      </c>
      <c r="L9" s="89"/>
      <c r="M9" s="88"/>
      <c r="N9" s="126" t="s">
        <v>109</v>
      </c>
      <c r="O9" s="127"/>
      <c r="P9" s="135"/>
      <c r="Q9" s="128">
        <v>3967</v>
      </c>
      <c r="R9" s="129">
        <v>856335.78000000061</v>
      </c>
      <c r="S9" s="129">
        <f>R9/Q9*100</f>
        <v>21586.482984623159</v>
      </c>
    </row>
    <row r="10" spans="1:19" ht="20.100000000000001" customHeight="1">
      <c r="B10" s="217" t="s">
        <v>118</v>
      </c>
      <c r="C10" s="217"/>
      <c r="D10" s="153">
        <v>4272</v>
      </c>
      <c r="E10" s="154">
        <v>280851.57</v>
      </c>
      <c r="F10" s="155">
        <v>802</v>
      </c>
      <c r="G10" s="156">
        <v>15903.55</v>
      </c>
      <c r="H10" s="153">
        <v>560</v>
      </c>
      <c r="I10" s="154">
        <v>132294.93</v>
      </c>
      <c r="J10" s="155">
        <v>968</v>
      </c>
      <c r="K10" s="156">
        <v>301016.50000000006</v>
      </c>
      <c r="L10" s="89"/>
      <c r="M10" s="88"/>
      <c r="N10" s="95"/>
      <c r="O10" s="94" t="s">
        <v>104</v>
      </c>
      <c r="P10" s="107"/>
      <c r="Q10" s="98">
        <f>Q9/Q$13</f>
        <v>7.4510245863150582E-2</v>
      </c>
      <c r="R10" s="99">
        <f>R9/R$13</f>
        <v>0.1677834432012951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9386</v>
      </c>
      <c r="E11" s="154">
        <v>549295.51000000024</v>
      </c>
      <c r="F11" s="155">
        <v>2052</v>
      </c>
      <c r="G11" s="156">
        <v>35415.180000000008</v>
      </c>
      <c r="H11" s="153">
        <v>1278</v>
      </c>
      <c r="I11" s="154">
        <v>277047.28000000003</v>
      </c>
      <c r="J11" s="155">
        <v>1708</v>
      </c>
      <c r="K11" s="156">
        <v>477654.77</v>
      </c>
      <c r="L11" s="89"/>
      <c r="M11" s="88"/>
      <c r="N11" s="126" t="s">
        <v>110</v>
      </c>
      <c r="O11" s="127"/>
      <c r="P11" s="135"/>
      <c r="Q11" s="101">
        <v>6832</v>
      </c>
      <c r="R11" s="102">
        <v>2046217.3700000006</v>
      </c>
      <c r="S11" s="102">
        <f>R11/Q11*100</f>
        <v>29950.488436768159</v>
      </c>
    </row>
    <row r="12" spans="1:19" ht="20.100000000000001" customHeight="1" thickBot="1">
      <c r="B12" s="218" t="s">
        <v>120</v>
      </c>
      <c r="C12" s="218"/>
      <c r="D12" s="157">
        <v>2872</v>
      </c>
      <c r="E12" s="158">
        <v>183406.64999999994</v>
      </c>
      <c r="F12" s="159">
        <v>779</v>
      </c>
      <c r="G12" s="160">
        <v>15421.32</v>
      </c>
      <c r="H12" s="157">
        <v>297</v>
      </c>
      <c r="I12" s="158">
        <v>59983.029999999992</v>
      </c>
      <c r="J12" s="159">
        <v>756</v>
      </c>
      <c r="K12" s="160">
        <v>224897.77</v>
      </c>
      <c r="L12" s="89"/>
      <c r="M12" s="88"/>
      <c r="N12" s="125"/>
      <c r="O12" s="84" t="s">
        <v>104</v>
      </c>
      <c r="P12" s="108"/>
      <c r="Q12" s="103">
        <f>Q11/Q$13</f>
        <v>0.12832215773557973</v>
      </c>
      <c r="R12" s="104">
        <f>R11/R$13</f>
        <v>0.40091912996663326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33812</v>
      </c>
      <c r="E13" s="149">
        <v>2038870.3400000003</v>
      </c>
      <c r="F13" s="151">
        <v>8630</v>
      </c>
      <c r="G13" s="152">
        <v>162392.25999999998</v>
      </c>
      <c r="H13" s="150">
        <v>3967</v>
      </c>
      <c r="I13" s="149">
        <v>856335.78000000061</v>
      </c>
      <c r="J13" s="151">
        <v>6832</v>
      </c>
      <c r="K13" s="152">
        <v>2046217.3700000006</v>
      </c>
      <c r="M13" s="58"/>
      <c r="N13" s="131" t="s">
        <v>111</v>
      </c>
      <c r="O13" s="132"/>
      <c r="P13" s="133"/>
      <c r="Q13" s="96">
        <f>Q5+Q7+Q9+Q11</f>
        <v>53241</v>
      </c>
      <c r="R13" s="97">
        <f>R5+R7+R9+R11</f>
        <v>5103815.7500000019</v>
      </c>
      <c r="S13" s="97">
        <f>R13/Q13*100</f>
        <v>9586.2507278225457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0.64707080998471722</v>
      </c>
      <c r="O16" s="58">
        <f>F5/(D5+F5+H5+J5)</f>
        <v>0.18033622007131941</v>
      </c>
      <c r="P16" s="58">
        <f>H5/(D5+F5+H5+J5)</f>
        <v>5.6036678553234846E-2</v>
      </c>
      <c r="Q16" s="58">
        <f>J5/(D5+F5+H5+J5)</f>
        <v>0.11655629139072848</v>
      </c>
    </row>
    <row r="17" spans="13:17" ht="20.100000000000001" customHeight="1">
      <c r="M17" s="14" t="s">
        <v>133</v>
      </c>
      <c r="N17" s="58">
        <f t="shared" ref="N17:N23" si="0">D6/(D6+F6+H6+J6)</f>
        <v>0.62897159901439503</v>
      </c>
      <c r="O17" s="58">
        <f t="shared" ref="O17:O23" si="1">F6/(D6+F6+H6+J6)</f>
        <v>0.20477240306056282</v>
      </c>
      <c r="P17" s="58">
        <f t="shared" ref="P17:P23" si="2">H6/(D6+F6+H6+J6)</f>
        <v>5.1873946310465567E-2</v>
      </c>
      <c r="Q17" s="58">
        <f t="shared" ref="Q17:Q23" si="3">J6/(D6+F6+H6+J6)</f>
        <v>0.11438205161457658</v>
      </c>
    </row>
    <row r="18" spans="13:17" ht="20.100000000000001" customHeight="1">
      <c r="M18" s="14" t="s">
        <v>134</v>
      </c>
      <c r="N18" s="58">
        <f t="shared" si="0"/>
        <v>0.58985450255603622</v>
      </c>
      <c r="O18" s="58">
        <f t="shared" si="1"/>
        <v>0.18501769563507667</v>
      </c>
      <c r="P18" s="58">
        <f t="shared" si="2"/>
        <v>9.9095556429414075E-2</v>
      </c>
      <c r="Q18" s="58">
        <f t="shared" si="3"/>
        <v>0.12603224537947305</v>
      </c>
    </row>
    <row r="19" spans="13:17" ht="20.100000000000001" customHeight="1">
      <c r="M19" s="14" t="s">
        <v>135</v>
      </c>
      <c r="N19" s="58">
        <f t="shared" si="0"/>
        <v>0.65364850976361766</v>
      </c>
      <c r="O19" s="58">
        <f t="shared" si="1"/>
        <v>0.14080164439876669</v>
      </c>
      <c r="P19" s="58">
        <f t="shared" si="2"/>
        <v>3.28879753340185E-2</v>
      </c>
      <c r="Q19" s="58">
        <f t="shared" si="3"/>
        <v>0.17266187050359713</v>
      </c>
    </row>
    <row r="20" spans="13:17" ht="20.100000000000001" customHeight="1">
      <c r="M20" s="14" t="s">
        <v>136</v>
      </c>
      <c r="N20" s="58">
        <f t="shared" si="0"/>
        <v>0.61259735861835418</v>
      </c>
      <c r="O20" s="58">
        <f t="shared" si="1"/>
        <v>0.1466305452082628</v>
      </c>
      <c r="P20" s="58">
        <f t="shared" si="2"/>
        <v>0.10633254317643075</v>
      </c>
      <c r="Q20" s="58">
        <f t="shared" si="3"/>
        <v>0.13443955299695226</v>
      </c>
    </row>
    <row r="21" spans="13:17" ht="20.100000000000001" customHeight="1">
      <c r="M21" s="14" t="s">
        <v>137</v>
      </c>
      <c r="N21" s="58">
        <f t="shared" si="0"/>
        <v>0.64707664344138138</v>
      </c>
      <c r="O21" s="58">
        <f t="shared" si="1"/>
        <v>0.12147833989700091</v>
      </c>
      <c r="P21" s="58">
        <f t="shared" si="2"/>
        <v>8.4822780975461975E-2</v>
      </c>
      <c r="Q21" s="58">
        <f t="shared" si="3"/>
        <v>0.14662223568615571</v>
      </c>
    </row>
    <row r="22" spans="13:17" ht="20.100000000000001" customHeight="1">
      <c r="M22" s="14" t="s">
        <v>138</v>
      </c>
      <c r="N22" s="58">
        <f t="shared" si="0"/>
        <v>0.65072102052135328</v>
      </c>
      <c r="O22" s="58">
        <f t="shared" si="1"/>
        <v>0.14226289517470883</v>
      </c>
      <c r="P22" s="58">
        <f t="shared" si="2"/>
        <v>8.8602329450915146E-2</v>
      </c>
      <c r="Q22" s="58">
        <f t="shared" si="3"/>
        <v>0.11841375485302275</v>
      </c>
    </row>
    <row r="23" spans="13:17" ht="20.100000000000001" customHeight="1">
      <c r="M23" s="14" t="s">
        <v>139</v>
      </c>
      <c r="N23" s="58">
        <f t="shared" si="0"/>
        <v>0.61054421768707479</v>
      </c>
      <c r="O23" s="58">
        <f t="shared" si="1"/>
        <v>0.16560374149659865</v>
      </c>
      <c r="P23" s="58">
        <f t="shared" si="2"/>
        <v>6.313775510204081E-2</v>
      </c>
      <c r="Q23" s="58">
        <f t="shared" si="3"/>
        <v>0.16071428571428573</v>
      </c>
    </row>
    <row r="24" spans="13:17" ht="20.100000000000001" customHeight="1">
      <c r="M24" s="14" t="s">
        <v>140</v>
      </c>
      <c r="N24" s="58">
        <f t="shared" ref="N24" si="4">D13/(D13+F13+H13+J13)</f>
        <v>0.63507447268082873</v>
      </c>
      <c r="O24" s="58">
        <f t="shared" ref="O24" si="5">F13/(D13+F13+H13+J13)</f>
        <v>0.16209312372044102</v>
      </c>
      <c r="P24" s="58">
        <f t="shared" ref="P24" si="6">H13/(D13+F13+H13+J13)</f>
        <v>7.4510245863150582E-2</v>
      </c>
      <c r="Q24" s="58">
        <f t="shared" ref="Q24" si="7">J13/(D13+F13+H13+J13)</f>
        <v>0.12832215773557973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0.40559726138395436</v>
      </c>
      <c r="O29" s="58">
        <f>G5/(E5+G5+I5+K5)</f>
        <v>4.0152359316987928E-2</v>
      </c>
      <c r="P29" s="58">
        <f>I5/(E5+G5+I5+K5)</f>
        <v>0.13066438474259939</v>
      </c>
      <c r="Q29" s="58">
        <f>K5/(E5+G5+I5+K5)</f>
        <v>0.42358599455645835</v>
      </c>
    </row>
    <row r="30" spans="13:17" ht="20.100000000000001" customHeight="1">
      <c r="M30" s="14" t="s">
        <v>133</v>
      </c>
      <c r="N30" s="58">
        <f t="shared" ref="N30:N37" si="8">E6/(E6+G6+I6+K6)</f>
        <v>0.44162051280258857</v>
      </c>
      <c r="O30" s="58">
        <f t="shared" ref="O30:O37" si="9">G6/(E6+G6+I6+K6)</f>
        <v>4.4870911481839498E-2</v>
      </c>
      <c r="P30" s="58">
        <f t="shared" ref="P30:P37" si="10">I6/(E6+G6+I6+K6)</f>
        <v>0.12752681307439573</v>
      </c>
      <c r="Q30" s="58">
        <f t="shared" ref="Q30:Q37" si="11">K6/(E6+G6+I6+K6)</f>
        <v>0.38598176264117612</v>
      </c>
    </row>
    <row r="31" spans="13:17" ht="20.100000000000001" customHeight="1">
      <c r="M31" s="14" t="s">
        <v>134</v>
      </c>
      <c r="N31" s="58">
        <f t="shared" si="8"/>
        <v>0.35810292221513867</v>
      </c>
      <c r="O31" s="58">
        <f t="shared" si="9"/>
        <v>3.2896648746573241E-2</v>
      </c>
      <c r="P31" s="58">
        <f t="shared" si="10"/>
        <v>0.2172634021436243</v>
      </c>
      <c r="Q31" s="58">
        <f t="shared" si="11"/>
        <v>0.39173702689466366</v>
      </c>
    </row>
    <row r="32" spans="13:17" ht="20.100000000000001" customHeight="1">
      <c r="M32" s="14" t="s">
        <v>135</v>
      </c>
      <c r="N32" s="58">
        <f t="shared" si="8"/>
        <v>0.39143646639579244</v>
      </c>
      <c r="O32" s="58">
        <f t="shared" si="9"/>
        <v>2.7016266711649382E-2</v>
      </c>
      <c r="P32" s="58">
        <f t="shared" si="10"/>
        <v>6.8016647271944966E-2</v>
      </c>
      <c r="Q32" s="58">
        <f t="shared" si="11"/>
        <v>0.51353061962061319</v>
      </c>
    </row>
    <row r="33" spans="13:17" ht="20.100000000000001" customHeight="1">
      <c r="M33" s="14" t="s">
        <v>136</v>
      </c>
      <c r="N33" s="58">
        <f t="shared" si="8"/>
        <v>0.38411217737242787</v>
      </c>
      <c r="O33" s="58">
        <f t="shared" si="9"/>
        <v>2.8372462137737177E-2</v>
      </c>
      <c r="P33" s="58">
        <f t="shared" si="10"/>
        <v>0.20827777163195527</v>
      </c>
      <c r="Q33" s="58">
        <f t="shared" si="11"/>
        <v>0.37923758885787973</v>
      </c>
    </row>
    <row r="34" spans="13:17" ht="20.100000000000001" customHeight="1">
      <c r="M34" s="14" t="s">
        <v>137</v>
      </c>
      <c r="N34" s="58">
        <f t="shared" si="8"/>
        <v>0.38469310777216131</v>
      </c>
      <c r="O34" s="58">
        <f t="shared" si="9"/>
        <v>2.178369903401272E-2</v>
      </c>
      <c r="P34" s="58">
        <f t="shared" si="10"/>
        <v>0.18120941166253951</v>
      </c>
      <c r="Q34" s="58">
        <f t="shared" si="11"/>
        <v>0.41231378153128651</v>
      </c>
    </row>
    <row r="35" spans="13:17" ht="20.100000000000001" customHeight="1">
      <c r="M35" s="14" t="s">
        <v>138</v>
      </c>
      <c r="N35" s="58">
        <f t="shared" si="8"/>
        <v>0.41010175101067065</v>
      </c>
      <c r="O35" s="58">
        <f t="shared" si="9"/>
        <v>2.6440826596886038E-2</v>
      </c>
      <c r="P35" s="58">
        <f t="shared" si="10"/>
        <v>0.20684235092462983</v>
      </c>
      <c r="Q35" s="58">
        <f t="shared" si="11"/>
        <v>0.35661507146781352</v>
      </c>
    </row>
    <row r="36" spans="13:17" ht="20.100000000000001" customHeight="1">
      <c r="M36" s="14" t="s">
        <v>139</v>
      </c>
      <c r="N36" s="58">
        <f t="shared" si="8"/>
        <v>0.37916751023554934</v>
      </c>
      <c r="O36" s="58">
        <f t="shared" si="9"/>
        <v>3.1881414926588997E-2</v>
      </c>
      <c r="P36" s="58">
        <f t="shared" si="10"/>
        <v>0.12400649671908988</v>
      </c>
      <c r="Q36" s="58">
        <f t="shared" si="11"/>
        <v>0.46494457811877182</v>
      </c>
    </row>
    <row r="37" spans="13:17" ht="20.100000000000001" customHeight="1">
      <c r="M37" s="14" t="s">
        <v>140</v>
      </c>
      <c r="N37" s="58">
        <f t="shared" si="8"/>
        <v>0.39947961287591538</v>
      </c>
      <c r="O37" s="58">
        <f t="shared" si="9"/>
        <v>3.1817813956156217E-2</v>
      </c>
      <c r="P37" s="58">
        <f t="shared" si="10"/>
        <v>0.1677834432012951</v>
      </c>
      <c r="Q37" s="58">
        <f t="shared" si="11"/>
        <v>0.40091912996663326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5029</v>
      </c>
      <c r="F5" s="164">
        <f t="shared" ref="F5:F16" si="0">E5/SUM(E$5:E$16)</f>
        <v>0.14873417721518986</v>
      </c>
      <c r="G5" s="165">
        <v>295559.78999999998</v>
      </c>
      <c r="H5" s="166">
        <f t="shared" ref="H5:H16" si="1">G5/SUM(G$5:G$16)</f>
        <v>0.14496252370810395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234</v>
      </c>
      <c r="F6" s="168">
        <f t="shared" si="0"/>
        <v>6.9206198982609728E-3</v>
      </c>
      <c r="G6" s="169">
        <v>17835.040000000005</v>
      </c>
      <c r="H6" s="170">
        <f t="shared" si="1"/>
        <v>8.7475106435654978E-3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2254</v>
      </c>
      <c r="F7" s="168">
        <f t="shared" si="0"/>
        <v>6.6662723293505269E-2</v>
      </c>
      <c r="G7" s="169">
        <v>106909.81</v>
      </c>
      <c r="H7" s="170">
        <f t="shared" si="1"/>
        <v>5.2435806192560531E-2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437</v>
      </c>
      <c r="F8" s="168">
        <f t="shared" si="0"/>
        <v>1.2924405536495919E-2</v>
      </c>
      <c r="G8" s="169">
        <v>19144.07</v>
      </c>
      <c r="H8" s="170">
        <f t="shared" si="1"/>
        <v>9.3895475471971399E-3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4357</v>
      </c>
      <c r="F9" s="168">
        <f t="shared" si="0"/>
        <v>0.12885957648172247</v>
      </c>
      <c r="G9" s="169">
        <v>56388.21</v>
      </c>
      <c r="H9" s="170">
        <f t="shared" si="1"/>
        <v>2.7656594386477759E-2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6693</v>
      </c>
      <c r="F10" s="168">
        <f t="shared" si="0"/>
        <v>0.19794747426949011</v>
      </c>
      <c r="G10" s="169">
        <v>756260.58</v>
      </c>
      <c r="H10" s="170">
        <f t="shared" si="1"/>
        <v>0.37092137011517856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3240</v>
      </c>
      <c r="F11" s="168">
        <f t="shared" si="0"/>
        <v>9.5823967822075001E-2</v>
      </c>
      <c r="G11" s="169">
        <v>284987.37000000011</v>
      </c>
      <c r="H11" s="170">
        <f t="shared" si="1"/>
        <v>0.13977709342713773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1136</v>
      </c>
      <c r="F12" s="168">
        <f t="shared" si="0"/>
        <v>3.3597539335147288E-2</v>
      </c>
      <c r="G12" s="169">
        <v>136164.59</v>
      </c>
      <c r="H12" s="170">
        <f t="shared" si="1"/>
        <v>6.6784330189432251E-2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199</v>
      </c>
      <c r="F13" s="168">
        <f t="shared" si="0"/>
        <v>5.8854844433928787E-3</v>
      </c>
      <c r="G13" s="169">
        <v>15633.700000000004</v>
      </c>
      <c r="H13" s="170">
        <f t="shared" si="1"/>
        <v>7.6678245267916365E-3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9181</v>
      </c>
      <c r="F15" s="168">
        <f t="shared" si="0"/>
        <v>0.27153081746125635</v>
      </c>
      <c r="G15" s="169">
        <v>124488.51000000004</v>
      </c>
      <c r="H15" s="170">
        <f t="shared" si="1"/>
        <v>6.1057590351723902E-2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1052</v>
      </c>
      <c r="F16" s="172">
        <f t="shared" si="0"/>
        <v>3.111321424346386E-2</v>
      </c>
      <c r="G16" s="173">
        <v>225498.67</v>
      </c>
      <c r="H16" s="174">
        <f t="shared" si="1"/>
        <v>0.11059980891183105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38"/>
      <c r="C19" s="223" t="s">
        <v>85</v>
      </c>
      <c r="D19" s="224"/>
      <c r="E19" s="167">
        <v>664</v>
      </c>
      <c r="F19" s="168">
        <f t="shared" si="2"/>
        <v>7.6940903823870227E-2</v>
      </c>
      <c r="G19" s="169">
        <v>20434.210000000006</v>
      </c>
      <c r="H19" s="170">
        <f t="shared" si="3"/>
        <v>0.12583241344137958</v>
      </c>
    </row>
    <row r="20" spans="2:8" s="14" customFormat="1" ht="20.100000000000001" customHeight="1">
      <c r="B20" s="238"/>
      <c r="C20" s="223" t="s">
        <v>86</v>
      </c>
      <c r="D20" s="224"/>
      <c r="E20" s="167">
        <v>162</v>
      </c>
      <c r="F20" s="168">
        <f t="shared" si="2"/>
        <v>1.8771726535341832E-2</v>
      </c>
      <c r="G20" s="169">
        <v>6067.1899999999987</v>
      </c>
      <c r="H20" s="170">
        <f t="shared" si="3"/>
        <v>3.7361324979404795E-2</v>
      </c>
    </row>
    <row r="21" spans="2:8" s="14" customFormat="1" ht="20.100000000000001" customHeight="1">
      <c r="B21" s="238"/>
      <c r="C21" s="223" t="s">
        <v>87</v>
      </c>
      <c r="D21" s="224"/>
      <c r="E21" s="167">
        <v>453</v>
      </c>
      <c r="F21" s="168">
        <f t="shared" si="2"/>
        <v>5.2491309385863265E-2</v>
      </c>
      <c r="G21" s="169">
        <v>5475.1</v>
      </c>
      <c r="H21" s="170">
        <f t="shared" si="3"/>
        <v>3.371527682415406E-2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2277</v>
      </c>
      <c r="F23" s="168">
        <f t="shared" si="2"/>
        <v>0.26384704519119351</v>
      </c>
      <c r="G23" s="169">
        <v>79886.77</v>
      </c>
      <c r="H23" s="170">
        <f t="shared" si="3"/>
        <v>0.49193705414285138</v>
      </c>
    </row>
    <row r="24" spans="2:8" s="14" customFormat="1" ht="20.100000000000001" customHeight="1">
      <c r="B24" s="238"/>
      <c r="C24" s="223" t="s">
        <v>90</v>
      </c>
      <c r="D24" s="224"/>
      <c r="E24" s="167">
        <v>78</v>
      </c>
      <c r="F24" s="168">
        <f t="shared" si="2"/>
        <v>9.038238702201622E-3</v>
      </c>
      <c r="G24" s="169">
        <v>2963.56</v>
      </c>
      <c r="H24" s="170">
        <f t="shared" si="3"/>
        <v>1.8249391935305288E-2</v>
      </c>
    </row>
    <row r="25" spans="2:8" s="14" customFormat="1" ht="20.100000000000001" customHeight="1">
      <c r="B25" s="238"/>
      <c r="C25" s="223" t="s">
        <v>145</v>
      </c>
      <c r="D25" s="224"/>
      <c r="E25" s="167">
        <v>10</v>
      </c>
      <c r="F25" s="168">
        <f t="shared" si="2"/>
        <v>1.1587485515643105E-3</v>
      </c>
      <c r="G25" s="169">
        <v>480.97</v>
      </c>
      <c r="H25" s="170">
        <f t="shared" si="3"/>
        <v>2.9617790897176997E-3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4751</v>
      </c>
      <c r="F27" s="168">
        <f t="shared" si="2"/>
        <v>0.55052143684820398</v>
      </c>
      <c r="G27" s="169">
        <v>27951.350000000002</v>
      </c>
      <c r="H27" s="170">
        <f t="shared" si="3"/>
        <v>0.17212242750978404</v>
      </c>
    </row>
    <row r="28" spans="2:8" s="14" customFormat="1" ht="20.100000000000001" customHeight="1">
      <c r="B28" s="239"/>
      <c r="C28" s="223" t="s">
        <v>91</v>
      </c>
      <c r="D28" s="224"/>
      <c r="E28" s="171">
        <v>235</v>
      </c>
      <c r="F28" s="172">
        <f t="shared" si="2"/>
        <v>2.7230590961761298E-2</v>
      </c>
      <c r="G28" s="173">
        <v>19133.11</v>
      </c>
      <c r="H28" s="174">
        <f t="shared" si="3"/>
        <v>0.11782033207740319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159</v>
      </c>
      <c r="F29" s="176">
        <f t="shared" ref="F29:F40" si="4">E29/SUM(E$29:E$40)</f>
        <v>4.0080665490294931E-2</v>
      </c>
      <c r="G29" s="177">
        <v>26320.089999999997</v>
      </c>
      <c r="H29" s="178">
        <f t="shared" ref="H29:H40" si="5">G29/SUM(G$29:G$40)</f>
        <v>3.073571210582839E-2</v>
      </c>
    </row>
    <row r="30" spans="2:8" s="14" customFormat="1" ht="20.100000000000001" customHeight="1">
      <c r="B30" s="236"/>
      <c r="C30" s="223" t="s">
        <v>74</v>
      </c>
      <c r="D30" s="224"/>
      <c r="E30" s="167">
        <v>7</v>
      </c>
      <c r="F30" s="168">
        <f t="shared" si="4"/>
        <v>1.7645576002016637E-3</v>
      </c>
      <c r="G30" s="169">
        <v>1293.45</v>
      </c>
      <c r="H30" s="170">
        <f t="shared" si="5"/>
        <v>1.5104472219997628E-3</v>
      </c>
    </row>
    <row r="31" spans="2:8" s="14" customFormat="1" ht="20.100000000000001" customHeight="1">
      <c r="B31" s="236"/>
      <c r="C31" s="223" t="s">
        <v>75</v>
      </c>
      <c r="D31" s="224"/>
      <c r="E31" s="167">
        <v>141</v>
      </c>
      <c r="F31" s="168">
        <f t="shared" si="4"/>
        <v>3.554323166120494E-2</v>
      </c>
      <c r="G31" s="169">
        <v>20653.43</v>
      </c>
      <c r="H31" s="170">
        <f t="shared" si="5"/>
        <v>2.4118377956833709E-2</v>
      </c>
    </row>
    <row r="32" spans="2:8" s="14" customFormat="1" ht="20.100000000000001" customHeight="1">
      <c r="B32" s="236"/>
      <c r="C32" s="223" t="s">
        <v>76</v>
      </c>
      <c r="D32" s="224"/>
      <c r="E32" s="167">
        <v>6</v>
      </c>
      <c r="F32" s="168">
        <f t="shared" si="4"/>
        <v>1.5124779430299975E-3</v>
      </c>
      <c r="G32" s="169">
        <v>246.23</v>
      </c>
      <c r="H32" s="170">
        <f t="shared" si="5"/>
        <v>2.8753907725308404E-4</v>
      </c>
    </row>
    <row r="33" spans="2:8" s="14" customFormat="1" ht="20.100000000000001" customHeight="1">
      <c r="B33" s="236"/>
      <c r="C33" s="223" t="s">
        <v>77</v>
      </c>
      <c r="D33" s="224"/>
      <c r="E33" s="167">
        <v>578</v>
      </c>
      <c r="F33" s="168">
        <f t="shared" si="4"/>
        <v>0.14570204184522309</v>
      </c>
      <c r="G33" s="169">
        <v>128239.97</v>
      </c>
      <c r="H33" s="170">
        <f t="shared" si="5"/>
        <v>0.14975430548983951</v>
      </c>
    </row>
    <row r="34" spans="2:8" s="14" customFormat="1" ht="20.100000000000001" customHeight="1">
      <c r="B34" s="236"/>
      <c r="C34" s="223" t="s">
        <v>78</v>
      </c>
      <c r="D34" s="224"/>
      <c r="E34" s="167">
        <v>84</v>
      </c>
      <c r="F34" s="168">
        <f t="shared" si="4"/>
        <v>2.1174691202419965E-2</v>
      </c>
      <c r="G34" s="169">
        <v>5504.0000000000009</v>
      </c>
      <c r="H34" s="170">
        <f t="shared" si="5"/>
        <v>6.4273852950533037E-3</v>
      </c>
    </row>
    <row r="35" spans="2:8" s="14" customFormat="1" ht="20.100000000000001" customHeight="1">
      <c r="B35" s="236"/>
      <c r="C35" s="223" t="s">
        <v>79</v>
      </c>
      <c r="D35" s="224"/>
      <c r="E35" s="167">
        <v>1827</v>
      </c>
      <c r="F35" s="168">
        <f t="shared" si="4"/>
        <v>0.46054953365263424</v>
      </c>
      <c r="G35" s="169">
        <v>512194.49000000005</v>
      </c>
      <c r="H35" s="170">
        <f t="shared" si="5"/>
        <v>0.59812342536942698</v>
      </c>
    </row>
    <row r="36" spans="2:8" s="14" customFormat="1" ht="20.100000000000001" customHeight="1">
      <c r="B36" s="236"/>
      <c r="C36" s="223" t="s">
        <v>80</v>
      </c>
      <c r="D36" s="224"/>
      <c r="E36" s="167">
        <v>29</v>
      </c>
      <c r="F36" s="168">
        <f t="shared" si="4"/>
        <v>7.3103100579783213E-3</v>
      </c>
      <c r="G36" s="169">
        <v>7438.38</v>
      </c>
      <c r="H36" s="170">
        <f t="shared" si="5"/>
        <v>8.6862889227868074E-3</v>
      </c>
    </row>
    <row r="37" spans="2:8" s="14" customFormat="1" ht="20.100000000000001" customHeight="1">
      <c r="B37" s="236"/>
      <c r="C37" s="223" t="s">
        <v>81</v>
      </c>
      <c r="D37" s="224"/>
      <c r="E37" s="167">
        <v>26</v>
      </c>
      <c r="F37" s="168">
        <f t="shared" si="4"/>
        <v>6.5540710864633225E-3</v>
      </c>
      <c r="G37" s="169">
        <v>5537.68</v>
      </c>
      <c r="H37" s="170">
        <f t="shared" si="5"/>
        <v>6.4667156614663466E-3</v>
      </c>
    </row>
    <row r="38" spans="2:8" s="14" customFormat="1" ht="20.100000000000001" customHeight="1">
      <c r="B38" s="236"/>
      <c r="C38" s="223" t="s">
        <v>147</v>
      </c>
      <c r="D38" s="224"/>
      <c r="E38" s="167">
        <v>64</v>
      </c>
      <c r="F38" s="168">
        <f t="shared" si="4"/>
        <v>1.613309805898664E-2</v>
      </c>
      <c r="G38" s="169">
        <v>18919.71</v>
      </c>
      <c r="H38" s="170">
        <f t="shared" si="5"/>
        <v>2.2093798299540862E-2</v>
      </c>
    </row>
    <row r="39" spans="2:8" s="14" customFormat="1" ht="20.100000000000001" customHeight="1">
      <c r="B39" s="236"/>
      <c r="C39" s="225" t="s">
        <v>93</v>
      </c>
      <c r="D39" s="226"/>
      <c r="E39" s="167">
        <v>52</v>
      </c>
      <c r="F39" s="168">
        <f t="shared" si="4"/>
        <v>1.3108142172926645E-2</v>
      </c>
      <c r="G39" s="169">
        <v>14265.07</v>
      </c>
      <c r="H39" s="184">
        <f t="shared" si="5"/>
        <v>1.6658266924219841E-2</v>
      </c>
    </row>
    <row r="40" spans="2:8" s="14" customFormat="1" ht="20.100000000000001" customHeight="1">
      <c r="B40" s="182"/>
      <c r="C40" s="233" t="s">
        <v>148</v>
      </c>
      <c r="D40" s="234"/>
      <c r="E40" s="167">
        <v>994</v>
      </c>
      <c r="F40" s="185">
        <f t="shared" si="4"/>
        <v>0.25056717922863625</v>
      </c>
      <c r="G40" s="169">
        <v>115723.28</v>
      </c>
      <c r="H40" s="172">
        <f t="shared" si="5"/>
        <v>0.13513773767575143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3696</v>
      </c>
      <c r="F41" s="176">
        <f>E41/SUM(E$41:E$44)</f>
        <v>0.54098360655737709</v>
      </c>
      <c r="G41" s="177">
        <v>1040707.3299999996</v>
      </c>
      <c r="H41" s="178">
        <f>G41/SUM(G$41:G$44)</f>
        <v>0.50860057453231378</v>
      </c>
    </row>
    <row r="42" spans="2:8" s="14" customFormat="1" ht="20.100000000000001" customHeight="1">
      <c r="B42" s="228"/>
      <c r="C42" s="223" t="s">
        <v>96</v>
      </c>
      <c r="D42" s="224"/>
      <c r="E42" s="167">
        <v>2710</v>
      </c>
      <c r="F42" s="168">
        <f t="shared" ref="F42:F44" si="6">E42/SUM(E$41:E$44)</f>
        <v>0.39666276346604218</v>
      </c>
      <c r="G42" s="169">
        <v>845419.34999999963</v>
      </c>
      <c r="H42" s="170">
        <f t="shared" ref="H42:H44" si="7">G42/SUM(G$41:G$44)</f>
        <v>0.41316204348319063</v>
      </c>
    </row>
    <row r="43" spans="2:8" s="14" customFormat="1" ht="20.100000000000001" customHeight="1">
      <c r="B43" s="229"/>
      <c r="C43" s="223" t="s">
        <v>149</v>
      </c>
      <c r="D43" s="224"/>
      <c r="E43" s="183">
        <v>352</v>
      </c>
      <c r="F43" s="168">
        <f t="shared" si="6"/>
        <v>5.1522248243559721E-2</v>
      </c>
      <c r="G43" s="169">
        <v>137467.45000000004</v>
      </c>
      <c r="H43" s="170">
        <f t="shared" si="7"/>
        <v>6.7181254550683481E-2</v>
      </c>
    </row>
    <row r="44" spans="2:8" s="14" customFormat="1" ht="20.100000000000001" customHeight="1">
      <c r="B44" s="230"/>
      <c r="C44" s="233" t="s">
        <v>97</v>
      </c>
      <c r="D44" s="234"/>
      <c r="E44" s="171">
        <v>74</v>
      </c>
      <c r="F44" s="172">
        <f t="shared" si="6"/>
        <v>1.0831381733021077E-2</v>
      </c>
      <c r="G44" s="173">
        <v>22623.239999999998</v>
      </c>
      <c r="H44" s="174">
        <f t="shared" si="7"/>
        <v>1.105612743381218E-2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53241</v>
      </c>
      <c r="F45" s="179">
        <f>E45/E$45</f>
        <v>1</v>
      </c>
      <c r="G45" s="180">
        <f>SUM(G5:G44)</f>
        <v>5103815.75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3241</v>
      </c>
      <c r="E4" s="67">
        <v>59252.330000000009</v>
      </c>
      <c r="F4" s="67">
        <f>E4*1000/D4</f>
        <v>18282.113545202101</v>
      </c>
      <c r="G4" s="67">
        <v>50320</v>
      </c>
      <c r="H4" s="63">
        <f>F4/G4</f>
        <v>0.36331704183628977</v>
      </c>
      <c r="K4" s="14">
        <f>D4*G4</f>
        <v>163087120</v>
      </c>
      <c r="L4" s="14" t="s">
        <v>26</v>
      </c>
      <c r="M4" s="24">
        <f>G4-F4</f>
        <v>32037.886454797899</v>
      </c>
    </row>
    <row r="5" spans="1:13" s="14" customFormat="1" ht="20.100000000000001" customHeight="1">
      <c r="B5" s="253" t="s">
        <v>27</v>
      </c>
      <c r="C5" s="254"/>
      <c r="D5" s="64">
        <v>3497</v>
      </c>
      <c r="E5" s="68">
        <v>103139.93000000005</v>
      </c>
      <c r="F5" s="68">
        <f t="shared" ref="F5:F13" si="0">E5*1000/D5</f>
        <v>29493.831855876477</v>
      </c>
      <c r="G5" s="68">
        <v>105310</v>
      </c>
      <c r="H5" s="65">
        <f t="shared" ref="H5:H10" si="1">F5/G5</f>
        <v>0.28006677291687854</v>
      </c>
      <c r="K5" s="14">
        <f t="shared" ref="K5:K10" si="2">D5*G5</f>
        <v>368269070</v>
      </c>
      <c r="L5" s="14" t="s">
        <v>27</v>
      </c>
      <c r="M5" s="24">
        <f t="shared" ref="M5:M10" si="3">G5-F5</f>
        <v>75816.168144123527</v>
      </c>
    </row>
    <row r="6" spans="1:13" s="14" customFormat="1" ht="20.100000000000001" customHeight="1">
      <c r="B6" s="253" t="s">
        <v>28</v>
      </c>
      <c r="C6" s="254"/>
      <c r="D6" s="64">
        <v>6306</v>
      </c>
      <c r="E6" s="68">
        <v>577211.16</v>
      </c>
      <c r="F6" s="68">
        <f t="shared" si="0"/>
        <v>91533.644148430059</v>
      </c>
      <c r="G6" s="68">
        <v>167650</v>
      </c>
      <c r="H6" s="65">
        <f t="shared" si="1"/>
        <v>0.54598057947169731</v>
      </c>
      <c r="K6" s="14">
        <f t="shared" si="2"/>
        <v>1057200900</v>
      </c>
      <c r="L6" s="14" t="s">
        <v>28</v>
      </c>
      <c r="M6" s="24">
        <f t="shared" si="3"/>
        <v>76116.355851569941</v>
      </c>
    </row>
    <row r="7" spans="1:13" s="14" customFormat="1" ht="20.100000000000001" customHeight="1">
      <c r="B7" s="253" t="s">
        <v>29</v>
      </c>
      <c r="C7" s="254"/>
      <c r="D7" s="64">
        <v>3795</v>
      </c>
      <c r="E7" s="68">
        <v>438004.69000000006</v>
      </c>
      <c r="F7" s="68">
        <f t="shared" si="0"/>
        <v>115416.25559947301</v>
      </c>
      <c r="G7" s="68">
        <v>197050</v>
      </c>
      <c r="H7" s="65">
        <f t="shared" si="1"/>
        <v>0.58572065769841664</v>
      </c>
      <c r="K7" s="14">
        <f t="shared" si="2"/>
        <v>747804750</v>
      </c>
      <c r="L7" s="14" t="s">
        <v>29</v>
      </c>
      <c r="M7" s="24">
        <f t="shared" si="3"/>
        <v>81633.744400526994</v>
      </c>
    </row>
    <row r="8" spans="1:13" s="14" customFormat="1" ht="20.100000000000001" customHeight="1">
      <c r="B8" s="253" t="s">
        <v>30</v>
      </c>
      <c r="C8" s="254"/>
      <c r="D8" s="64">
        <v>2516</v>
      </c>
      <c r="E8" s="68">
        <v>391916.12999999983</v>
      </c>
      <c r="F8" s="68">
        <f t="shared" si="0"/>
        <v>155769.52702702695</v>
      </c>
      <c r="G8" s="68">
        <v>270480</v>
      </c>
      <c r="H8" s="65">
        <f t="shared" si="1"/>
        <v>0.57590035132736972</v>
      </c>
      <c r="K8" s="14">
        <f t="shared" si="2"/>
        <v>680527680</v>
      </c>
      <c r="L8" s="14" t="s">
        <v>30</v>
      </c>
      <c r="M8" s="24">
        <f t="shared" si="3"/>
        <v>114710.47297297305</v>
      </c>
    </row>
    <row r="9" spans="1:13" s="14" customFormat="1" ht="20.100000000000001" customHeight="1">
      <c r="B9" s="253" t="s">
        <v>31</v>
      </c>
      <c r="C9" s="254"/>
      <c r="D9" s="64">
        <v>2262</v>
      </c>
      <c r="E9" s="68">
        <v>423939.1999999999</v>
      </c>
      <c r="F9" s="68">
        <f t="shared" si="0"/>
        <v>187417.86030061886</v>
      </c>
      <c r="G9" s="68">
        <v>309380</v>
      </c>
      <c r="H9" s="65">
        <f t="shared" si="1"/>
        <v>0.60578531353228671</v>
      </c>
      <c r="K9" s="14">
        <f t="shared" si="2"/>
        <v>699817560</v>
      </c>
      <c r="L9" s="14" t="s">
        <v>31</v>
      </c>
      <c r="M9" s="24">
        <f t="shared" si="3"/>
        <v>121962.13969938114</v>
      </c>
    </row>
    <row r="10" spans="1:13" s="14" customFormat="1" ht="20.100000000000001" customHeight="1">
      <c r="B10" s="255" t="s">
        <v>32</v>
      </c>
      <c r="C10" s="256"/>
      <c r="D10" s="72">
        <v>973</v>
      </c>
      <c r="E10" s="73">
        <v>207799.16</v>
      </c>
      <c r="F10" s="73">
        <f t="shared" si="0"/>
        <v>213565.4265159301</v>
      </c>
      <c r="G10" s="73">
        <v>362170</v>
      </c>
      <c r="H10" s="75">
        <f t="shared" si="1"/>
        <v>0.58968281888596541</v>
      </c>
      <c r="K10" s="14">
        <f t="shared" si="2"/>
        <v>352391410</v>
      </c>
      <c r="L10" s="14" t="s">
        <v>32</v>
      </c>
      <c r="M10" s="24">
        <f t="shared" si="3"/>
        <v>148604.5734840699</v>
      </c>
    </row>
    <row r="11" spans="1:13" s="14" customFormat="1" ht="20.100000000000001" customHeight="1">
      <c r="B11" s="257" t="s">
        <v>64</v>
      </c>
      <c r="C11" s="258"/>
      <c r="D11" s="62">
        <f>SUM(D4:D5)</f>
        <v>6738</v>
      </c>
      <c r="E11" s="67">
        <f>SUM(E4:E5)</f>
        <v>162392.26000000007</v>
      </c>
      <c r="F11" s="67">
        <f t="shared" si="0"/>
        <v>24100.958741466318</v>
      </c>
      <c r="G11" s="82"/>
      <c r="H11" s="63">
        <f>SUM(E4:E5)*1000/SUM(K4:K5)</f>
        <v>0.30561845906039048</v>
      </c>
    </row>
    <row r="12" spans="1:13" s="14" customFormat="1" ht="20.100000000000001" customHeight="1">
      <c r="B12" s="255" t="s">
        <v>58</v>
      </c>
      <c r="C12" s="256"/>
      <c r="D12" s="66">
        <f>SUM(D6:D10)</f>
        <v>15852</v>
      </c>
      <c r="E12" s="78">
        <f>SUM(E6:E10)</f>
        <v>2038870.3399999999</v>
      </c>
      <c r="F12" s="69">
        <f t="shared" si="0"/>
        <v>128619.12313903606</v>
      </c>
      <c r="G12" s="83"/>
      <c r="H12" s="70">
        <f>SUM(E6:E10)*1000/SUM(K6:K10)</f>
        <v>0.57631963187369517</v>
      </c>
    </row>
    <row r="13" spans="1:13" s="14" customFormat="1" ht="20.100000000000001" customHeight="1">
      <c r="B13" s="259" t="s">
        <v>65</v>
      </c>
      <c r="C13" s="260"/>
      <c r="D13" s="71">
        <f>SUM(D11:D12)</f>
        <v>22590</v>
      </c>
      <c r="E13" s="79">
        <f>SUM(E11:E12)</f>
        <v>2201262.6</v>
      </c>
      <c r="F13" s="74">
        <f t="shared" si="0"/>
        <v>97444.116865869859</v>
      </c>
      <c r="G13" s="77"/>
      <c r="H13" s="76">
        <f>SUM(E4:E10)*1000/SUM(K4:K10)</f>
        <v>0.54097058732043612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09月状況（表紙）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'09月状況（表紙）'!Print_Area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2023-11-14T06:26:25Z</dcterms:modified>
</cp:coreProperties>
</file>