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計画係-共有フォルダ\⑩R5年度\（05）統計関係\202311\"/>
    </mc:Choice>
  </mc:AlternateContent>
  <xr:revisionPtr revIDLastSave="0" documentId="13_ncr:1_{B73E23F8-61F2-41DD-AA3B-8232873EC7D4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11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'11月状況（表紙）'!$A$1:$L$46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<sst xmlns="http://schemas.openxmlformats.org/spreadsheetml/2006/main" count="263" uniqueCount="190">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</sst>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22478</c:v>
                </c:pt>
                <c:pt idx="1">
                  <c:v>13731</c:v>
                </c:pt>
                <c:pt idx="2">
                  <c:v>8625</c:v>
                </c:pt>
                <c:pt idx="3">
                  <c:v>4918</c:v>
                </c:pt>
                <c:pt idx="4">
                  <c:v>6666</c:v>
                </c:pt>
                <c:pt idx="5">
                  <c:v>14387</c:v>
                </c:pt>
                <c:pt idx="6">
                  <c:v>22480</c:v>
                </c:pt>
                <c:pt idx="7">
                  <c:v>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16836</c:v>
                </c:pt>
                <c:pt idx="1">
                  <c:v>11411</c:v>
                </c:pt>
                <c:pt idx="2">
                  <c:v>6355</c:v>
                </c:pt>
                <c:pt idx="3">
                  <c:v>3421</c:v>
                </c:pt>
                <c:pt idx="4">
                  <c:v>4944</c:v>
                </c:pt>
                <c:pt idx="5">
                  <c:v>11232</c:v>
                </c:pt>
                <c:pt idx="6">
                  <c:v>16964</c:v>
                </c:pt>
                <c:pt idx="7">
                  <c:v>7425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7093</c:v>
                </c:pt>
                <c:pt idx="1">
                  <c:v>5526</c:v>
                </c:pt>
                <c:pt idx="2">
                  <c:v>3511</c:v>
                </c:pt>
                <c:pt idx="3">
                  <c:v>1748</c:v>
                </c:pt>
                <c:pt idx="4">
                  <c:v>2815</c:v>
                </c:pt>
                <c:pt idx="5">
                  <c:v>5924</c:v>
                </c:pt>
                <c:pt idx="6">
                  <c:v>9133</c:v>
                </c:pt>
                <c:pt idx="7">
                  <c:v>3949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0.24803711443796533</c:v>
                </c:pt>
                <c:pt idx="1">
                  <c:v>0.33552876304676049</c:v>
                </c:pt>
                <c:pt idx="2">
                  <c:v>0.37931034482758619</c:v>
                </c:pt>
                <c:pt idx="3">
                  <c:v>0.31196263994556811</c:v>
                </c:pt>
                <c:pt idx="4">
                  <c:v>0.32794525530850727</c:v>
                </c:pt>
                <c:pt idx="5">
                  <c:v>0.32973385461311699</c:v>
                </c:pt>
                <c:pt idx="6">
                  <c:v>0.37250015336482423</c:v>
                </c:pt>
                <c:pt idx="7">
                  <c:v>0.36662505201831047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3745</c:v>
                </c:pt>
                <c:pt idx="1">
                  <c:v>2678</c:v>
                </c:pt>
                <c:pt idx="2">
                  <c:v>368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1049841.78</c:v>
                </c:pt>
                <c:pt idx="1">
                  <c:v>836153.26999999979</c:v>
                </c:pt>
                <c:pt idx="2">
                  <c:v>142042.87999999995</c:v>
                </c:pt>
                <c:pt idx="3">
                  <c:v>22060.049999999996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29194.57</c:v>
                </c:pt>
                <c:pt idx="1">
                  <c:v>1312.01</c:v>
                </c:pt>
                <c:pt idx="2">
                  <c:v>20089.719999999998</c:v>
                </c:pt>
                <c:pt idx="3">
                  <c:v>275.14999999999998</c:v>
                </c:pt>
                <c:pt idx="4">
                  <c:v>131088.06</c:v>
                </c:pt>
                <c:pt idx="5">
                  <c:v>6152.12</c:v>
                </c:pt>
                <c:pt idx="6">
                  <c:v>510978.12999999989</c:v>
                </c:pt>
                <c:pt idx="7">
                  <c:v>6919.3</c:v>
                </c:pt>
                <c:pt idx="8">
                  <c:v>5452.09</c:v>
                </c:pt>
                <c:pt idx="9">
                  <c:v>19088.940000000002</c:v>
                </c:pt>
                <c:pt idx="10">
                  <c:v>14955.68</c:v>
                </c:pt>
                <c:pt idx="11">
                  <c:v>111572.01999999997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169</c:v>
                </c:pt>
                <c:pt idx="1">
                  <c:v>7</c:v>
                </c:pt>
                <c:pt idx="2">
                  <c:v>137</c:v>
                </c:pt>
                <c:pt idx="3">
                  <c:v>7</c:v>
                </c:pt>
                <c:pt idx="4">
                  <c:v>590</c:v>
                </c:pt>
                <c:pt idx="5">
                  <c:v>93</c:v>
                </c:pt>
                <c:pt idx="6">
                  <c:v>1840</c:v>
                </c:pt>
                <c:pt idx="7">
                  <c:v>29</c:v>
                </c:pt>
                <c:pt idx="8">
                  <c:v>25</c:v>
                </c:pt>
                <c:pt idx="9">
                  <c:v>65</c:v>
                </c:pt>
                <c:pt idx="10">
                  <c:v>55</c:v>
                </c:pt>
                <c:pt idx="11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18557.828220858897</c:v>
                </c:pt>
                <c:pt idx="1">
                  <c:v>29570.766413074114</c:v>
                </c:pt>
                <c:pt idx="2">
                  <c:v>91506.414411579608</c:v>
                </c:pt>
                <c:pt idx="3">
                  <c:v>114829.47106572402</c:v>
                </c:pt>
                <c:pt idx="4">
                  <c:v>154128.13698630143</c:v>
                </c:pt>
                <c:pt idx="5">
                  <c:v>186135.25198938992</c:v>
                </c:pt>
                <c:pt idx="6">
                  <c:v>212457.45329400201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3260</c:v>
                </c:pt>
                <c:pt idx="1">
                  <c:v>3549</c:v>
                </c:pt>
                <c:pt idx="2">
                  <c:v>6356</c:v>
                </c:pt>
                <c:pt idx="3">
                  <c:v>3819</c:v>
                </c:pt>
                <c:pt idx="4">
                  <c:v>2555</c:v>
                </c:pt>
                <c:pt idx="5">
                  <c:v>2262</c:v>
                </c:pt>
                <c:pt idx="6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18557.828220858897</c:v>
                </c:pt>
                <c:pt idx="1">
                  <c:v>29570.766413074114</c:v>
                </c:pt>
                <c:pt idx="2">
                  <c:v>91506.414411579608</c:v>
                </c:pt>
                <c:pt idx="3">
                  <c:v>114829.47106572402</c:v>
                </c:pt>
                <c:pt idx="4">
                  <c:v>154128.13698630143</c:v>
                </c:pt>
                <c:pt idx="5">
                  <c:v>186135.25198938992</c:v>
                </c:pt>
                <c:pt idx="6">
                  <c:v>212457.45329400201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7094</c:v>
                </c:pt>
                <c:pt idx="1">
                  <c:v>5615</c:v>
                </c:pt>
                <c:pt idx="2">
                  <c:v>8778</c:v>
                </c:pt>
                <c:pt idx="3">
                  <c:v>5315</c:v>
                </c:pt>
                <c:pt idx="4">
                  <c:v>4619</c:v>
                </c:pt>
                <c:pt idx="5">
                  <c:v>5614</c:v>
                </c:pt>
                <c:pt idx="6">
                  <c:v>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835</c:v>
                </c:pt>
                <c:pt idx="1">
                  <c:v>773</c:v>
                </c:pt>
                <c:pt idx="2">
                  <c:v>778</c:v>
                </c:pt>
                <c:pt idx="3">
                  <c:v>585</c:v>
                </c:pt>
                <c:pt idx="4">
                  <c:v>497</c:v>
                </c:pt>
                <c:pt idx="5">
                  <c:v>515</c:v>
                </c:pt>
                <c:pt idx="6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6259</c:v>
                </c:pt>
                <c:pt idx="1">
                  <c:v>4842</c:v>
                </c:pt>
                <c:pt idx="2">
                  <c:v>8000</c:v>
                </c:pt>
                <c:pt idx="3">
                  <c:v>4730</c:v>
                </c:pt>
                <c:pt idx="4">
                  <c:v>4122</c:v>
                </c:pt>
                <c:pt idx="5">
                  <c:v>5099</c:v>
                </c:pt>
                <c:pt idx="6">
                  <c:v>2761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1168</c:v>
                </c:pt>
                <c:pt idx="1">
                  <c:v>1193</c:v>
                </c:pt>
                <c:pt idx="2">
                  <c:v>743</c:v>
                </c:pt>
                <c:pt idx="3">
                  <c:v>203</c:v>
                </c:pt>
                <c:pt idx="4">
                  <c:v>322</c:v>
                </c:pt>
                <c:pt idx="5">
                  <c:v>741</c:v>
                </c:pt>
                <c:pt idx="6">
                  <c:v>2161</c:v>
                </c:pt>
                <c:pt idx="7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1171</c:v>
                </c:pt>
                <c:pt idx="1">
                  <c:v>1085</c:v>
                </c:pt>
                <c:pt idx="2">
                  <c:v>387</c:v>
                </c:pt>
                <c:pt idx="3">
                  <c:v>174</c:v>
                </c:pt>
                <c:pt idx="4">
                  <c:v>249</c:v>
                </c:pt>
                <c:pt idx="5">
                  <c:v>710</c:v>
                </c:pt>
                <c:pt idx="6">
                  <c:v>1427</c:v>
                </c:pt>
                <c:pt idx="7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1399</c:v>
                </c:pt>
                <c:pt idx="1">
                  <c:v>1116</c:v>
                </c:pt>
                <c:pt idx="2">
                  <c:v>906</c:v>
                </c:pt>
                <c:pt idx="3">
                  <c:v>371</c:v>
                </c:pt>
                <c:pt idx="4">
                  <c:v>482</c:v>
                </c:pt>
                <c:pt idx="5">
                  <c:v>1420</c:v>
                </c:pt>
                <c:pt idx="6">
                  <c:v>2256</c:v>
                </c:pt>
                <c:pt idx="7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948</c:v>
                </c:pt>
                <c:pt idx="1">
                  <c:v>707</c:v>
                </c:pt>
                <c:pt idx="2">
                  <c:v>479</c:v>
                </c:pt>
                <c:pt idx="3">
                  <c:v>219</c:v>
                </c:pt>
                <c:pt idx="4">
                  <c:v>319</c:v>
                </c:pt>
                <c:pt idx="5">
                  <c:v>786</c:v>
                </c:pt>
                <c:pt idx="6">
                  <c:v>1401</c:v>
                </c:pt>
                <c:pt idx="7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797</c:v>
                </c:pt>
                <c:pt idx="1">
                  <c:v>669</c:v>
                </c:pt>
                <c:pt idx="2">
                  <c:v>415</c:v>
                </c:pt>
                <c:pt idx="3">
                  <c:v>198</c:v>
                </c:pt>
                <c:pt idx="4">
                  <c:v>293</c:v>
                </c:pt>
                <c:pt idx="5">
                  <c:v>695</c:v>
                </c:pt>
                <c:pt idx="6">
                  <c:v>1181</c:v>
                </c:pt>
                <c:pt idx="7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977</c:v>
                </c:pt>
                <c:pt idx="1">
                  <c:v>692</c:v>
                </c:pt>
                <c:pt idx="2">
                  <c:v>525</c:v>
                </c:pt>
                <c:pt idx="3">
                  <c:v>191</c:v>
                </c:pt>
                <c:pt idx="4">
                  <c:v>376</c:v>
                </c:pt>
                <c:pt idx="5">
                  <c:v>800</c:v>
                </c:pt>
                <c:pt idx="6">
                  <c:v>1481</c:v>
                </c:pt>
                <c:pt idx="7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562</c:v>
                </c:pt>
                <c:pt idx="1">
                  <c:v>365</c:v>
                </c:pt>
                <c:pt idx="2">
                  <c:v>305</c:v>
                </c:pt>
                <c:pt idx="3">
                  <c:v>138</c:v>
                </c:pt>
                <c:pt idx="4">
                  <c:v>213</c:v>
                </c:pt>
                <c:pt idx="5">
                  <c:v>418</c:v>
                </c:pt>
                <c:pt idx="6">
                  <c:v>777</c:v>
                </c:pt>
                <c:pt idx="7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0.15131337944706619</c:v>
                </c:pt>
                <c:pt idx="1">
                  <c:v>0.19000260858223555</c:v>
                </c:pt>
                <c:pt idx="2">
                  <c:v>0.2033421664593586</c:v>
                </c:pt>
                <c:pt idx="3">
                  <c:v>0.14811143055417864</c:v>
                </c:pt>
                <c:pt idx="4">
                  <c:v>0.15625649913344888</c:v>
                </c:pt>
                <c:pt idx="5">
                  <c:v>0.17658434517959612</c:v>
                </c:pt>
                <c:pt idx="6">
                  <c:v>0.21993947753051857</c:v>
                </c:pt>
                <c:pt idx="7">
                  <c:v>0.17267926763065686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0.64850986709625458</c:v>
                </c:pt>
                <c:pt idx="1">
                  <c:v>0.62874711760184476</c:v>
                </c:pt>
                <c:pt idx="2">
                  <c:v>0.59692786311491353</c:v>
                </c:pt>
                <c:pt idx="3">
                  <c:v>0.66083041520760377</c:v>
                </c:pt>
                <c:pt idx="4">
                  <c:v>0.6140059741121805</c:v>
                </c:pt>
                <c:pt idx="5">
                  <c:v>0.65017615971814446</c:v>
                </c:pt>
                <c:pt idx="6">
                  <c:v>0.65366593164277842</c:v>
                </c:pt>
                <c:pt idx="7">
                  <c:v>0.60303224428784963</c:v>
                </c:pt>
                <c:pt idx="8">
                  <c:v>0.63690166975881257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0.17921868707209021</c:v>
                </c:pt>
                <c:pt idx="1">
                  <c:v>0.20561106840891621</c:v>
                </c:pt>
                <c:pt idx="2">
                  <c:v>0.18160606649815283</c:v>
                </c:pt>
                <c:pt idx="3">
                  <c:v>0.14057028514257128</c:v>
                </c:pt>
                <c:pt idx="4">
                  <c:v>0.14802522402920676</c:v>
                </c:pt>
                <c:pt idx="5">
                  <c:v>0.12066940692894891</c:v>
                </c:pt>
                <c:pt idx="6">
                  <c:v>0.14277839029768469</c:v>
                </c:pt>
                <c:pt idx="7">
                  <c:v>0.17147127909459747</c:v>
                </c:pt>
                <c:pt idx="8">
                  <c:v>0.16220779220779222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5.5779299234796617E-2</c:v>
                </c:pt>
                <c:pt idx="1">
                  <c:v>5.2651806302843968E-2</c:v>
                </c:pt>
                <c:pt idx="2">
                  <c:v>9.6247326463153801E-2</c:v>
                </c:pt>
                <c:pt idx="3">
                  <c:v>3.2516258129064529E-2</c:v>
                </c:pt>
                <c:pt idx="4">
                  <c:v>0.10487885828078328</c:v>
                </c:pt>
                <c:pt idx="5">
                  <c:v>8.4409864944216095E-2</c:v>
                </c:pt>
                <c:pt idx="6">
                  <c:v>8.6480154355016534E-2</c:v>
                </c:pt>
                <c:pt idx="7">
                  <c:v>6.3847960708947257E-2</c:v>
                </c:pt>
                <c:pt idx="8">
                  <c:v>7.3654916512059368E-2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0.11649214659685864</c:v>
                </c:pt>
                <c:pt idx="1">
                  <c:v>0.11299000768639508</c:v>
                </c:pt>
                <c:pt idx="2">
                  <c:v>0.12521874392377991</c:v>
                </c:pt>
                <c:pt idx="3">
                  <c:v>0.16608304152076039</c:v>
                </c:pt>
                <c:pt idx="4">
                  <c:v>0.13308994357782941</c:v>
                </c:pt>
                <c:pt idx="5">
                  <c:v>0.14474456840869054</c:v>
                </c:pt>
                <c:pt idx="6">
                  <c:v>0.1170755237045204</c:v>
                </c:pt>
                <c:pt idx="7">
                  <c:v>0.1616485159086056</c:v>
                </c:pt>
                <c:pt idx="8">
                  <c:v>0.1272356215213358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0.40636551500143675</c:v>
                </c:pt>
                <c:pt idx="1">
                  <c:v>0.43683575821955706</c:v>
                </c:pt>
                <c:pt idx="2">
                  <c:v>0.36345929640598196</c:v>
                </c:pt>
                <c:pt idx="3">
                  <c:v>0.40377412013937736</c:v>
                </c:pt>
                <c:pt idx="4">
                  <c:v>0.38411615595438164</c:v>
                </c:pt>
                <c:pt idx="5">
                  <c:v>0.38704156278373392</c:v>
                </c:pt>
                <c:pt idx="6">
                  <c:v>0.41204528342624008</c:v>
                </c:pt>
                <c:pt idx="7">
                  <c:v>0.37266927720203924</c:v>
                </c:pt>
                <c:pt idx="8">
                  <c:v>0.40029850493884467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4.019311090637262E-2</c:v>
                </c:pt>
                <c:pt idx="1">
                  <c:v>4.532214942435555E-2</c:v>
                </c:pt>
                <c:pt idx="2">
                  <c:v>3.3166608897667954E-2</c:v>
                </c:pt>
                <c:pt idx="3">
                  <c:v>2.7247414220844601E-2</c:v>
                </c:pt>
                <c:pt idx="4">
                  <c:v>2.8956591442515136E-2</c:v>
                </c:pt>
                <c:pt idx="5">
                  <c:v>2.2013706210585977E-2</c:v>
                </c:pt>
                <c:pt idx="6">
                  <c:v>2.6969508823610967E-2</c:v>
                </c:pt>
                <c:pt idx="7">
                  <c:v>3.3864920224047135E-2</c:v>
                </c:pt>
                <c:pt idx="8">
                  <c:v>3.230088396607244E-2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0.1317200023333516</c:v>
                </c:pt>
                <c:pt idx="1">
                  <c:v>0.1310532227241758</c:v>
                </c:pt>
                <c:pt idx="2">
                  <c:v>0.21457023443444689</c:v>
                </c:pt>
                <c:pt idx="3">
                  <c:v>6.9532088834838038E-2</c:v>
                </c:pt>
                <c:pt idx="4">
                  <c:v>0.20462161477368587</c:v>
                </c:pt>
                <c:pt idx="5">
                  <c:v>0.1792871454009059</c:v>
                </c:pt>
                <c:pt idx="6">
                  <c:v>0.2048280626508758</c:v>
                </c:pt>
                <c:pt idx="7">
                  <c:v>0.12569463222220317</c:v>
                </c:pt>
                <c:pt idx="8">
                  <c:v>0.16727797019374005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0.421721371758839</c:v>
                </c:pt>
                <c:pt idx="1">
                  <c:v>0.3867888696319115</c:v>
                </c:pt>
                <c:pt idx="2">
                  <c:v>0.38880386026190333</c:v>
                </c:pt>
                <c:pt idx="3">
                  <c:v>0.49944637680493992</c:v>
                </c:pt>
                <c:pt idx="4">
                  <c:v>0.3823056378294174</c:v>
                </c:pt>
                <c:pt idx="5">
                  <c:v>0.41165758560477428</c:v>
                </c:pt>
                <c:pt idx="6">
                  <c:v>0.3561571450992731</c:v>
                </c:pt>
                <c:pt idx="7">
                  <c:v>0.46777117035171051</c:v>
                </c:pt>
                <c:pt idx="8">
                  <c:v>0.40012264090134292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292612.85999999993</c:v>
                </c:pt>
                <c:pt idx="1">
                  <c:v>18173.3</c:v>
                </c:pt>
                <c:pt idx="2">
                  <c:v>108675.22</c:v>
                </c:pt>
                <c:pt idx="3">
                  <c:v>19501.070000000003</c:v>
                </c:pt>
                <c:pt idx="4">
                  <c:v>57697.14</c:v>
                </c:pt>
                <c:pt idx="5">
                  <c:v>769787.81999999983</c:v>
                </c:pt>
                <c:pt idx="6">
                  <c:v>287395.56999999995</c:v>
                </c:pt>
                <c:pt idx="7">
                  <c:v>128987.97</c:v>
                </c:pt>
                <c:pt idx="8">
                  <c:v>16324.16</c:v>
                </c:pt>
                <c:pt idx="9">
                  <c:v>0</c:v>
                </c:pt>
                <c:pt idx="10">
                  <c:v>126005.37999999999</c:v>
                </c:pt>
                <c:pt idx="11">
                  <c:v>225838.55999999997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5061</c:v>
                </c:pt>
                <c:pt idx="1">
                  <c:v>242</c:v>
                </c:pt>
                <c:pt idx="2">
                  <c:v>2303</c:v>
                </c:pt>
                <c:pt idx="3">
                  <c:v>443</c:v>
                </c:pt>
                <c:pt idx="4">
                  <c:v>4446</c:v>
                </c:pt>
                <c:pt idx="5">
                  <c:v>6829</c:v>
                </c:pt>
                <c:pt idx="6">
                  <c:v>3268</c:v>
                </c:pt>
                <c:pt idx="7">
                  <c:v>1135</c:v>
                </c:pt>
                <c:pt idx="8">
                  <c:v>226</c:v>
                </c:pt>
                <c:pt idx="9">
                  <c:v>0</c:v>
                </c:pt>
                <c:pt idx="10">
                  <c:v>9309</c:v>
                </c:pt>
                <c:pt idx="11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27.7</c:v>
                </c:pt>
                <c:pt idx="1">
                  <c:v>21465.45</c:v>
                </c:pt>
                <c:pt idx="2">
                  <c:v>6685.9699999999993</c:v>
                </c:pt>
                <c:pt idx="3">
                  <c:v>5380.2699999999995</c:v>
                </c:pt>
                <c:pt idx="4">
                  <c:v>82044.189999999973</c:v>
                </c:pt>
                <c:pt idx="5">
                  <c:v>2138.06</c:v>
                </c:pt>
                <c:pt idx="6">
                  <c:v>545.20000000000005</c:v>
                </c:pt>
                <c:pt idx="7">
                  <c:v>0</c:v>
                </c:pt>
                <c:pt idx="8">
                  <c:v>28129.250000000011</c:v>
                </c:pt>
                <c:pt idx="9">
                  <c:v>19083.110000000004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683</c:v>
                </c:pt>
                <c:pt idx="2">
                  <c:v>179</c:v>
                </c:pt>
                <c:pt idx="3">
                  <c:v>447</c:v>
                </c:pt>
                <c:pt idx="4">
                  <c:v>2334</c:v>
                </c:pt>
                <c:pt idx="5">
                  <c:v>55</c:v>
                </c:pt>
                <c:pt idx="6">
                  <c:v>13</c:v>
                </c:pt>
                <c:pt idx="7">
                  <c:v>0</c:v>
                </c:pt>
                <c:pt idx="8">
                  <c:v>4795</c:v>
                </c:pt>
                <c:pt idx="9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28.1%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58.7%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684907</v>
      </c>
      <c r="D5" s="30">
        <f>SUM(E5:G5)</f>
        <v>220461</v>
      </c>
      <c r="E5" s="31">
        <f>SUM(E6:E13)</f>
        <v>102174</v>
      </c>
      <c r="F5" s="31">
        <f>SUM(F6:F13)</f>
        <v>78588</v>
      </c>
      <c r="G5" s="32">
        <f t="shared" ref="G5:H5" si="0">SUM(G6:G13)</f>
        <v>39699</v>
      </c>
      <c r="H5" s="29">
        <f t="shared" si="0"/>
        <v>216192</v>
      </c>
      <c r="I5" s="33">
        <f>D5/C5</f>
        <v>0.32188457703016615</v>
      </c>
      <c r="J5" s="26"/>
      <c r="K5" s="24">
        <f t="shared" ref="K5:K13" si="1">C5-D5-H5</f>
        <v>248254</v>
      </c>
      <c r="L5" s="58">
        <f>E5/C5</f>
        <v>0.14917937763813188</v>
      </c>
      <c r="M5" s="58">
        <f>G5/C5</f>
        <v>5.7962613902325426E-2</v>
      </c>
    </row>
    <row r="6" spans="1:13" ht="20.100000000000001" customHeight="1" thickTop="1">
      <c r="B6" s="18" t="s">
        <v>17</v>
      </c>
      <c r="C6" s="34">
        <v>187097</v>
      </c>
      <c r="D6" s="35">
        <f t="shared" ref="D6:D13" si="2">SUM(E6:G6)</f>
        <v>46407</v>
      </c>
      <c r="E6" s="36">
        <v>22478</v>
      </c>
      <c r="F6" s="36">
        <v>16836</v>
      </c>
      <c r="G6" s="37">
        <v>7093</v>
      </c>
      <c r="H6" s="34">
        <v>63152</v>
      </c>
      <c r="I6" s="38">
        <f t="shared" ref="I6:I13" si="3">D6/C6</f>
        <v>0.24803711443796533</v>
      </c>
      <c r="J6" s="26"/>
      <c r="K6" s="24">
        <f t="shared" si="1"/>
        <v>77538</v>
      </c>
      <c r="L6" s="58">
        <f t="shared" ref="L6:L13" si="4">E6/C6</f>
        <v>0.12014088948513338</v>
      </c>
      <c r="M6" s="58">
        <f t="shared" ref="M6:M13" si="5">G6/C6</f>
        <v>3.7910816314532032E-2</v>
      </c>
    </row>
    <row r="7" spans="1:13" ht="20.100000000000001" customHeight="1">
      <c r="B7" s="19" t="s">
        <v>18</v>
      </c>
      <c r="C7" s="39">
        <v>91402</v>
      </c>
      <c r="D7" s="40">
        <f t="shared" si="2"/>
        <v>30668</v>
      </c>
      <c r="E7" s="41">
        <v>13731</v>
      </c>
      <c r="F7" s="41">
        <v>11411</v>
      </c>
      <c r="G7" s="42">
        <v>5526</v>
      </c>
      <c r="H7" s="39">
        <v>28644</v>
      </c>
      <c r="I7" s="43">
        <f t="shared" si="3"/>
        <v>0.33552876304676049</v>
      </c>
      <c r="J7" s="26"/>
      <c r="K7" s="24">
        <f t="shared" si="1"/>
        <v>32090</v>
      </c>
      <c r="L7" s="58">
        <f t="shared" si="4"/>
        <v>0.15022647206844489</v>
      </c>
      <c r="M7" s="58">
        <f t="shared" si="5"/>
        <v>6.045819566311459E-2</v>
      </c>
    </row>
    <row r="8" spans="1:13" ht="20.100000000000001" customHeight="1">
      <c r="B8" s="19" t="s">
        <v>19</v>
      </c>
      <c r="C8" s="39">
        <v>48749</v>
      </c>
      <c r="D8" s="40">
        <f t="shared" si="2"/>
        <v>18491</v>
      </c>
      <c r="E8" s="41">
        <v>8625</v>
      </c>
      <c r="F8" s="41">
        <v>6355</v>
      </c>
      <c r="G8" s="42">
        <v>3511</v>
      </c>
      <c r="H8" s="39">
        <v>14460</v>
      </c>
      <c r="I8" s="43">
        <f t="shared" si="3"/>
        <v>0.37931034482758619</v>
      </c>
      <c r="J8" s="26"/>
      <c r="K8" s="24">
        <f t="shared" si="1"/>
        <v>15798</v>
      </c>
      <c r="L8" s="58">
        <f t="shared" si="4"/>
        <v>0.1769267061888449</v>
      </c>
      <c r="M8" s="58">
        <f t="shared" si="5"/>
        <v>7.2021990194670663E-2</v>
      </c>
    </row>
    <row r="9" spans="1:13" ht="20.100000000000001" customHeight="1">
      <c r="B9" s="19" t="s">
        <v>20</v>
      </c>
      <c r="C9" s="39">
        <v>32334</v>
      </c>
      <c r="D9" s="40">
        <f t="shared" si="2"/>
        <v>10087</v>
      </c>
      <c r="E9" s="41">
        <v>4918</v>
      </c>
      <c r="F9" s="41">
        <v>3421</v>
      </c>
      <c r="G9" s="42">
        <v>1748</v>
      </c>
      <c r="H9" s="39">
        <v>10192</v>
      </c>
      <c r="I9" s="43">
        <f t="shared" si="3"/>
        <v>0.31196263994556811</v>
      </c>
      <c r="J9" s="26"/>
      <c r="K9" s="24">
        <f t="shared" si="1"/>
        <v>12055</v>
      </c>
      <c r="L9" s="58">
        <f t="shared" si="4"/>
        <v>0.15209995670192367</v>
      </c>
      <c r="M9" s="58">
        <f t="shared" si="5"/>
        <v>5.4060741015649165E-2</v>
      </c>
    </row>
    <row r="10" spans="1:13" ht="20.100000000000001" customHeight="1">
      <c r="B10" s="19" t="s">
        <v>21</v>
      </c>
      <c r="C10" s="39">
        <v>43986</v>
      </c>
      <c r="D10" s="40">
        <f t="shared" si="2"/>
        <v>14425</v>
      </c>
      <c r="E10" s="41">
        <v>6666</v>
      </c>
      <c r="F10" s="41">
        <v>4944</v>
      </c>
      <c r="G10" s="42">
        <v>2815</v>
      </c>
      <c r="H10" s="39">
        <v>13609</v>
      </c>
      <c r="I10" s="43">
        <f t="shared" si="3"/>
        <v>0.32794525530850727</v>
      </c>
      <c r="J10" s="26"/>
      <c r="K10" s="24">
        <f t="shared" si="1"/>
        <v>15952</v>
      </c>
      <c r="L10" s="58">
        <f t="shared" si="4"/>
        <v>0.15154821988814624</v>
      </c>
      <c r="M10" s="58">
        <f t="shared" si="5"/>
        <v>6.3997635611330872E-2</v>
      </c>
    </row>
    <row r="11" spans="1:13" ht="20.100000000000001" customHeight="1">
      <c r="B11" s="19" t="s">
        <v>22</v>
      </c>
      <c r="C11" s="39">
        <v>95662</v>
      </c>
      <c r="D11" s="40">
        <f t="shared" si="2"/>
        <v>31543</v>
      </c>
      <c r="E11" s="41">
        <v>14387</v>
      </c>
      <c r="F11" s="41">
        <v>11232</v>
      </c>
      <c r="G11" s="42">
        <v>5924</v>
      </c>
      <c r="H11" s="39">
        <v>30793</v>
      </c>
      <c r="I11" s="43">
        <f t="shared" si="3"/>
        <v>0.32973385461311699</v>
      </c>
      <c r="J11" s="26"/>
      <c r="K11" s="24">
        <f t="shared" si="1"/>
        <v>33326</v>
      </c>
      <c r="L11" s="58">
        <f t="shared" si="4"/>
        <v>0.15039409587924149</v>
      </c>
      <c r="M11" s="58">
        <f t="shared" si="5"/>
        <v>6.192636574606427E-2</v>
      </c>
    </row>
    <row r="12" spans="1:13" ht="20.100000000000001" customHeight="1">
      <c r="B12" s="19" t="s">
        <v>23</v>
      </c>
      <c r="C12" s="39">
        <v>130408</v>
      </c>
      <c r="D12" s="40">
        <f t="shared" si="2"/>
        <v>48577</v>
      </c>
      <c r="E12" s="41">
        <v>22480</v>
      </c>
      <c r="F12" s="41">
        <v>16964</v>
      </c>
      <c r="G12" s="42">
        <v>9133</v>
      </c>
      <c r="H12" s="39">
        <v>38600</v>
      </c>
      <c r="I12" s="43">
        <f t="shared" si="3"/>
        <v>0.37250015336482423</v>
      </c>
      <c r="J12" s="26"/>
      <c r="K12" s="24">
        <f t="shared" si="1"/>
        <v>43231</v>
      </c>
      <c r="L12" s="58">
        <f t="shared" si="4"/>
        <v>0.17238206245015644</v>
      </c>
      <c r="M12" s="58">
        <f t="shared" si="5"/>
        <v>7.0034046990982146E-2</v>
      </c>
    </row>
    <row r="13" spans="1:13" ht="20.100000000000001" customHeight="1">
      <c r="B13" s="19" t="s">
        <v>24</v>
      </c>
      <c r="C13" s="39">
        <v>55269</v>
      </c>
      <c r="D13" s="40">
        <f t="shared" si="2"/>
        <v>20263</v>
      </c>
      <c r="E13" s="41">
        <v>8889</v>
      </c>
      <c r="F13" s="41">
        <v>7425</v>
      </c>
      <c r="G13" s="42">
        <v>3949</v>
      </c>
      <c r="H13" s="39">
        <v>16742</v>
      </c>
      <c r="I13" s="43">
        <f t="shared" si="3"/>
        <v>0.36662505201831047</v>
      </c>
      <c r="J13" s="26"/>
      <c r="K13" s="24">
        <f t="shared" si="1"/>
        <v>18264</v>
      </c>
      <c r="L13" s="58">
        <f t="shared" si="4"/>
        <v>0.16083156923410954</v>
      </c>
      <c r="M13" s="58">
        <f t="shared" si="5"/>
        <v>7.1450541895094893E-2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7094</v>
      </c>
      <c r="E4" s="46">
        <f t="shared" ref="E4:K4" si="0">SUM(E5:E7)</f>
        <v>5615</v>
      </c>
      <c r="F4" s="46">
        <f t="shared" si="0"/>
        <v>8778</v>
      </c>
      <c r="G4" s="46">
        <f t="shared" si="0"/>
        <v>5315</v>
      </c>
      <c r="H4" s="46">
        <f t="shared" si="0"/>
        <v>4619</v>
      </c>
      <c r="I4" s="46">
        <f t="shared" si="0"/>
        <v>5614</v>
      </c>
      <c r="J4" s="45">
        <f t="shared" si="0"/>
        <v>3075</v>
      </c>
      <c r="K4" s="47">
        <f t="shared" si="0"/>
        <v>40110</v>
      </c>
      <c r="L4" s="55">
        <f>K4/人口統計!D5</f>
        <v>0.18193694122770013</v>
      </c>
      <c r="O4" s="14" t="s">
        <v>188</v>
      </c>
    </row>
    <row r="5" spans="1:21" ht="20.100000000000001" customHeight="1">
      <c r="B5" s="117"/>
      <c r="C5" s="118" t="s">
        <v>15</v>
      </c>
      <c r="D5" s="48">
        <v>835</v>
      </c>
      <c r="E5" s="49">
        <v>773</v>
      </c>
      <c r="F5" s="49">
        <v>778</v>
      </c>
      <c r="G5" s="49">
        <v>585</v>
      </c>
      <c r="H5" s="49">
        <v>497</v>
      </c>
      <c r="I5" s="49">
        <v>515</v>
      </c>
      <c r="J5" s="48">
        <v>314</v>
      </c>
      <c r="K5" s="50">
        <f>SUM(D5:J5)</f>
        <v>4297</v>
      </c>
      <c r="L5" s="56">
        <f>K5/人口統計!D5</f>
        <v>1.9490975728133322E-2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2881</v>
      </c>
      <c r="E6" s="49">
        <v>2063</v>
      </c>
      <c r="F6" s="49">
        <v>2896</v>
      </c>
      <c r="G6" s="49">
        <v>1607</v>
      </c>
      <c r="H6" s="49">
        <v>1343</v>
      </c>
      <c r="I6" s="49">
        <v>1443</v>
      </c>
      <c r="J6" s="48">
        <v>858</v>
      </c>
      <c r="K6" s="50">
        <f>SUM(D6:J6)</f>
        <v>13091</v>
      </c>
      <c r="L6" s="56">
        <f>K6/人口統計!D5</f>
        <v>5.9380117118220457E-2</v>
      </c>
      <c r="O6" s="162">
        <f>SUM(D6,D7)</f>
        <v>6259</v>
      </c>
      <c r="P6" s="162">
        <f t="shared" ref="P6:U6" si="1">SUM(E6,E7)</f>
        <v>4842</v>
      </c>
      <c r="Q6" s="162">
        <f t="shared" si="1"/>
        <v>8000</v>
      </c>
      <c r="R6" s="162">
        <f t="shared" si="1"/>
        <v>4730</v>
      </c>
      <c r="S6" s="162">
        <f t="shared" si="1"/>
        <v>4122</v>
      </c>
      <c r="T6" s="162">
        <f t="shared" si="1"/>
        <v>5099</v>
      </c>
      <c r="U6" s="162">
        <f t="shared" si="1"/>
        <v>2761</v>
      </c>
    </row>
    <row r="7" spans="1:21" ht="20.100000000000001" customHeight="1">
      <c r="B7" s="117"/>
      <c r="C7" s="119" t="s">
        <v>143</v>
      </c>
      <c r="D7" s="51">
        <v>3378</v>
      </c>
      <c r="E7" s="52">
        <v>2779</v>
      </c>
      <c r="F7" s="52">
        <v>5104</v>
      </c>
      <c r="G7" s="52">
        <v>3123</v>
      </c>
      <c r="H7" s="52">
        <v>2779</v>
      </c>
      <c r="I7" s="52">
        <v>3656</v>
      </c>
      <c r="J7" s="51">
        <v>1903</v>
      </c>
      <c r="K7" s="53">
        <f>SUM(D7:J7)</f>
        <v>22722</v>
      </c>
      <c r="L7" s="57">
        <f>K7/人口統計!D5</f>
        <v>0.10306584838134636</v>
      </c>
      <c r="O7" s="14">
        <f>O6/($K$6+$K$7)</f>
        <v>0.17476893865356155</v>
      </c>
      <c r="P7" s="14">
        <f t="shared" ref="P7:U7" si="2">P6/($K$6+$K$7)</f>
        <v>0.13520230084047694</v>
      </c>
      <c r="Q7" s="14">
        <f t="shared" si="2"/>
        <v>0.22338257057493088</v>
      </c>
      <c r="R7" s="14">
        <f t="shared" si="2"/>
        <v>0.13207494485242788</v>
      </c>
      <c r="S7" s="14">
        <f t="shared" si="2"/>
        <v>0.11509786948873314</v>
      </c>
      <c r="T7" s="14">
        <f t="shared" si="2"/>
        <v>0.14237846592019657</v>
      </c>
      <c r="U7" s="14">
        <f t="shared" si="2"/>
        <v>7.7094909669673028E-2</v>
      </c>
    </row>
    <row r="8" spans="1:21" ht="20.100000000000001" customHeight="1" thickBot="1">
      <c r="B8" s="205" t="s">
        <v>67</v>
      </c>
      <c r="C8" s="206"/>
      <c r="D8" s="45">
        <v>80</v>
      </c>
      <c r="E8" s="46">
        <v>105</v>
      </c>
      <c r="F8" s="46">
        <v>97</v>
      </c>
      <c r="G8" s="46">
        <v>108</v>
      </c>
      <c r="H8" s="46">
        <v>92</v>
      </c>
      <c r="I8" s="46">
        <v>64</v>
      </c>
      <c r="J8" s="45">
        <v>40</v>
      </c>
      <c r="K8" s="47">
        <f>SUM(D8:J8)</f>
        <v>586</v>
      </c>
      <c r="L8" s="80"/>
    </row>
    <row r="9" spans="1:21" ht="20.100000000000001" customHeight="1" thickTop="1">
      <c r="B9" s="207" t="s">
        <v>34</v>
      </c>
      <c r="C9" s="208"/>
      <c r="D9" s="35">
        <f>D4+D8</f>
        <v>7174</v>
      </c>
      <c r="E9" s="34">
        <f t="shared" ref="E9:K9" si="3">E4+E8</f>
        <v>5720</v>
      </c>
      <c r="F9" s="34">
        <f t="shared" si="3"/>
        <v>8875</v>
      </c>
      <c r="G9" s="34">
        <f t="shared" si="3"/>
        <v>5423</v>
      </c>
      <c r="H9" s="34">
        <f t="shared" si="3"/>
        <v>4711</v>
      </c>
      <c r="I9" s="34">
        <f t="shared" si="3"/>
        <v>5678</v>
      </c>
      <c r="J9" s="35">
        <f t="shared" si="3"/>
        <v>3115</v>
      </c>
      <c r="K9" s="54">
        <f t="shared" si="3"/>
        <v>40696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1168</v>
      </c>
      <c r="E24" s="46">
        <v>1171</v>
      </c>
      <c r="F24" s="46">
        <v>1399</v>
      </c>
      <c r="G24" s="46">
        <v>948</v>
      </c>
      <c r="H24" s="46">
        <v>797</v>
      </c>
      <c r="I24" s="46">
        <v>977</v>
      </c>
      <c r="J24" s="45">
        <v>562</v>
      </c>
      <c r="K24" s="47">
        <f>SUM(D24:J24)</f>
        <v>7022</v>
      </c>
      <c r="L24" s="55">
        <f>K24/人口統計!D6</f>
        <v>0.15131337944706619</v>
      </c>
    </row>
    <row r="25" spans="1:12" ht="20.100000000000001" customHeight="1">
      <c r="B25" s="213" t="s">
        <v>43</v>
      </c>
      <c r="C25" s="214"/>
      <c r="D25" s="45">
        <v>1193</v>
      </c>
      <c r="E25" s="46">
        <v>1085</v>
      </c>
      <c r="F25" s="46">
        <v>1116</v>
      </c>
      <c r="G25" s="46">
        <v>707</v>
      </c>
      <c r="H25" s="46">
        <v>669</v>
      </c>
      <c r="I25" s="46">
        <v>692</v>
      </c>
      <c r="J25" s="45">
        <v>365</v>
      </c>
      <c r="K25" s="47">
        <f t="shared" ref="K25:K31" si="4">SUM(D25:J25)</f>
        <v>5827</v>
      </c>
      <c r="L25" s="55">
        <f>K25/人口統計!D7</f>
        <v>0.19000260858223555</v>
      </c>
    </row>
    <row r="26" spans="1:12" ht="20.100000000000001" customHeight="1">
      <c r="B26" s="213" t="s">
        <v>44</v>
      </c>
      <c r="C26" s="214"/>
      <c r="D26" s="45">
        <v>743</v>
      </c>
      <c r="E26" s="46">
        <v>387</v>
      </c>
      <c r="F26" s="46">
        <v>906</v>
      </c>
      <c r="G26" s="46">
        <v>479</v>
      </c>
      <c r="H26" s="46">
        <v>415</v>
      </c>
      <c r="I26" s="46">
        <v>525</v>
      </c>
      <c r="J26" s="45">
        <v>305</v>
      </c>
      <c r="K26" s="47">
        <f t="shared" si="4"/>
        <v>3760</v>
      </c>
      <c r="L26" s="55">
        <f>K26/人口統計!D8</f>
        <v>0.2033421664593586</v>
      </c>
    </row>
    <row r="27" spans="1:12" ht="20.100000000000001" customHeight="1">
      <c r="B27" s="213" t="s">
        <v>45</v>
      </c>
      <c r="C27" s="214"/>
      <c r="D27" s="45">
        <v>203</v>
      </c>
      <c r="E27" s="46">
        <v>174</v>
      </c>
      <c r="F27" s="46">
        <v>371</v>
      </c>
      <c r="G27" s="46">
        <v>219</v>
      </c>
      <c r="H27" s="46">
        <v>198</v>
      </c>
      <c r="I27" s="46">
        <v>191</v>
      </c>
      <c r="J27" s="45">
        <v>138</v>
      </c>
      <c r="K27" s="47">
        <f t="shared" si="4"/>
        <v>1494</v>
      </c>
      <c r="L27" s="55">
        <f>K27/人口統計!D9</f>
        <v>0.14811143055417864</v>
      </c>
    </row>
    <row r="28" spans="1:12" ht="20.100000000000001" customHeight="1">
      <c r="B28" s="213" t="s">
        <v>46</v>
      </c>
      <c r="C28" s="214"/>
      <c r="D28" s="45">
        <v>322</v>
      </c>
      <c r="E28" s="46">
        <v>249</v>
      </c>
      <c r="F28" s="46">
        <v>482</v>
      </c>
      <c r="G28" s="46">
        <v>319</v>
      </c>
      <c r="H28" s="46">
        <v>293</v>
      </c>
      <c r="I28" s="46">
        <v>376</v>
      </c>
      <c r="J28" s="45">
        <v>213</v>
      </c>
      <c r="K28" s="47">
        <f t="shared" si="4"/>
        <v>2254</v>
      </c>
      <c r="L28" s="55">
        <f>K28/人口統計!D10</f>
        <v>0.15625649913344888</v>
      </c>
    </row>
    <row r="29" spans="1:12" ht="20.100000000000001" customHeight="1">
      <c r="B29" s="213" t="s">
        <v>47</v>
      </c>
      <c r="C29" s="214"/>
      <c r="D29" s="45">
        <v>741</v>
      </c>
      <c r="E29" s="46">
        <v>710</v>
      </c>
      <c r="F29" s="46">
        <v>1420</v>
      </c>
      <c r="G29" s="46">
        <v>786</v>
      </c>
      <c r="H29" s="46">
        <v>695</v>
      </c>
      <c r="I29" s="46">
        <v>800</v>
      </c>
      <c r="J29" s="45">
        <v>418</v>
      </c>
      <c r="K29" s="47">
        <f t="shared" si="4"/>
        <v>5570</v>
      </c>
      <c r="L29" s="55">
        <f>K29/人口統計!D11</f>
        <v>0.17658434517959612</v>
      </c>
    </row>
    <row r="30" spans="1:12" ht="20.100000000000001" customHeight="1">
      <c r="B30" s="213" t="s">
        <v>48</v>
      </c>
      <c r="C30" s="214"/>
      <c r="D30" s="45">
        <v>2161</v>
      </c>
      <c r="E30" s="46">
        <v>1427</v>
      </c>
      <c r="F30" s="46">
        <v>2256</v>
      </c>
      <c r="G30" s="46">
        <v>1401</v>
      </c>
      <c r="H30" s="46">
        <v>1181</v>
      </c>
      <c r="I30" s="46">
        <v>1481</v>
      </c>
      <c r="J30" s="45">
        <v>777</v>
      </c>
      <c r="K30" s="47">
        <f t="shared" si="4"/>
        <v>10684</v>
      </c>
      <c r="L30" s="55">
        <f>K30/人口統計!D12</f>
        <v>0.21993947753051857</v>
      </c>
    </row>
    <row r="31" spans="1:12" ht="20.100000000000001" customHeight="1" thickBot="1">
      <c r="B31" s="209" t="s">
        <v>24</v>
      </c>
      <c r="C31" s="210"/>
      <c r="D31" s="45">
        <v>563</v>
      </c>
      <c r="E31" s="46">
        <v>412</v>
      </c>
      <c r="F31" s="46">
        <v>828</v>
      </c>
      <c r="G31" s="46">
        <v>456</v>
      </c>
      <c r="H31" s="46">
        <v>371</v>
      </c>
      <c r="I31" s="46">
        <v>572</v>
      </c>
      <c r="J31" s="45">
        <v>297</v>
      </c>
      <c r="K31" s="47">
        <f t="shared" si="4"/>
        <v>3499</v>
      </c>
      <c r="L31" s="59">
        <f>K31/人口統計!D13</f>
        <v>0.17267926763065686</v>
      </c>
    </row>
    <row r="32" spans="1:12" ht="20.100000000000001" customHeight="1" thickTop="1">
      <c r="B32" s="211" t="s">
        <v>49</v>
      </c>
      <c r="C32" s="212"/>
      <c r="D32" s="35">
        <f>SUM(D24:D31)</f>
        <v>7094</v>
      </c>
      <c r="E32" s="34">
        <f t="shared" ref="E32:J32" si="5">SUM(E24:E31)</f>
        <v>5615</v>
      </c>
      <c r="F32" s="34">
        <f t="shared" si="5"/>
        <v>8778</v>
      </c>
      <c r="G32" s="34">
        <f t="shared" si="5"/>
        <v>5315</v>
      </c>
      <c r="H32" s="34">
        <f t="shared" si="5"/>
        <v>4619</v>
      </c>
      <c r="I32" s="34">
        <f t="shared" si="5"/>
        <v>5614</v>
      </c>
      <c r="J32" s="35">
        <f t="shared" si="5"/>
        <v>3075</v>
      </c>
      <c r="K32" s="54">
        <f>SUM(K24:K31)</f>
        <v>40110</v>
      </c>
      <c r="L32" s="60">
        <f>K32/人口統計!D5</f>
        <v>0.18193694122770013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254</v>
      </c>
      <c r="E50" s="192">
        <v>284</v>
      </c>
      <c r="F50" s="192">
        <v>298</v>
      </c>
      <c r="G50" s="192">
        <v>213</v>
      </c>
      <c r="H50" s="192">
        <v>162</v>
      </c>
      <c r="I50" s="192">
        <v>200</v>
      </c>
      <c r="J50" s="191">
        <v>120</v>
      </c>
      <c r="K50" s="193">
        <f t="shared" ref="K50:K82" si="6">SUM(D50:J50)</f>
        <v>1531</v>
      </c>
      <c r="L50" s="194">
        <f>K50/N50</f>
        <v>0.14196958456973294</v>
      </c>
      <c r="N50" s="14">
        <v>10784</v>
      </c>
    </row>
    <row r="51" spans="2:14" ht="20.100000000000001" customHeight="1">
      <c r="B51" s="203" t="s">
        <v>155</v>
      </c>
      <c r="C51" s="204"/>
      <c r="D51" s="191">
        <v>207</v>
      </c>
      <c r="E51" s="192">
        <v>182</v>
      </c>
      <c r="F51" s="192">
        <v>290</v>
      </c>
      <c r="G51" s="192">
        <v>158</v>
      </c>
      <c r="H51" s="192">
        <v>139</v>
      </c>
      <c r="I51" s="192">
        <v>175</v>
      </c>
      <c r="J51" s="191">
        <v>90</v>
      </c>
      <c r="K51" s="193">
        <f t="shared" si="6"/>
        <v>1241</v>
      </c>
      <c r="L51" s="194">
        <f t="shared" ref="L51:L82" si="7">K51/N51</f>
        <v>0.15932725638721273</v>
      </c>
      <c r="N51" s="14">
        <v>7789</v>
      </c>
    </row>
    <row r="52" spans="2:14" ht="20.100000000000001" customHeight="1">
      <c r="B52" s="203" t="s">
        <v>156</v>
      </c>
      <c r="C52" s="204"/>
      <c r="D52" s="191">
        <v>353</v>
      </c>
      <c r="E52" s="192">
        <v>327</v>
      </c>
      <c r="F52" s="192">
        <v>332</v>
      </c>
      <c r="G52" s="192">
        <v>258</v>
      </c>
      <c r="H52" s="192">
        <v>222</v>
      </c>
      <c r="I52" s="192">
        <v>254</v>
      </c>
      <c r="J52" s="191">
        <v>144</v>
      </c>
      <c r="K52" s="193">
        <f t="shared" si="6"/>
        <v>1890</v>
      </c>
      <c r="L52" s="194">
        <f t="shared" si="7"/>
        <v>0.16973506960035922</v>
      </c>
      <c r="N52" s="14">
        <v>11135</v>
      </c>
    </row>
    <row r="53" spans="2:14" ht="20.100000000000001" customHeight="1">
      <c r="B53" s="203" t="s">
        <v>157</v>
      </c>
      <c r="C53" s="204"/>
      <c r="D53" s="191">
        <v>166</v>
      </c>
      <c r="E53" s="192">
        <v>190</v>
      </c>
      <c r="F53" s="192">
        <v>218</v>
      </c>
      <c r="G53" s="192">
        <v>168</v>
      </c>
      <c r="H53" s="192">
        <v>136</v>
      </c>
      <c r="I53" s="192">
        <v>178</v>
      </c>
      <c r="J53" s="191">
        <v>108</v>
      </c>
      <c r="K53" s="193">
        <f t="shared" si="6"/>
        <v>1164</v>
      </c>
      <c r="L53" s="194">
        <f t="shared" si="7"/>
        <v>0.15168100078186084</v>
      </c>
      <c r="N53" s="14">
        <v>7674</v>
      </c>
    </row>
    <row r="54" spans="2:14" ht="20.100000000000001" customHeight="1">
      <c r="B54" s="203" t="s">
        <v>158</v>
      </c>
      <c r="C54" s="204"/>
      <c r="D54" s="191">
        <v>139</v>
      </c>
      <c r="E54" s="192">
        <v>163</v>
      </c>
      <c r="F54" s="192">
        <v>191</v>
      </c>
      <c r="G54" s="192">
        <v>124</v>
      </c>
      <c r="H54" s="192">
        <v>102</v>
      </c>
      <c r="I54" s="192">
        <v>134</v>
      </c>
      <c r="J54" s="191">
        <v>79</v>
      </c>
      <c r="K54" s="193">
        <f t="shared" si="6"/>
        <v>932</v>
      </c>
      <c r="L54" s="194">
        <f t="shared" si="7"/>
        <v>0.14312039312039312</v>
      </c>
      <c r="N54" s="14">
        <v>6512</v>
      </c>
    </row>
    <row r="55" spans="2:14" ht="20.100000000000001" customHeight="1">
      <c r="B55" s="203" t="s">
        <v>159</v>
      </c>
      <c r="C55" s="204"/>
      <c r="D55" s="191">
        <v>68</v>
      </c>
      <c r="E55" s="192">
        <v>64</v>
      </c>
      <c r="F55" s="192">
        <v>83</v>
      </c>
      <c r="G55" s="192">
        <v>55</v>
      </c>
      <c r="H55" s="192">
        <v>54</v>
      </c>
      <c r="I55" s="192">
        <v>51</v>
      </c>
      <c r="J55" s="191">
        <v>30</v>
      </c>
      <c r="K55" s="193">
        <f t="shared" si="6"/>
        <v>405</v>
      </c>
      <c r="L55" s="194">
        <f t="shared" si="7"/>
        <v>0.16116195781933942</v>
      </c>
      <c r="N55" s="14">
        <v>2513</v>
      </c>
    </row>
    <row r="56" spans="2:14" ht="20.100000000000001" customHeight="1">
      <c r="B56" s="203" t="s">
        <v>160</v>
      </c>
      <c r="C56" s="204"/>
      <c r="D56" s="191">
        <v>171</v>
      </c>
      <c r="E56" s="192">
        <v>162</v>
      </c>
      <c r="F56" s="192">
        <v>153</v>
      </c>
      <c r="G56" s="192">
        <v>126</v>
      </c>
      <c r="H56" s="192">
        <v>108</v>
      </c>
      <c r="I56" s="192">
        <v>105</v>
      </c>
      <c r="J56" s="191">
        <v>38</v>
      </c>
      <c r="K56" s="193">
        <f t="shared" si="6"/>
        <v>863</v>
      </c>
      <c r="L56" s="194">
        <f t="shared" si="7"/>
        <v>0.20239212007504689</v>
      </c>
      <c r="N56" s="14">
        <v>4264</v>
      </c>
    </row>
    <row r="57" spans="2:14" ht="20.100000000000001" customHeight="1">
      <c r="B57" s="203" t="s">
        <v>161</v>
      </c>
      <c r="C57" s="204"/>
      <c r="D57" s="191">
        <v>410</v>
      </c>
      <c r="E57" s="192">
        <v>391</v>
      </c>
      <c r="F57" s="192">
        <v>393</v>
      </c>
      <c r="G57" s="192">
        <v>236</v>
      </c>
      <c r="H57" s="192">
        <v>199</v>
      </c>
      <c r="I57" s="192">
        <v>216</v>
      </c>
      <c r="J57" s="191">
        <v>102</v>
      </c>
      <c r="K57" s="193">
        <f t="shared" si="6"/>
        <v>1947</v>
      </c>
      <c r="L57" s="194">
        <f t="shared" si="7"/>
        <v>0.21069148360567039</v>
      </c>
      <c r="N57" s="14">
        <v>9241</v>
      </c>
    </row>
    <row r="58" spans="2:14" ht="20.100000000000001" customHeight="1">
      <c r="B58" s="203" t="s">
        <v>162</v>
      </c>
      <c r="C58" s="204"/>
      <c r="D58" s="191">
        <v>401</v>
      </c>
      <c r="E58" s="192">
        <v>359</v>
      </c>
      <c r="F58" s="192">
        <v>392</v>
      </c>
      <c r="G58" s="192">
        <v>225</v>
      </c>
      <c r="H58" s="192">
        <v>238</v>
      </c>
      <c r="I58" s="192">
        <v>241</v>
      </c>
      <c r="J58" s="191">
        <v>154</v>
      </c>
      <c r="K58" s="193">
        <f t="shared" si="6"/>
        <v>2010</v>
      </c>
      <c r="L58" s="194">
        <f t="shared" si="7"/>
        <v>0.1900709219858156</v>
      </c>
      <c r="N58" s="14">
        <v>10575</v>
      </c>
    </row>
    <row r="59" spans="2:14" ht="20.100000000000001" customHeight="1">
      <c r="B59" s="203" t="s">
        <v>163</v>
      </c>
      <c r="C59" s="204"/>
      <c r="D59" s="191">
        <v>227</v>
      </c>
      <c r="E59" s="192">
        <v>191</v>
      </c>
      <c r="F59" s="192">
        <v>188</v>
      </c>
      <c r="G59" s="192">
        <v>140</v>
      </c>
      <c r="H59" s="192">
        <v>138</v>
      </c>
      <c r="I59" s="192">
        <v>141</v>
      </c>
      <c r="J59" s="191">
        <v>75</v>
      </c>
      <c r="K59" s="193">
        <f t="shared" si="6"/>
        <v>1100</v>
      </c>
      <c r="L59" s="194">
        <f t="shared" si="7"/>
        <v>0.16697024893746204</v>
      </c>
      <c r="N59" s="14">
        <v>6588</v>
      </c>
    </row>
    <row r="60" spans="2:14" ht="20.100000000000001" customHeight="1">
      <c r="B60" s="203" t="s">
        <v>164</v>
      </c>
      <c r="C60" s="204"/>
      <c r="D60" s="191">
        <v>366</v>
      </c>
      <c r="E60" s="192">
        <v>200</v>
      </c>
      <c r="F60" s="192">
        <v>484</v>
      </c>
      <c r="G60" s="192">
        <v>249</v>
      </c>
      <c r="H60" s="192">
        <v>217</v>
      </c>
      <c r="I60" s="192">
        <v>299</v>
      </c>
      <c r="J60" s="191">
        <v>165</v>
      </c>
      <c r="K60" s="193">
        <f t="shared" si="6"/>
        <v>1980</v>
      </c>
      <c r="L60" s="194">
        <f t="shared" si="7"/>
        <v>0.20833333333333334</v>
      </c>
      <c r="N60" s="14">
        <v>9504</v>
      </c>
    </row>
    <row r="61" spans="2:14" ht="20.100000000000001" customHeight="1">
      <c r="B61" s="203" t="s">
        <v>165</v>
      </c>
      <c r="C61" s="204"/>
      <c r="D61" s="191">
        <v>122</v>
      </c>
      <c r="E61" s="192">
        <v>62</v>
      </c>
      <c r="F61" s="192">
        <v>154</v>
      </c>
      <c r="G61" s="192">
        <v>86</v>
      </c>
      <c r="H61" s="192">
        <v>72</v>
      </c>
      <c r="I61" s="192">
        <v>85</v>
      </c>
      <c r="J61" s="191">
        <v>56</v>
      </c>
      <c r="K61" s="193">
        <f t="shared" si="6"/>
        <v>637</v>
      </c>
      <c r="L61" s="194">
        <f t="shared" si="7"/>
        <v>0.21176861702127658</v>
      </c>
      <c r="N61" s="14">
        <v>3008</v>
      </c>
    </row>
    <row r="62" spans="2:14" ht="20.100000000000001" customHeight="1">
      <c r="B62" s="203" t="s">
        <v>166</v>
      </c>
      <c r="C62" s="204"/>
      <c r="D62" s="191">
        <v>261</v>
      </c>
      <c r="E62" s="192">
        <v>133</v>
      </c>
      <c r="F62" s="192">
        <v>276</v>
      </c>
      <c r="G62" s="192">
        <v>155</v>
      </c>
      <c r="H62" s="192">
        <v>132</v>
      </c>
      <c r="I62" s="192">
        <v>150</v>
      </c>
      <c r="J62" s="191">
        <v>89</v>
      </c>
      <c r="K62" s="193">
        <f t="shared" si="6"/>
        <v>1196</v>
      </c>
      <c r="L62" s="194">
        <f t="shared" si="7"/>
        <v>0.20003345040976753</v>
      </c>
      <c r="N62" s="14">
        <v>5979</v>
      </c>
    </row>
    <row r="63" spans="2:14" ht="20.100000000000001" customHeight="1">
      <c r="B63" s="203" t="s">
        <v>167</v>
      </c>
      <c r="C63" s="204"/>
      <c r="D63" s="191">
        <v>195</v>
      </c>
      <c r="E63" s="192">
        <v>162</v>
      </c>
      <c r="F63" s="192">
        <v>341</v>
      </c>
      <c r="G63" s="192">
        <v>197</v>
      </c>
      <c r="H63" s="192">
        <v>172</v>
      </c>
      <c r="I63" s="192">
        <v>166</v>
      </c>
      <c r="J63" s="191">
        <v>112</v>
      </c>
      <c r="K63" s="193">
        <f t="shared" si="6"/>
        <v>1345</v>
      </c>
      <c r="L63" s="194">
        <f t="shared" si="7"/>
        <v>0.14600521059487626</v>
      </c>
      <c r="N63" s="14">
        <v>9212</v>
      </c>
    </row>
    <row r="64" spans="2:14" ht="20.100000000000001" customHeight="1">
      <c r="B64" s="203" t="s">
        <v>168</v>
      </c>
      <c r="C64" s="204"/>
      <c r="D64" s="191">
        <v>12</v>
      </c>
      <c r="E64" s="192">
        <v>18</v>
      </c>
      <c r="F64" s="192">
        <v>34</v>
      </c>
      <c r="G64" s="192">
        <v>26</v>
      </c>
      <c r="H64" s="192">
        <v>27</v>
      </c>
      <c r="I64" s="192">
        <v>28</v>
      </c>
      <c r="J64" s="191">
        <v>26</v>
      </c>
      <c r="K64" s="193">
        <f t="shared" si="6"/>
        <v>171</v>
      </c>
      <c r="L64" s="194">
        <f t="shared" si="7"/>
        <v>0.19542857142857142</v>
      </c>
      <c r="N64" s="14">
        <v>875</v>
      </c>
    </row>
    <row r="65" spans="2:14" ht="20.100000000000001" customHeight="1">
      <c r="B65" s="203" t="s">
        <v>169</v>
      </c>
      <c r="C65" s="204"/>
      <c r="D65" s="191">
        <v>204</v>
      </c>
      <c r="E65" s="192">
        <v>157</v>
      </c>
      <c r="F65" s="192">
        <v>336</v>
      </c>
      <c r="G65" s="192">
        <v>220</v>
      </c>
      <c r="H65" s="192">
        <v>210</v>
      </c>
      <c r="I65" s="192">
        <v>271</v>
      </c>
      <c r="J65" s="191">
        <v>144</v>
      </c>
      <c r="K65" s="193">
        <f t="shared" si="6"/>
        <v>1542</v>
      </c>
      <c r="L65" s="194">
        <f t="shared" si="7"/>
        <v>0.15524010872848082</v>
      </c>
      <c r="N65" s="14">
        <v>9933</v>
      </c>
    </row>
    <row r="66" spans="2:14" ht="20.100000000000001" customHeight="1">
      <c r="B66" s="203" t="s">
        <v>170</v>
      </c>
      <c r="C66" s="204"/>
      <c r="D66" s="191">
        <v>130</v>
      </c>
      <c r="E66" s="192">
        <v>98</v>
      </c>
      <c r="F66" s="192">
        <v>151</v>
      </c>
      <c r="G66" s="192">
        <v>105</v>
      </c>
      <c r="H66" s="192">
        <v>87</v>
      </c>
      <c r="I66" s="192">
        <v>107</v>
      </c>
      <c r="J66" s="191">
        <v>72</v>
      </c>
      <c r="K66" s="193">
        <f t="shared" si="6"/>
        <v>750</v>
      </c>
      <c r="L66" s="194">
        <f t="shared" si="7"/>
        <v>0.16696349065004451</v>
      </c>
      <c r="N66" s="14">
        <v>4492</v>
      </c>
    </row>
    <row r="67" spans="2:14" ht="20.100000000000001" customHeight="1">
      <c r="B67" s="203" t="s">
        <v>171</v>
      </c>
      <c r="C67" s="204"/>
      <c r="D67" s="187">
        <v>555</v>
      </c>
      <c r="E67" s="188">
        <v>516</v>
      </c>
      <c r="F67" s="188">
        <v>1020</v>
      </c>
      <c r="G67" s="188">
        <v>559</v>
      </c>
      <c r="H67" s="188">
        <v>505</v>
      </c>
      <c r="I67" s="188">
        <v>606</v>
      </c>
      <c r="J67" s="187">
        <v>299</v>
      </c>
      <c r="K67" s="189">
        <f t="shared" si="6"/>
        <v>4060</v>
      </c>
      <c r="L67" s="195">
        <f t="shared" si="7"/>
        <v>0.18691588785046728</v>
      </c>
      <c r="N67" s="14">
        <v>21721</v>
      </c>
    </row>
    <row r="68" spans="2:14" ht="20.100000000000001" customHeight="1">
      <c r="B68" s="203" t="s">
        <v>172</v>
      </c>
      <c r="C68" s="204"/>
      <c r="D68" s="187">
        <v>79</v>
      </c>
      <c r="E68" s="188">
        <v>91</v>
      </c>
      <c r="F68" s="188">
        <v>174</v>
      </c>
      <c r="G68" s="188">
        <v>123</v>
      </c>
      <c r="H68" s="188">
        <v>90</v>
      </c>
      <c r="I68" s="188">
        <v>79</v>
      </c>
      <c r="J68" s="187">
        <v>51</v>
      </c>
      <c r="K68" s="189">
        <f t="shared" si="6"/>
        <v>687</v>
      </c>
      <c r="L68" s="195">
        <f t="shared" si="7"/>
        <v>0.16867174073164742</v>
      </c>
      <c r="N68" s="14">
        <v>4073</v>
      </c>
    </row>
    <row r="69" spans="2:14" ht="20.100000000000001" customHeight="1">
      <c r="B69" s="203" t="s">
        <v>173</v>
      </c>
      <c r="C69" s="204"/>
      <c r="D69" s="187">
        <v>112</v>
      </c>
      <c r="E69" s="188">
        <v>115</v>
      </c>
      <c r="F69" s="188">
        <v>252</v>
      </c>
      <c r="G69" s="188">
        <v>119</v>
      </c>
      <c r="H69" s="188">
        <v>115</v>
      </c>
      <c r="I69" s="188">
        <v>122</v>
      </c>
      <c r="J69" s="187">
        <v>71</v>
      </c>
      <c r="K69" s="189">
        <f t="shared" si="6"/>
        <v>906</v>
      </c>
      <c r="L69" s="195">
        <f t="shared" si="7"/>
        <v>0.1575926248043138</v>
      </c>
      <c r="N69" s="14">
        <v>5749</v>
      </c>
    </row>
    <row r="70" spans="2:14" ht="20.100000000000001" customHeight="1">
      <c r="B70" s="203" t="s">
        <v>174</v>
      </c>
      <c r="C70" s="204"/>
      <c r="D70" s="187">
        <v>815</v>
      </c>
      <c r="E70" s="188">
        <v>489</v>
      </c>
      <c r="F70" s="188">
        <v>717</v>
      </c>
      <c r="G70" s="188">
        <v>441</v>
      </c>
      <c r="H70" s="188">
        <v>387</v>
      </c>
      <c r="I70" s="188">
        <v>468</v>
      </c>
      <c r="J70" s="187">
        <v>245</v>
      </c>
      <c r="K70" s="189">
        <f t="shared" si="6"/>
        <v>3562</v>
      </c>
      <c r="L70" s="195">
        <f t="shared" si="7"/>
        <v>0.22821629933367504</v>
      </c>
      <c r="N70" s="14">
        <v>15608</v>
      </c>
    </row>
    <row r="71" spans="2:14" ht="20.100000000000001" customHeight="1">
      <c r="B71" s="203" t="s">
        <v>175</v>
      </c>
      <c r="C71" s="204"/>
      <c r="D71" s="187">
        <v>115</v>
      </c>
      <c r="E71" s="188">
        <v>123</v>
      </c>
      <c r="F71" s="188">
        <v>192</v>
      </c>
      <c r="G71" s="188">
        <v>149</v>
      </c>
      <c r="H71" s="188">
        <v>128</v>
      </c>
      <c r="I71" s="188">
        <v>140</v>
      </c>
      <c r="J71" s="187">
        <v>90</v>
      </c>
      <c r="K71" s="189">
        <f t="shared" si="6"/>
        <v>937</v>
      </c>
      <c r="L71" s="195">
        <f t="shared" si="7"/>
        <v>0.20246326707000864</v>
      </c>
      <c r="N71" s="14">
        <v>4628</v>
      </c>
    </row>
    <row r="72" spans="2:14" ht="20.100000000000001" customHeight="1">
      <c r="B72" s="203" t="s">
        <v>176</v>
      </c>
      <c r="C72" s="204"/>
      <c r="D72" s="187">
        <v>188</v>
      </c>
      <c r="E72" s="188">
        <v>116</v>
      </c>
      <c r="F72" s="188">
        <v>205</v>
      </c>
      <c r="G72" s="188">
        <v>119</v>
      </c>
      <c r="H72" s="188">
        <v>88</v>
      </c>
      <c r="I72" s="188">
        <v>123</v>
      </c>
      <c r="J72" s="187">
        <v>58</v>
      </c>
      <c r="K72" s="189">
        <f t="shared" si="6"/>
        <v>897</v>
      </c>
      <c r="L72" s="195">
        <f t="shared" si="7"/>
        <v>0.20744680851063829</v>
      </c>
      <c r="N72" s="14">
        <v>4324</v>
      </c>
    </row>
    <row r="73" spans="2:14" ht="20.100000000000001" customHeight="1">
      <c r="B73" s="203" t="s">
        <v>177</v>
      </c>
      <c r="C73" s="204"/>
      <c r="D73" s="187">
        <v>164</v>
      </c>
      <c r="E73" s="188">
        <v>102</v>
      </c>
      <c r="F73" s="188">
        <v>170</v>
      </c>
      <c r="G73" s="188">
        <v>89</v>
      </c>
      <c r="H73" s="188">
        <v>86</v>
      </c>
      <c r="I73" s="188">
        <v>140</v>
      </c>
      <c r="J73" s="187">
        <v>61</v>
      </c>
      <c r="K73" s="189">
        <f t="shared" si="6"/>
        <v>812</v>
      </c>
      <c r="L73" s="195">
        <f t="shared" si="7"/>
        <v>0.20944028888315708</v>
      </c>
      <c r="N73" s="14">
        <v>3877</v>
      </c>
    </row>
    <row r="74" spans="2:14" ht="20.100000000000001" customHeight="1">
      <c r="B74" s="203" t="s">
        <v>178</v>
      </c>
      <c r="C74" s="204"/>
      <c r="D74" s="187">
        <v>150</v>
      </c>
      <c r="E74" s="188">
        <v>108</v>
      </c>
      <c r="F74" s="188">
        <v>164</v>
      </c>
      <c r="G74" s="188">
        <v>90</v>
      </c>
      <c r="H74" s="188">
        <v>83</v>
      </c>
      <c r="I74" s="188">
        <v>86</v>
      </c>
      <c r="J74" s="187">
        <v>53</v>
      </c>
      <c r="K74" s="189">
        <f t="shared" si="6"/>
        <v>734</v>
      </c>
      <c r="L74" s="196">
        <f t="shared" si="7"/>
        <v>0.22901716068642747</v>
      </c>
      <c r="N74" s="14">
        <v>3205</v>
      </c>
    </row>
    <row r="75" spans="2:14" ht="20.100000000000001" customHeight="1">
      <c r="B75" s="203" t="s">
        <v>179</v>
      </c>
      <c r="C75" s="204"/>
      <c r="D75" s="187">
        <v>305</v>
      </c>
      <c r="E75" s="188">
        <v>204</v>
      </c>
      <c r="F75" s="188">
        <v>310</v>
      </c>
      <c r="G75" s="188">
        <v>194</v>
      </c>
      <c r="H75" s="188">
        <v>184</v>
      </c>
      <c r="I75" s="188">
        <v>214</v>
      </c>
      <c r="J75" s="187">
        <v>100</v>
      </c>
      <c r="K75" s="189">
        <f t="shared" si="6"/>
        <v>1511</v>
      </c>
      <c r="L75" s="197">
        <f t="shared" si="7"/>
        <v>0.25158175158175156</v>
      </c>
      <c r="N75" s="14">
        <v>6006</v>
      </c>
    </row>
    <row r="76" spans="2:14" ht="20.100000000000001" customHeight="1">
      <c r="B76" s="203" t="s">
        <v>180</v>
      </c>
      <c r="C76" s="204"/>
      <c r="D76" s="187">
        <v>76</v>
      </c>
      <c r="E76" s="188">
        <v>77</v>
      </c>
      <c r="F76" s="188">
        <v>97</v>
      </c>
      <c r="G76" s="188">
        <v>60</v>
      </c>
      <c r="H76" s="188">
        <v>45</v>
      </c>
      <c r="I76" s="188">
        <v>72</v>
      </c>
      <c r="J76" s="187">
        <v>35</v>
      </c>
      <c r="K76" s="189">
        <f t="shared" si="6"/>
        <v>462</v>
      </c>
      <c r="L76" s="195">
        <f t="shared" si="7"/>
        <v>0.23753213367609255</v>
      </c>
      <c r="N76" s="14">
        <v>1945</v>
      </c>
    </row>
    <row r="77" spans="2:14" ht="20.100000000000001" customHeight="1">
      <c r="B77" s="203" t="s">
        <v>181</v>
      </c>
      <c r="C77" s="204"/>
      <c r="D77" s="187">
        <v>309</v>
      </c>
      <c r="E77" s="188">
        <v>193</v>
      </c>
      <c r="F77" s="188">
        <v>362</v>
      </c>
      <c r="G77" s="188">
        <v>244</v>
      </c>
      <c r="H77" s="188">
        <v>183</v>
      </c>
      <c r="I77" s="188">
        <v>216</v>
      </c>
      <c r="J77" s="187">
        <v>120</v>
      </c>
      <c r="K77" s="189">
        <f t="shared" si="6"/>
        <v>1627</v>
      </c>
      <c r="L77" s="195">
        <f t="shared" si="7"/>
        <v>0.20915284740969275</v>
      </c>
      <c r="N77" s="14">
        <v>7779</v>
      </c>
    </row>
    <row r="78" spans="2:14" ht="20.100000000000001" customHeight="1">
      <c r="B78" s="203" t="s">
        <v>182</v>
      </c>
      <c r="C78" s="204"/>
      <c r="D78" s="187">
        <v>53</v>
      </c>
      <c r="E78" s="188">
        <v>29</v>
      </c>
      <c r="F78" s="188">
        <v>61</v>
      </c>
      <c r="G78" s="188">
        <v>31</v>
      </c>
      <c r="H78" s="188">
        <v>19</v>
      </c>
      <c r="I78" s="188">
        <v>35</v>
      </c>
      <c r="J78" s="187">
        <v>27</v>
      </c>
      <c r="K78" s="189">
        <f t="shared" si="6"/>
        <v>255</v>
      </c>
      <c r="L78" s="195">
        <f t="shared" si="7"/>
        <v>0.21161825726141079</v>
      </c>
      <c r="N78" s="14">
        <v>1205</v>
      </c>
    </row>
    <row r="79" spans="2:14" ht="20.100000000000001" customHeight="1">
      <c r="B79" s="203" t="s">
        <v>183</v>
      </c>
      <c r="C79" s="204"/>
      <c r="D79" s="187">
        <v>221</v>
      </c>
      <c r="E79" s="188">
        <v>157</v>
      </c>
      <c r="F79" s="188">
        <v>368</v>
      </c>
      <c r="G79" s="188">
        <v>201</v>
      </c>
      <c r="H79" s="188">
        <v>182</v>
      </c>
      <c r="I79" s="188">
        <v>245</v>
      </c>
      <c r="J79" s="187">
        <v>136</v>
      </c>
      <c r="K79" s="189">
        <f t="shared" si="6"/>
        <v>1510</v>
      </c>
      <c r="L79" s="195">
        <f t="shared" si="7"/>
        <v>0.16880939072107323</v>
      </c>
      <c r="N79" s="14">
        <v>8945</v>
      </c>
    </row>
    <row r="80" spans="2:14" ht="20.100000000000001" customHeight="1">
      <c r="B80" s="203" t="s">
        <v>184</v>
      </c>
      <c r="C80" s="204"/>
      <c r="D80" s="45">
        <v>56</v>
      </c>
      <c r="E80" s="46">
        <v>37</v>
      </c>
      <c r="F80" s="46">
        <v>69</v>
      </c>
      <c r="G80" s="46">
        <v>53</v>
      </c>
      <c r="H80" s="46">
        <v>31</v>
      </c>
      <c r="I80" s="46">
        <v>72</v>
      </c>
      <c r="J80" s="45">
        <v>37</v>
      </c>
      <c r="K80" s="47">
        <f t="shared" si="6"/>
        <v>355</v>
      </c>
      <c r="L80" s="195">
        <f t="shared" si="7"/>
        <v>0.17207949587978671</v>
      </c>
      <c r="N80" s="14">
        <v>2063</v>
      </c>
    </row>
    <row r="81" spans="2:14" ht="20.100000000000001" customHeight="1">
      <c r="B81" s="203" t="s">
        <v>185</v>
      </c>
      <c r="C81" s="204"/>
      <c r="D81" s="45">
        <v>49</v>
      </c>
      <c r="E81" s="46">
        <v>58</v>
      </c>
      <c r="F81" s="46">
        <v>118</v>
      </c>
      <c r="G81" s="46">
        <v>50</v>
      </c>
      <c r="H81" s="46">
        <v>45</v>
      </c>
      <c r="I81" s="46">
        <v>86</v>
      </c>
      <c r="J81" s="45">
        <v>37</v>
      </c>
      <c r="K81" s="47">
        <f t="shared" si="6"/>
        <v>443</v>
      </c>
      <c r="L81" s="195">
        <f t="shared" si="7"/>
        <v>0.16280779125321573</v>
      </c>
      <c r="N81" s="14">
        <v>2721</v>
      </c>
    </row>
    <row r="82" spans="2:14" ht="20.100000000000001" customHeight="1">
      <c r="B82" s="203" t="s">
        <v>186</v>
      </c>
      <c r="C82" s="204"/>
      <c r="D82" s="40">
        <v>241</v>
      </c>
      <c r="E82" s="39">
        <v>162</v>
      </c>
      <c r="F82" s="39">
        <v>282</v>
      </c>
      <c r="G82" s="39">
        <v>160</v>
      </c>
      <c r="H82" s="39">
        <v>125</v>
      </c>
      <c r="I82" s="39">
        <v>173</v>
      </c>
      <c r="J82" s="40">
        <v>91</v>
      </c>
      <c r="K82" s="190">
        <f t="shared" si="6"/>
        <v>1234</v>
      </c>
      <c r="L82" s="197">
        <f t="shared" si="7"/>
        <v>0.18885827976737068</v>
      </c>
      <c r="N82" s="14">
        <v>6534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6441</v>
      </c>
      <c r="E5" s="149">
        <v>352350.97999999992</v>
      </c>
      <c r="F5" s="151">
        <v>1780</v>
      </c>
      <c r="G5" s="152">
        <v>34850.600000000013</v>
      </c>
      <c r="H5" s="150">
        <v>554</v>
      </c>
      <c r="I5" s="149">
        <v>114211.64000000003</v>
      </c>
      <c r="J5" s="151">
        <v>1157</v>
      </c>
      <c r="K5" s="152">
        <v>365665.72000000009</v>
      </c>
      <c r="M5" s="162">
        <f>Q5+Q7</f>
        <v>43072</v>
      </c>
      <c r="N5" s="121" t="s">
        <v>107</v>
      </c>
      <c r="O5" s="122"/>
      <c r="P5" s="134"/>
      <c r="Q5" s="123">
        <v>34329</v>
      </c>
      <c r="R5" s="124">
        <v>2050999.05</v>
      </c>
      <c r="S5" s="124">
        <f>R5/Q5*100</f>
        <v>5974.537708642838</v>
      </c>
    </row>
    <row r="6" spans="1:19" ht="20.100000000000001" customHeight="1">
      <c r="B6" s="217" t="s">
        <v>114</v>
      </c>
      <c r="C6" s="217"/>
      <c r="D6" s="153">
        <v>4908</v>
      </c>
      <c r="E6" s="154">
        <v>296212.26</v>
      </c>
      <c r="F6" s="155">
        <v>1605</v>
      </c>
      <c r="G6" s="156">
        <v>30732.32</v>
      </c>
      <c r="H6" s="153">
        <v>411</v>
      </c>
      <c r="I6" s="154">
        <v>88865.369999999981</v>
      </c>
      <c r="J6" s="155">
        <v>882</v>
      </c>
      <c r="K6" s="156">
        <v>262276.16000000003</v>
      </c>
      <c r="M6" s="58"/>
      <c r="N6" s="125"/>
      <c r="O6" s="94" t="s">
        <v>104</v>
      </c>
      <c r="P6" s="107"/>
      <c r="Q6" s="98">
        <f>Q5/Q$13</f>
        <v>0.63690166975881257</v>
      </c>
      <c r="R6" s="99">
        <f>R5/R$13</f>
        <v>0.40029850493884467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3070</v>
      </c>
      <c r="E7" s="154">
        <v>181806.19999999995</v>
      </c>
      <c r="F7" s="155">
        <v>934</v>
      </c>
      <c r="G7" s="156">
        <v>16590.29</v>
      </c>
      <c r="H7" s="153">
        <v>495</v>
      </c>
      <c r="I7" s="154">
        <v>107330.31</v>
      </c>
      <c r="J7" s="155">
        <v>644</v>
      </c>
      <c r="K7" s="156">
        <v>194483.81999999998</v>
      </c>
      <c r="M7" s="58"/>
      <c r="N7" s="126" t="s">
        <v>108</v>
      </c>
      <c r="O7" s="127"/>
      <c r="P7" s="135"/>
      <c r="Q7" s="128">
        <v>8743</v>
      </c>
      <c r="R7" s="129">
        <v>165499.1999999999</v>
      </c>
      <c r="S7" s="129">
        <f>R7/Q7*100</f>
        <v>1892.9337755919007</v>
      </c>
    </row>
    <row r="8" spans="1:19" ht="20.100000000000001" customHeight="1">
      <c r="B8" s="217" t="s">
        <v>116</v>
      </c>
      <c r="C8" s="217"/>
      <c r="D8" s="153">
        <v>1321</v>
      </c>
      <c r="E8" s="154">
        <v>80904.599999999977</v>
      </c>
      <c r="F8" s="155">
        <v>281</v>
      </c>
      <c r="G8" s="156">
        <v>5459.59</v>
      </c>
      <c r="H8" s="153">
        <v>65</v>
      </c>
      <c r="I8" s="154">
        <v>13932.210000000003</v>
      </c>
      <c r="J8" s="155">
        <v>332</v>
      </c>
      <c r="K8" s="156">
        <v>100074.54000000001</v>
      </c>
      <c r="L8" s="89"/>
      <c r="M8" s="88"/>
      <c r="N8" s="130"/>
      <c r="O8" s="94" t="s">
        <v>104</v>
      </c>
      <c r="P8" s="107"/>
      <c r="Q8" s="98">
        <f>Q7/Q$13</f>
        <v>0.16220779220779222</v>
      </c>
      <c r="R8" s="99">
        <f>R7/R$13</f>
        <v>3.230088396607244E-2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1850</v>
      </c>
      <c r="E9" s="154">
        <v>121159.27000000003</v>
      </c>
      <c r="F9" s="155">
        <v>446</v>
      </c>
      <c r="G9" s="156">
        <v>9133.590000000002</v>
      </c>
      <c r="H9" s="153">
        <v>316</v>
      </c>
      <c r="I9" s="154">
        <v>64542.47</v>
      </c>
      <c r="J9" s="155">
        <v>401</v>
      </c>
      <c r="K9" s="156">
        <v>120588.19</v>
      </c>
      <c r="L9" s="89"/>
      <c r="M9" s="88"/>
      <c r="N9" s="126" t="s">
        <v>109</v>
      </c>
      <c r="O9" s="127"/>
      <c r="P9" s="135"/>
      <c r="Q9" s="128">
        <v>3970</v>
      </c>
      <c r="R9" s="129">
        <v>857077.79000000015</v>
      </c>
      <c r="S9" s="129">
        <f>R9/Q9*100</f>
        <v>21588.861209068014</v>
      </c>
    </row>
    <row r="10" spans="1:19" ht="20.100000000000001" customHeight="1">
      <c r="B10" s="217" t="s">
        <v>118</v>
      </c>
      <c r="C10" s="217"/>
      <c r="D10" s="153">
        <v>4429</v>
      </c>
      <c r="E10" s="154">
        <v>286469.60999999993</v>
      </c>
      <c r="F10" s="155">
        <v>822</v>
      </c>
      <c r="G10" s="156">
        <v>16293.490000000002</v>
      </c>
      <c r="H10" s="153">
        <v>575</v>
      </c>
      <c r="I10" s="154">
        <v>132699.75</v>
      </c>
      <c r="J10" s="155">
        <v>986</v>
      </c>
      <c r="K10" s="156">
        <v>304689.20999999996</v>
      </c>
      <c r="L10" s="89"/>
      <c r="M10" s="88"/>
      <c r="N10" s="95"/>
      <c r="O10" s="94" t="s">
        <v>104</v>
      </c>
      <c r="P10" s="107"/>
      <c r="Q10" s="98">
        <f>Q9/Q$13</f>
        <v>7.3654916512059368E-2</v>
      </c>
      <c r="R10" s="99">
        <f>R9/R$13</f>
        <v>0.16727797019374005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9486</v>
      </c>
      <c r="E11" s="154">
        <v>554209.92999999993</v>
      </c>
      <c r="F11" s="155">
        <v>2072</v>
      </c>
      <c r="G11" s="156">
        <v>36274.579999999987</v>
      </c>
      <c r="H11" s="153">
        <v>1255</v>
      </c>
      <c r="I11" s="154">
        <v>275498.23</v>
      </c>
      <c r="J11" s="155">
        <v>1699</v>
      </c>
      <c r="K11" s="156">
        <v>479039.16</v>
      </c>
      <c r="L11" s="89"/>
      <c r="M11" s="88"/>
      <c r="N11" s="126" t="s">
        <v>110</v>
      </c>
      <c r="O11" s="127"/>
      <c r="P11" s="135"/>
      <c r="Q11" s="101">
        <v>6858</v>
      </c>
      <c r="R11" s="102">
        <v>2050097.98</v>
      </c>
      <c r="S11" s="102">
        <f>R11/Q11*100</f>
        <v>29893.525517643626</v>
      </c>
    </row>
    <row r="12" spans="1:19" ht="20.100000000000001" customHeight="1" thickBot="1">
      <c r="B12" s="218" t="s">
        <v>120</v>
      </c>
      <c r="C12" s="218"/>
      <c r="D12" s="157">
        <v>2824</v>
      </c>
      <c r="E12" s="158">
        <v>177886.19999999995</v>
      </c>
      <c r="F12" s="159">
        <v>803</v>
      </c>
      <c r="G12" s="160">
        <v>16164.74</v>
      </c>
      <c r="H12" s="157">
        <v>299</v>
      </c>
      <c r="I12" s="158">
        <v>59997.809999999983</v>
      </c>
      <c r="J12" s="159">
        <v>757</v>
      </c>
      <c r="K12" s="160">
        <v>223281.18000000002</v>
      </c>
      <c r="L12" s="89"/>
      <c r="M12" s="88"/>
      <c r="N12" s="125"/>
      <c r="O12" s="84" t="s">
        <v>104</v>
      </c>
      <c r="P12" s="108"/>
      <c r="Q12" s="103">
        <f>Q11/Q$13</f>
        <v>0.1272356215213358</v>
      </c>
      <c r="R12" s="104">
        <f>R11/R$13</f>
        <v>0.40012264090134292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34329</v>
      </c>
      <c r="E13" s="149">
        <v>2050999.05</v>
      </c>
      <c r="F13" s="151">
        <v>8743</v>
      </c>
      <c r="G13" s="152">
        <v>165499.1999999999</v>
      </c>
      <c r="H13" s="150">
        <v>3970</v>
      </c>
      <c r="I13" s="149">
        <v>857077.79000000015</v>
      </c>
      <c r="J13" s="151">
        <v>6858</v>
      </c>
      <c r="K13" s="152">
        <v>2050097.98</v>
      </c>
      <c r="M13" s="58"/>
      <c r="N13" s="131" t="s">
        <v>111</v>
      </c>
      <c r="O13" s="132"/>
      <c r="P13" s="133"/>
      <c r="Q13" s="96">
        <f>Q5+Q7+Q9+Q11</f>
        <v>53900</v>
      </c>
      <c r="R13" s="97">
        <f>R5+R7+R9+R11</f>
        <v>5123674.0199999996</v>
      </c>
      <c r="S13" s="97">
        <f>R13/Q13*100</f>
        <v>9505.8887198515768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0.64850986709625458</v>
      </c>
      <c r="O16" s="58">
        <f>F5/(D5+F5+H5+J5)</f>
        <v>0.17921868707209021</v>
      </c>
      <c r="P16" s="58">
        <f>H5/(D5+F5+H5+J5)</f>
        <v>5.5779299234796617E-2</v>
      </c>
      <c r="Q16" s="58">
        <f>J5/(D5+F5+H5+J5)</f>
        <v>0.11649214659685864</v>
      </c>
    </row>
    <row r="17" spans="13:17" ht="20.100000000000001" customHeight="1">
      <c r="M17" s="14" t="s">
        <v>133</v>
      </c>
      <c r="N17" s="58">
        <f t="shared" ref="N17:N23" si="0">D6/(D6+F6+H6+J6)</f>
        <v>0.62874711760184476</v>
      </c>
      <c r="O17" s="58">
        <f t="shared" ref="O17:O23" si="1">F6/(D6+F6+H6+J6)</f>
        <v>0.20561106840891621</v>
      </c>
      <c r="P17" s="58">
        <f t="shared" ref="P17:P23" si="2">H6/(D6+F6+H6+J6)</f>
        <v>5.2651806302843968E-2</v>
      </c>
      <c r="Q17" s="58">
        <f t="shared" ref="Q17:Q23" si="3">J6/(D6+F6+H6+J6)</f>
        <v>0.11299000768639508</v>
      </c>
    </row>
    <row r="18" spans="13:17" ht="20.100000000000001" customHeight="1">
      <c r="M18" s="14" t="s">
        <v>134</v>
      </c>
      <c r="N18" s="58">
        <f t="shared" si="0"/>
        <v>0.59692786311491353</v>
      </c>
      <c r="O18" s="58">
        <f t="shared" si="1"/>
        <v>0.18160606649815283</v>
      </c>
      <c r="P18" s="58">
        <f t="shared" si="2"/>
        <v>9.6247326463153801E-2</v>
      </c>
      <c r="Q18" s="58">
        <f t="shared" si="3"/>
        <v>0.12521874392377991</v>
      </c>
    </row>
    <row r="19" spans="13:17" ht="20.100000000000001" customHeight="1">
      <c r="M19" s="14" t="s">
        <v>135</v>
      </c>
      <c r="N19" s="58">
        <f t="shared" si="0"/>
        <v>0.66083041520760377</v>
      </c>
      <c r="O19" s="58">
        <f t="shared" si="1"/>
        <v>0.14057028514257128</v>
      </c>
      <c r="P19" s="58">
        <f t="shared" si="2"/>
        <v>3.2516258129064529E-2</v>
      </c>
      <c r="Q19" s="58">
        <f t="shared" si="3"/>
        <v>0.16608304152076039</v>
      </c>
    </row>
    <row r="20" spans="13:17" ht="20.100000000000001" customHeight="1">
      <c r="M20" s="14" t="s">
        <v>136</v>
      </c>
      <c r="N20" s="58">
        <f t="shared" si="0"/>
        <v>0.6140059741121805</v>
      </c>
      <c r="O20" s="58">
        <f t="shared" si="1"/>
        <v>0.14802522402920676</v>
      </c>
      <c r="P20" s="58">
        <f t="shared" si="2"/>
        <v>0.10487885828078328</v>
      </c>
      <c r="Q20" s="58">
        <f t="shared" si="3"/>
        <v>0.13308994357782941</v>
      </c>
    </row>
    <row r="21" spans="13:17" ht="20.100000000000001" customHeight="1">
      <c r="M21" s="14" t="s">
        <v>137</v>
      </c>
      <c r="N21" s="58">
        <f t="shared" si="0"/>
        <v>0.65017615971814446</v>
      </c>
      <c r="O21" s="58">
        <f t="shared" si="1"/>
        <v>0.12066940692894891</v>
      </c>
      <c r="P21" s="58">
        <f t="shared" si="2"/>
        <v>8.4409864944216095E-2</v>
      </c>
      <c r="Q21" s="58">
        <f t="shared" si="3"/>
        <v>0.14474456840869054</v>
      </c>
    </row>
    <row r="22" spans="13:17" ht="20.100000000000001" customHeight="1">
      <c r="M22" s="14" t="s">
        <v>138</v>
      </c>
      <c r="N22" s="58">
        <f t="shared" si="0"/>
        <v>0.65366593164277842</v>
      </c>
      <c r="O22" s="58">
        <f t="shared" si="1"/>
        <v>0.14277839029768469</v>
      </c>
      <c r="P22" s="58">
        <f t="shared" si="2"/>
        <v>8.6480154355016534E-2</v>
      </c>
      <c r="Q22" s="58">
        <f t="shared" si="3"/>
        <v>0.1170755237045204</v>
      </c>
    </row>
    <row r="23" spans="13:17" ht="20.100000000000001" customHeight="1">
      <c r="M23" s="14" t="s">
        <v>139</v>
      </c>
      <c r="N23" s="58">
        <f t="shared" si="0"/>
        <v>0.60303224428784963</v>
      </c>
      <c r="O23" s="58">
        <f t="shared" si="1"/>
        <v>0.17147127909459747</v>
      </c>
      <c r="P23" s="58">
        <f t="shared" si="2"/>
        <v>6.3847960708947257E-2</v>
      </c>
      <c r="Q23" s="58">
        <f t="shared" si="3"/>
        <v>0.1616485159086056</v>
      </c>
    </row>
    <row r="24" spans="13:17" ht="20.100000000000001" customHeight="1">
      <c r="M24" s="14" t="s">
        <v>140</v>
      </c>
      <c r="N24" s="58">
        <f t="shared" ref="N24" si="4">D13/(D13+F13+H13+J13)</f>
        <v>0.63690166975881257</v>
      </c>
      <c r="O24" s="58">
        <f t="shared" ref="O24" si="5">F13/(D13+F13+H13+J13)</f>
        <v>0.16220779220779222</v>
      </c>
      <c r="P24" s="58">
        <f t="shared" ref="P24" si="6">H13/(D13+F13+H13+J13)</f>
        <v>7.3654916512059368E-2</v>
      </c>
      <c r="Q24" s="58">
        <f t="shared" ref="Q24" si="7">J13/(D13+F13+H13+J13)</f>
        <v>0.1272356215213358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0.40636551500143675</v>
      </c>
      <c r="O29" s="58">
        <f>G5/(E5+G5+I5+K5)</f>
        <v>4.019311090637262E-2</v>
      </c>
      <c r="P29" s="58">
        <f>I5/(E5+G5+I5+K5)</f>
        <v>0.1317200023333516</v>
      </c>
      <c r="Q29" s="58">
        <f>K5/(E5+G5+I5+K5)</f>
        <v>0.421721371758839</v>
      </c>
    </row>
    <row r="30" spans="13:17" ht="20.100000000000001" customHeight="1">
      <c r="M30" s="14" t="s">
        <v>133</v>
      </c>
      <c r="N30" s="58">
        <f t="shared" ref="N30:N37" si="8">E6/(E6+G6+I6+K6)</f>
        <v>0.43683575821955706</v>
      </c>
      <c r="O30" s="58">
        <f t="shared" ref="O30:O37" si="9">G6/(E6+G6+I6+K6)</f>
        <v>4.532214942435555E-2</v>
      </c>
      <c r="P30" s="58">
        <f t="shared" ref="P30:P37" si="10">I6/(E6+G6+I6+K6)</f>
        <v>0.1310532227241758</v>
      </c>
      <c r="Q30" s="58">
        <f t="shared" ref="Q30:Q37" si="11">K6/(E6+G6+I6+K6)</f>
        <v>0.3867888696319115</v>
      </c>
    </row>
    <row r="31" spans="13:17" ht="20.100000000000001" customHeight="1">
      <c r="M31" s="14" t="s">
        <v>134</v>
      </c>
      <c r="N31" s="58">
        <f t="shared" si="8"/>
        <v>0.36345929640598196</v>
      </c>
      <c r="O31" s="58">
        <f t="shared" si="9"/>
        <v>3.3166608897667954E-2</v>
      </c>
      <c r="P31" s="58">
        <f t="shared" si="10"/>
        <v>0.21457023443444689</v>
      </c>
      <c r="Q31" s="58">
        <f t="shared" si="11"/>
        <v>0.38880386026190333</v>
      </c>
    </row>
    <row r="32" spans="13:17" ht="20.100000000000001" customHeight="1">
      <c r="M32" s="14" t="s">
        <v>135</v>
      </c>
      <c r="N32" s="58">
        <f t="shared" si="8"/>
        <v>0.40377412013937736</v>
      </c>
      <c r="O32" s="58">
        <f t="shared" si="9"/>
        <v>2.7247414220844601E-2</v>
      </c>
      <c r="P32" s="58">
        <f t="shared" si="10"/>
        <v>6.9532088834838038E-2</v>
      </c>
      <c r="Q32" s="58">
        <f t="shared" si="11"/>
        <v>0.49944637680493992</v>
      </c>
    </row>
    <row r="33" spans="13:17" ht="20.100000000000001" customHeight="1">
      <c r="M33" s="14" t="s">
        <v>136</v>
      </c>
      <c r="N33" s="58">
        <f t="shared" si="8"/>
        <v>0.38411615595438164</v>
      </c>
      <c r="O33" s="58">
        <f t="shared" si="9"/>
        <v>2.8956591442515136E-2</v>
      </c>
      <c r="P33" s="58">
        <f t="shared" si="10"/>
        <v>0.20462161477368587</v>
      </c>
      <c r="Q33" s="58">
        <f t="shared" si="11"/>
        <v>0.3823056378294174</v>
      </c>
    </row>
    <row r="34" spans="13:17" ht="20.100000000000001" customHeight="1">
      <c r="M34" s="14" t="s">
        <v>137</v>
      </c>
      <c r="N34" s="58">
        <f t="shared" si="8"/>
        <v>0.38704156278373392</v>
      </c>
      <c r="O34" s="58">
        <f t="shared" si="9"/>
        <v>2.2013706210585977E-2</v>
      </c>
      <c r="P34" s="58">
        <f t="shared" si="10"/>
        <v>0.1792871454009059</v>
      </c>
      <c r="Q34" s="58">
        <f t="shared" si="11"/>
        <v>0.41165758560477428</v>
      </c>
    </row>
    <row r="35" spans="13:17" ht="20.100000000000001" customHeight="1">
      <c r="M35" s="14" t="s">
        <v>138</v>
      </c>
      <c r="N35" s="58">
        <f t="shared" si="8"/>
        <v>0.41204528342624008</v>
      </c>
      <c r="O35" s="58">
        <f t="shared" si="9"/>
        <v>2.6969508823610967E-2</v>
      </c>
      <c r="P35" s="58">
        <f t="shared" si="10"/>
        <v>0.2048280626508758</v>
      </c>
      <c r="Q35" s="58">
        <f t="shared" si="11"/>
        <v>0.3561571450992731</v>
      </c>
    </row>
    <row r="36" spans="13:17" ht="20.100000000000001" customHeight="1">
      <c r="M36" s="14" t="s">
        <v>139</v>
      </c>
      <c r="N36" s="58">
        <f t="shared" si="8"/>
        <v>0.37266927720203924</v>
      </c>
      <c r="O36" s="58">
        <f t="shared" si="9"/>
        <v>3.3864920224047135E-2</v>
      </c>
      <c r="P36" s="58">
        <f t="shared" si="10"/>
        <v>0.12569463222220317</v>
      </c>
      <c r="Q36" s="58">
        <f t="shared" si="11"/>
        <v>0.46777117035171051</v>
      </c>
    </row>
    <row r="37" spans="13:17" ht="20.100000000000001" customHeight="1">
      <c r="M37" s="14" t="s">
        <v>140</v>
      </c>
      <c r="N37" s="58">
        <f t="shared" si="8"/>
        <v>0.40029850493884467</v>
      </c>
      <c r="O37" s="58">
        <f t="shared" si="9"/>
        <v>3.230088396607244E-2</v>
      </c>
      <c r="P37" s="58">
        <f t="shared" si="10"/>
        <v>0.16727797019374005</v>
      </c>
      <c r="Q37" s="58">
        <f t="shared" si="11"/>
        <v>0.40012264090134292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5061</v>
      </c>
      <c r="F5" s="164">
        <f t="shared" ref="F5:F16" si="0">E5/SUM(E$5:E$16)</f>
        <v>0.14742637420256927</v>
      </c>
      <c r="G5" s="165">
        <v>292612.85999999993</v>
      </c>
      <c r="H5" s="166">
        <f t="shared" ref="H5:H16" si="1">G5/SUM(G$5:G$16)</f>
        <v>0.14266845223550934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242</v>
      </c>
      <c r="F6" s="168">
        <f t="shared" si="0"/>
        <v>7.0494334236359925E-3</v>
      </c>
      <c r="G6" s="169">
        <v>18173.3</v>
      </c>
      <c r="H6" s="170">
        <f t="shared" si="1"/>
        <v>8.8607062007171611E-3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2303</v>
      </c>
      <c r="F7" s="168">
        <f t="shared" si="0"/>
        <v>6.7086137085263189E-2</v>
      </c>
      <c r="G7" s="169">
        <v>108675.22</v>
      </c>
      <c r="H7" s="170">
        <f t="shared" si="1"/>
        <v>5.2986479930353957E-2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443</v>
      </c>
      <c r="F8" s="168">
        <f t="shared" si="0"/>
        <v>1.290454134987911E-2</v>
      </c>
      <c r="G8" s="169">
        <v>19501.070000000003</v>
      </c>
      <c r="H8" s="170">
        <f t="shared" si="1"/>
        <v>9.5080833898972348E-3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4446</v>
      </c>
      <c r="F9" s="168">
        <f t="shared" si="0"/>
        <v>0.12951149174167614</v>
      </c>
      <c r="G9" s="169">
        <v>57697.14</v>
      </c>
      <c r="H9" s="170">
        <f t="shared" si="1"/>
        <v>2.8131236823342273E-2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6829</v>
      </c>
      <c r="F10" s="168">
        <f t="shared" si="0"/>
        <v>0.19892802004136445</v>
      </c>
      <c r="G10" s="169">
        <v>769787.81999999983</v>
      </c>
      <c r="H10" s="170">
        <f t="shared" si="1"/>
        <v>0.37532334303129006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3268</v>
      </c>
      <c r="F11" s="168">
        <f t="shared" si="0"/>
        <v>9.5196481109266221E-2</v>
      </c>
      <c r="G11" s="169">
        <v>287395.56999999995</v>
      </c>
      <c r="H11" s="170">
        <f t="shared" si="1"/>
        <v>0.14012467241269569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1135</v>
      </c>
      <c r="F12" s="168">
        <f t="shared" si="0"/>
        <v>3.3062425354656415E-2</v>
      </c>
      <c r="G12" s="169">
        <v>128987.97</v>
      </c>
      <c r="H12" s="170">
        <f t="shared" si="1"/>
        <v>6.2890311918964589E-2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226</v>
      </c>
      <c r="F13" s="168">
        <f t="shared" si="0"/>
        <v>6.5833551807509688E-3</v>
      </c>
      <c r="G13" s="169">
        <v>16324.16</v>
      </c>
      <c r="H13" s="170">
        <f t="shared" si="1"/>
        <v>7.9591260659043241E-3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9309</v>
      </c>
      <c r="F15" s="168">
        <f t="shared" si="0"/>
        <v>0.27117014768854319</v>
      </c>
      <c r="G15" s="169">
        <v>126005.37999999999</v>
      </c>
      <c r="H15" s="170">
        <f t="shared" si="1"/>
        <v>6.1436098666159809E-2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1067</v>
      </c>
      <c r="F16" s="172">
        <f t="shared" si="0"/>
        <v>3.108159282239506E-2</v>
      </c>
      <c r="G16" s="173">
        <v>225838.55999999997</v>
      </c>
      <c r="H16" s="174">
        <f t="shared" si="1"/>
        <v>0.11011148932516572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1</v>
      </c>
      <c r="F18" s="168">
        <f t="shared" si="2"/>
        <v>1.1437721605856113E-4</v>
      </c>
      <c r="G18" s="169">
        <v>27.7</v>
      </c>
      <c r="H18" s="170">
        <f t="shared" si="3"/>
        <v>1.6737241025938495E-4</v>
      </c>
    </row>
    <row r="19" spans="2:8" s="14" customFormat="1" ht="20.100000000000001" customHeight="1">
      <c r="B19" s="238"/>
      <c r="C19" s="223" t="s">
        <v>85</v>
      </c>
      <c r="D19" s="224"/>
      <c r="E19" s="167">
        <v>683</v>
      </c>
      <c r="F19" s="168">
        <f t="shared" si="2"/>
        <v>7.8119638567997252E-2</v>
      </c>
      <c r="G19" s="169">
        <v>21465.45</v>
      </c>
      <c r="H19" s="170">
        <f t="shared" si="3"/>
        <v>0.1297012311841991</v>
      </c>
    </row>
    <row r="20" spans="2:8" s="14" customFormat="1" ht="20.100000000000001" customHeight="1">
      <c r="B20" s="238"/>
      <c r="C20" s="223" t="s">
        <v>86</v>
      </c>
      <c r="D20" s="224"/>
      <c r="E20" s="167">
        <v>179</v>
      </c>
      <c r="F20" s="168">
        <f t="shared" si="2"/>
        <v>2.0473521674482444E-2</v>
      </c>
      <c r="G20" s="169">
        <v>6685.9699999999993</v>
      </c>
      <c r="H20" s="170">
        <f t="shared" si="3"/>
        <v>4.0398805553138628E-2</v>
      </c>
    </row>
    <row r="21" spans="2:8" s="14" customFormat="1" ht="20.100000000000001" customHeight="1">
      <c r="B21" s="238"/>
      <c r="C21" s="223" t="s">
        <v>87</v>
      </c>
      <c r="D21" s="224"/>
      <c r="E21" s="167">
        <v>447</v>
      </c>
      <c r="F21" s="168">
        <f t="shared" si="2"/>
        <v>5.1126615578176826E-2</v>
      </c>
      <c r="G21" s="169">
        <v>5380.2699999999995</v>
      </c>
      <c r="H21" s="170">
        <f t="shared" si="3"/>
        <v>3.2509341434883071E-2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2334</v>
      </c>
      <c r="F23" s="168">
        <f t="shared" si="2"/>
        <v>0.26695642228068167</v>
      </c>
      <c r="G23" s="169">
        <v>82044.189999999973</v>
      </c>
      <c r="H23" s="170">
        <f t="shared" si="3"/>
        <v>0.49573768332414891</v>
      </c>
    </row>
    <row r="24" spans="2:8" s="14" customFormat="1" ht="20.100000000000001" customHeight="1">
      <c r="B24" s="238"/>
      <c r="C24" s="223" t="s">
        <v>90</v>
      </c>
      <c r="D24" s="224"/>
      <c r="E24" s="167">
        <v>55</v>
      </c>
      <c r="F24" s="168">
        <f t="shared" si="2"/>
        <v>6.2907468832208626E-3</v>
      </c>
      <c r="G24" s="169">
        <v>2138.06</v>
      </c>
      <c r="H24" s="170">
        <f t="shared" si="3"/>
        <v>1.2918853988418072E-2</v>
      </c>
    </row>
    <row r="25" spans="2:8" s="14" customFormat="1" ht="20.100000000000001" customHeight="1">
      <c r="B25" s="238"/>
      <c r="C25" s="223" t="s">
        <v>145</v>
      </c>
      <c r="D25" s="224"/>
      <c r="E25" s="167">
        <v>13</v>
      </c>
      <c r="F25" s="168">
        <f t="shared" si="2"/>
        <v>1.4869038087612948E-3</v>
      </c>
      <c r="G25" s="169">
        <v>545.20000000000005</v>
      </c>
      <c r="H25" s="170">
        <f t="shared" si="3"/>
        <v>3.294275742722624E-3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4795</v>
      </c>
      <c r="F27" s="168">
        <f t="shared" si="2"/>
        <v>0.54843875100080064</v>
      </c>
      <c r="G27" s="169">
        <v>28129.250000000011</v>
      </c>
      <c r="H27" s="170">
        <f t="shared" si="3"/>
        <v>0.16996607838587749</v>
      </c>
    </row>
    <row r="28" spans="2:8" s="14" customFormat="1" ht="20.100000000000001" customHeight="1">
      <c r="B28" s="239"/>
      <c r="C28" s="223" t="s">
        <v>91</v>
      </c>
      <c r="D28" s="224"/>
      <c r="E28" s="171">
        <v>236</v>
      </c>
      <c r="F28" s="172">
        <f t="shared" si="2"/>
        <v>2.6993022989820429E-2</v>
      </c>
      <c r="G28" s="173">
        <v>19083.110000000004</v>
      </c>
      <c r="H28" s="174">
        <f t="shared" si="3"/>
        <v>0.11530635797635279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169</v>
      </c>
      <c r="F29" s="176">
        <f t="shared" ref="F29:F40" si="4">E29/SUM(E$29:E$40)</f>
        <v>4.2569269521410581E-2</v>
      </c>
      <c r="G29" s="177">
        <v>29194.57</v>
      </c>
      <c r="H29" s="178">
        <f t="shared" ref="H29:H40" si="5">G29/SUM(G$29:G$40)</f>
        <v>3.4062917439501031E-2</v>
      </c>
    </row>
    <row r="30" spans="2:8" s="14" customFormat="1" ht="20.100000000000001" customHeight="1">
      <c r="B30" s="236"/>
      <c r="C30" s="223" t="s">
        <v>74</v>
      </c>
      <c r="D30" s="224"/>
      <c r="E30" s="167">
        <v>7</v>
      </c>
      <c r="F30" s="168">
        <f t="shared" si="4"/>
        <v>1.7632241813602015E-3</v>
      </c>
      <c r="G30" s="169">
        <v>1312.01</v>
      </c>
      <c r="H30" s="170">
        <f t="shared" si="5"/>
        <v>1.5307945384980752E-3</v>
      </c>
    </row>
    <row r="31" spans="2:8" s="14" customFormat="1" ht="20.100000000000001" customHeight="1">
      <c r="B31" s="236"/>
      <c r="C31" s="223" t="s">
        <v>75</v>
      </c>
      <c r="D31" s="224"/>
      <c r="E31" s="167">
        <v>137</v>
      </c>
      <c r="F31" s="168">
        <f t="shared" si="4"/>
        <v>3.4508816120906803E-2</v>
      </c>
      <c r="G31" s="169">
        <v>20089.719999999998</v>
      </c>
      <c r="H31" s="170">
        <f t="shared" si="5"/>
        <v>2.3439786019889747E-2</v>
      </c>
    </row>
    <row r="32" spans="2:8" s="14" customFormat="1" ht="20.100000000000001" customHeight="1">
      <c r="B32" s="236"/>
      <c r="C32" s="223" t="s">
        <v>76</v>
      </c>
      <c r="D32" s="224"/>
      <c r="E32" s="167">
        <v>7</v>
      </c>
      <c r="F32" s="168">
        <f t="shared" si="4"/>
        <v>1.7632241813602015E-3</v>
      </c>
      <c r="G32" s="169">
        <v>275.14999999999998</v>
      </c>
      <c r="H32" s="170">
        <f t="shared" si="5"/>
        <v>3.2103270346090754E-4</v>
      </c>
    </row>
    <row r="33" spans="2:8" s="14" customFormat="1" ht="20.100000000000001" customHeight="1">
      <c r="B33" s="236"/>
      <c r="C33" s="223" t="s">
        <v>77</v>
      </c>
      <c r="D33" s="224"/>
      <c r="E33" s="167">
        <v>590</v>
      </c>
      <c r="F33" s="168">
        <f t="shared" si="4"/>
        <v>0.1486146095717884</v>
      </c>
      <c r="G33" s="169">
        <v>131088.06</v>
      </c>
      <c r="H33" s="170">
        <f t="shared" si="5"/>
        <v>0.15294768051334057</v>
      </c>
    </row>
    <row r="34" spans="2:8" s="14" customFormat="1" ht="20.100000000000001" customHeight="1">
      <c r="B34" s="236"/>
      <c r="C34" s="223" t="s">
        <v>78</v>
      </c>
      <c r="D34" s="224"/>
      <c r="E34" s="167">
        <v>93</v>
      </c>
      <c r="F34" s="168">
        <f t="shared" si="4"/>
        <v>2.3425692695214106E-2</v>
      </c>
      <c r="G34" s="169">
        <v>6152.12</v>
      </c>
      <c r="H34" s="170">
        <f t="shared" si="5"/>
        <v>7.1780182286604356E-3</v>
      </c>
    </row>
    <row r="35" spans="2:8" s="14" customFormat="1" ht="20.100000000000001" customHeight="1">
      <c r="B35" s="236"/>
      <c r="C35" s="223" t="s">
        <v>79</v>
      </c>
      <c r="D35" s="224"/>
      <c r="E35" s="167">
        <v>1840</v>
      </c>
      <c r="F35" s="168">
        <f t="shared" si="4"/>
        <v>0.46347607052896728</v>
      </c>
      <c r="G35" s="169">
        <v>510978.12999999989</v>
      </c>
      <c r="H35" s="170">
        <f t="shared" si="5"/>
        <v>0.5961864091706307</v>
      </c>
    </row>
    <row r="36" spans="2:8" s="14" customFormat="1" ht="20.100000000000001" customHeight="1">
      <c r="B36" s="236"/>
      <c r="C36" s="223" t="s">
        <v>80</v>
      </c>
      <c r="D36" s="224"/>
      <c r="E36" s="167">
        <v>29</v>
      </c>
      <c r="F36" s="168">
        <f t="shared" si="4"/>
        <v>7.3047858942065494E-3</v>
      </c>
      <c r="G36" s="169">
        <v>6919.3</v>
      </c>
      <c r="H36" s="170">
        <f t="shared" si="5"/>
        <v>8.0731295113830922E-3</v>
      </c>
    </row>
    <row r="37" spans="2:8" s="14" customFormat="1" ht="20.100000000000001" customHeight="1">
      <c r="B37" s="236"/>
      <c r="C37" s="223" t="s">
        <v>81</v>
      </c>
      <c r="D37" s="224"/>
      <c r="E37" s="167">
        <v>25</v>
      </c>
      <c r="F37" s="168">
        <f t="shared" si="4"/>
        <v>6.2972292191435771E-3</v>
      </c>
      <c r="G37" s="169">
        <v>5452.09</v>
      </c>
      <c r="H37" s="170">
        <f t="shared" si="5"/>
        <v>6.3612545601024161E-3</v>
      </c>
    </row>
    <row r="38" spans="2:8" s="14" customFormat="1" ht="20.100000000000001" customHeight="1">
      <c r="B38" s="236"/>
      <c r="C38" s="223" t="s">
        <v>147</v>
      </c>
      <c r="D38" s="224"/>
      <c r="E38" s="167">
        <v>65</v>
      </c>
      <c r="F38" s="168">
        <f t="shared" si="4"/>
        <v>1.6372795969773299E-2</v>
      </c>
      <c r="G38" s="169">
        <v>19088.940000000002</v>
      </c>
      <c r="H38" s="170">
        <f t="shared" si="5"/>
        <v>2.2272120713803592E-2</v>
      </c>
    </row>
    <row r="39" spans="2:8" s="14" customFormat="1" ht="20.100000000000001" customHeight="1">
      <c r="B39" s="236"/>
      <c r="C39" s="225" t="s">
        <v>93</v>
      </c>
      <c r="D39" s="226"/>
      <c r="E39" s="167">
        <v>55</v>
      </c>
      <c r="F39" s="168">
        <f t="shared" si="4"/>
        <v>1.3853904282115869E-2</v>
      </c>
      <c r="G39" s="169">
        <v>14955.68</v>
      </c>
      <c r="H39" s="184">
        <f t="shared" si="5"/>
        <v>1.7449617962915595E-2</v>
      </c>
    </row>
    <row r="40" spans="2:8" s="14" customFormat="1" ht="20.100000000000001" customHeight="1">
      <c r="B40" s="182"/>
      <c r="C40" s="233" t="s">
        <v>148</v>
      </c>
      <c r="D40" s="234"/>
      <c r="E40" s="167">
        <v>953</v>
      </c>
      <c r="F40" s="185">
        <f t="shared" si="4"/>
        <v>0.24005037783375316</v>
      </c>
      <c r="G40" s="169">
        <v>111572.01999999997</v>
      </c>
      <c r="H40" s="172">
        <f t="shared" si="5"/>
        <v>0.13017723863781372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3745</v>
      </c>
      <c r="F41" s="176">
        <f>E41/SUM(E$41:E$44)</f>
        <v>0.54607757363662879</v>
      </c>
      <c r="G41" s="177">
        <v>1049841.78</v>
      </c>
      <c r="H41" s="178">
        <f>G41/SUM(G$41:G$44)</f>
        <v>0.51209346589376192</v>
      </c>
    </row>
    <row r="42" spans="2:8" s="14" customFormat="1" ht="20.100000000000001" customHeight="1">
      <c r="B42" s="228"/>
      <c r="C42" s="223" t="s">
        <v>96</v>
      </c>
      <c r="D42" s="224"/>
      <c r="E42" s="167">
        <v>2678</v>
      </c>
      <c r="F42" s="168">
        <f t="shared" ref="F42:F44" si="6">E42/SUM(E$41:E$44)</f>
        <v>0.39049285505978421</v>
      </c>
      <c r="G42" s="169">
        <v>836153.26999999979</v>
      </c>
      <c r="H42" s="170">
        <f t="shared" ref="H42:H44" si="7">G42/SUM(G$41:G$44)</f>
        <v>0.4078601501768222</v>
      </c>
    </row>
    <row r="43" spans="2:8" s="14" customFormat="1" ht="20.100000000000001" customHeight="1">
      <c r="B43" s="229"/>
      <c r="C43" s="223" t="s">
        <v>149</v>
      </c>
      <c r="D43" s="224"/>
      <c r="E43" s="183">
        <v>368</v>
      </c>
      <c r="F43" s="168">
        <f t="shared" si="6"/>
        <v>5.3659959171770195E-2</v>
      </c>
      <c r="G43" s="169">
        <v>142042.87999999995</v>
      </c>
      <c r="H43" s="170">
        <f t="shared" si="7"/>
        <v>6.9285898228142226E-2</v>
      </c>
    </row>
    <row r="44" spans="2:8" s="14" customFormat="1" ht="20.100000000000001" customHeight="1">
      <c r="B44" s="230"/>
      <c r="C44" s="233" t="s">
        <v>97</v>
      </c>
      <c r="D44" s="234"/>
      <c r="E44" s="171">
        <v>67</v>
      </c>
      <c r="F44" s="172">
        <f t="shared" si="6"/>
        <v>9.7696121318168565E-3</v>
      </c>
      <c r="G44" s="173">
        <v>22060.049999999996</v>
      </c>
      <c r="H44" s="174">
        <f t="shared" si="7"/>
        <v>1.0760485701273652E-2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53900</v>
      </c>
      <c r="F45" s="179">
        <f>E45/E$45</f>
        <v>1</v>
      </c>
      <c r="G45" s="180">
        <f>SUM(G5:G44)</f>
        <v>5123674.0199999986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3260</v>
      </c>
      <c r="E4" s="67">
        <v>60498.520000000004</v>
      </c>
      <c r="F4" s="67">
        <f>E4*1000/D4</f>
        <v>18557.828220858897</v>
      </c>
      <c r="G4" s="67">
        <v>50320</v>
      </c>
      <c r="H4" s="63">
        <f>F4/G4</f>
        <v>0.36879626830005757</v>
      </c>
      <c r="K4" s="14">
        <f>D4*G4</f>
        <v>164043200</v>
      </c>
      <c r="L4" s="14" t="s">
        <v>26</v>
      </c>
      <c r="M4" s="24">
        <f>G4-F4</f>
        <v>31762.171779141103</v>
      </c>
    </row>
    <row r="5" spans="1:13" s="14" customFormat="1" ht="20.100000000000001" customHeight="1">
      <c r="B5" s="253" t="s">
        <v>27</v>
      </c>
      <c r="C5" s="254"/>
      <c r="D5" s="64">
        <v>3549</v>
      </c>
      <c r="E5" s="68">
        <v>104946.65000000002</v>
      </c>
      <c r="F5" s="68">
        <f t="shared" ref="F5:F13" si="0">E5*1000/D5</f>
        <v>29570.766413074114</v>
      </c>
      <c r="G5" s="68">
        <v>105310</v>
      </c>
      <c r="H5" s="65">
        <f t="shared" ref="H5:H10" si="1">F5/G5</f>
        <v>0.28079732611408331</v>
      </c>
      <c r="K5" s="14">
        <f t="shared" ref="K5:K10" si="2">D5*G5</f>
        <v>373745190</v>
      </c>
      <c r="L5" s="14" t="s">
        <v>27</v>
      </c>
      <c r="M5" s="24">
        <f t="shared" ref="M5:M10" si="3">G5-F5</f>
        <v>75739.233586925882</v>
      </c>
    </row>
    <row r="6" spans="1:13" s="14" customFormat="1" ht="20.100000000000001" customHeight="1">
      <c r="B6" s="253" t="s">
        <v>28</v>
      </c>
      <c r="C6" s="254"/>
      <c r="D6" s="64">
        <v>6356</v>
      </c>
      <c r="E6" s="68">
        <v>581614.77</v>
      </c>
      <c r="F6" s="68">
        <f t="shared" si="0"/>
        <v>91506.414411579608</v>
      </c>
      <c r="G6" s="68">
        <v>167650</v>
      </c>
      <c r="H6" s="65">
        <f t="shared" si="1"/>
        <v>0.54581815932943401</v>
      </c>
      <c r="K6" s="14">
        <f t="shared" si="2"/>
        <v>1065583400</v>
      </c>
      <c r="L6" s="14" t="s">
        <v>28</v>
      </c>
      <c r="M6" s="24">
        <f t="shared" si="3"/>
        <v>76143.585588420392</v>
      </c>
    </row>
    <row r="7" spans="1:13" s="14" customFormat="1" ht="20.100000000000001" customHeight="1">
      <c r="B7" s="253" t="s">
        <v>29</v>
      </c>
      <c r="C7" s="254"/>
      <c r="D7" s="64">
        <v>3819</v>
      </c>
      <c r="E7" s="68">
        <v>438533.75000000006</v>
      </c>
      <c r="F7" s="68">
        <f t="shared" si="0"/>
        <v>114829.47106572402</v>
      </c>
      <c r="G7" s="68">
        <v>197050</v>
      </c>
      <c r="H7" s="65">
        <f t="shared" si="1"/>
        <v>0.58274281180271004</v>
      </c>
      <c r="K7" s="14">
        <f t="shared" si="2"/>
        <v>752533950</v>
      </c>
      <c r="L7" s="14" t="s">
        <v>29</v>
      </c>
      <c r="M7" s="24">
        <f t="shared" si="3"/>
        <v>82220.528934275979</v>
      </c>
    </row>
    <row r="8" spans="1:13" s="14" customFormat="1" ht="20.100000000000001" customHeight="1">
      <c r="B8" s="253" t="s">
        <v>30</v>
      </c>
      <c r="C8" s="254"/>
      <c r="D8" s="64">
        <v>2555</v>
      </c>
      <c r="E8" s="68">
        <v>393797.39000000013</v>
      </c>
      <c r="F8" s="68">
        <f t="shared" si="0"/>
        <v>154128.13698630143</v>
      </c>
      <c r="G8" s="68">
        <v>270480</v>
      </c>
      <c r="H8" s="65">
        <f t="shared" si="1"/>
        <v>0.56983191728150484</v>
      </c>
      <c r="K8" s="14">
        <f t="shared" si="2"/>
        <v>691076400</v>
      </c>
      <c r="L8" s="14" t="s">
        <v>30</v>
      </c>
      <c r="M8" s="24">
        <f t="shared" si="3"/>
        <v>116351.86301369857</v>
      </c>
    </row>
    <row r="9" spans="1:13" s="14" customFormat="1" ht="20.100000000000001" customHeight="1">
      <c r="B9" s="253" t="s">
        <v>31</v>
      </c>
      <c r="C9" s="254"/>
      <c r="D9" s="64">
        <v>2262</v>
      </c>
      <c r="E9" s="68">
        <v>421037.94</v>
      </c>
      <c r="F9" s="68">
        <f t="shared" si="0"/>
        <v>186135.25198938992</v>
      </c>
      <c r="G9" s="68">
        <v>309380</v>
      </c>
      <c r="H9" s="65">
        <f t="shared" si="1"/>
        <v>0.60163957589175099</v>
      </c>
      <c r="K9" s="14">
        <f t="shared" si="2"/>
        <v>699817560</v>
      </c>
      <c r="L9" s="14" t="s">
        <v>31</v>
      </c>
      <c r="M9" s="24">
        <f t="shared" si="3"/>
        <v>123244.74801061008</v>
      </c>
    </row>
    <row r="10" spans="1:13" s="14" customFormat="1" ht="20.100000000000001" customHeight="1">
      <c r="B10" s="255" t="s">
        <v>32</v>
      </c>
      <c r="C10" s="256"/>
      <c r="D10" s="72">
        <v>1017</v>
      </c>
      <c r="E10" s="73">
        <v>216069.23000000007</v>
      </c>
      <c r="F10" s="73">
        <f t="shared" si="0"/>
        <v>212457.45329400201</v>
      </c>
      <c r="G10" s="73">
        <v>362170</v>
      </c>
      <c r="H10" s="75">
        <f t="shared" si="1"/>
        <v>0.58662355604827021</v>
      </c>
      <c r="K10" s="14">
        <f t="shared" si="2"/>
        <v>368326890</v>
      </c>
      <c r="L10" s="14" t="s">
        <v>32</v>
      </c>
      <c r="M10" s="24">
        <f t="shared" si="3"/>
        <v>149712.54670599799</v>
      </c>
    </row>
    <row r="11" spans="1:13" s="14" customFormat="1" ht="20.100000000000001" customHeight="1">
      <c r="B11" s="257" t="s">
        <v>64</v>
      </c>
      <c r="C11" s="258"/>
      <c r="D11" s="62">
        <f>SUM(D4:D5)</f>
        <v>6809</v>
      </c>
      <c r="E11" s="67">
        <f>SUM(E4:E5)</f>
        <v>165445.17000000004</v>
      </c>
      <c r="F11" s="67">
        <f t="shared" si="0"/>
        <v>24298.012924071088</v>
      </c>
      <c r="G11" s="82"/>
      <c r="H11" s="63">
        <f>SUM(E4:E5)*1000/SUM(K4:K5)</f>
        <v>0.30763990646953171</v>
      </c>
    </row>
    <row r="12" spans="1:13" s="14" customFormat="1" ht="20.100000000000001" customHeight="1">
      <c r="B12" s="255" t="s">
        <v>58</v>
      </c>
      <c r="C12" s="256"/>
      <c r="D12" s="66">
        <f>SUM(D6:D10)</f>
        <v>16009</v>
      </c>
      <c r="E12" s="78">
        <f>SUM(E6:E10)</f>
        <v>2051053.08</v>
      </c>
      <c r="F12" s="69">
        <f t="shared" si="0"/>
        <v>128118.75070272971</v>
      </c>
      <c r="G12" s="83"/>
      <c r="H12" s="70">
        <f>SUM(E6:E10)*1000/SUM(K6:K10)</f>
        <v>0.5733461488209306</v>
      </c>
    </row>
    <row r="13" spans="1:13" s="14" customFormat="1" ht="20.100000000000001" customHeight="1">
      <c r="B13" s="259" t="s">
        <v>65</v>
      </c>
      <c r="C13" s="260"/>
      <c r="D13" s="71">
        <f>SUM(D11:D12)</f>
        <v>22818</v>
      </c>
      <c r="E13" s="79">
        <f>SUM(E11:E12)</f>
        <v>2216498.25</v>
      </c>
      <c r="F13" s="74">
        <f t="shared" si="0"/>
        <v>97138.147515119636</v>
      </c>
      <c r="G13" s="77"/>
      <c r="H13" s="76">
        <f>SUM(E4:E10)*1000/SUM(K4:K10)</f>
        <v>0.53862213021252414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11月状況（表紙）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'11月状況（表紙）'!Print_Area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2024-01-05T02:28:57Z</dcterms:modified>
</cp:coreProperties>
</file>