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-M-Kitamura\Desktop\"/>
    </mc:Choice>
  </mc:AlternateContent>
  <xr:revisionPtr revIDLastSave="0" documentId="13_ncr:1_{BF1B4254-33FB-49C0-A668-4B6133A0AC20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<sst xmlns="http://schemas.openxmlformats.org/spreadsheetml/2006/main" count="263" uniqueCount="190">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</sst>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22372</c:v>
                </c:pt>
                <c:pt idx="1">
                  <c:v>13683</c:v>
                </c:pt>
                <c:pt idx="2">
                  <c:v>8565</c:v>
                </c:pt>
                <c:pt idx="3">
                  <c:v>4887</c:v>
                </c:pt>
                <c:pt idx="4">
                  <c:v>6636</c:v>
                </c:pt>
                <c:pt idx="5">
                  <c:v>14332</c:v>
                </c:pt>
                <c:pt idx="6">
                  <c:v>22412</c:v>
                </c:pt>
                <c:pt idx="7">
                  <c:v>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16971</c:v>
                </c:pt>
                <c:pt idx="1">
                  <c:v>11444</c:v>
                </c:pt>
                <c:pt idx="2">
                  <c:v>6403</c:v>
                </c:pt>
                <c:pt idx="3">
                  <c:v>3441</c:v>
                </c:pt>
                <c:pt idx="4">
                  <c:v>4962</c:v>
                </c:pt>
                <c:pt idx="5">
                  <c:v>11277</c:v>
                </c:pt>
                <c:pt idx="6">
                  <c:v>17030</c:v>
                </c:pt>
                <c:pt idx="7">
                  <c:v>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7112</c:v>
                </c:pt>
                <c:pt idx="1">
                  <c:v>5559</c:v>
                </c:pt>
                <c:pt idx="2">
                  <c:v>3510</c:v>
                </c:pt>
                <c:pt idx="3">
                  <c:v>1761</c:v>
                </c:pt>
                <c:pt idx="4">
                  <c:v>2812</c:v>
                </c:pt>
                <c:pt idx="5">
                  <c:v>5937</c:v>
                </c:pt>
                <c:pt idx="6">
                  <c:v>9132</c:v>
                </c:pt>
                <c:pt idx="7">
                  <c:v>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0.24828172265988263</c:v>
                </c:pt>
                <c:pt idx="1">
                  <c:v>0.33593519076030431</c:v>
                </c:pt>
                <c:pt idx="2">
                  <c:v>0.37966672830754689</c:v>
                </c:pt>
                <c:pt idx="3">
                  <c:v>0.31214999535905447</c:v>
                </c:pt>
                <c:pt idx="4">
                  <c:v>0.32789496438892302</c:v>
                </c:pt>
                <c:pt idx="5">
                  <c:v>0.3301448425987944</c:v>
                </c:pt>
                <c:pt idx="6">
                  <c:v>0.37287459027090097</c:v>
                </c:pt>
                <c:pt idx="7">
                  <c:v>0.36681815712759602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3737</c:v>
                </c:pt>
                <c:pt idx="1">
                  <c:v>2675</c:v>
                </c:pt>
                <c:pt idx="2">
                  <c:v>374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1086634.25</c:v>
                </c:pt>
                <c:pt idx="1">
                  <c:v>858686.18999999971</c:v>
                </c:pt>
                <c:pt idx="2">
                  <c:v>147625.93000000002</c:v>
                </c:pt>
                <c:pt idx="3">
                  <c:v>23322.249999999996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29042.139999999996</c:v>
                </c:pt>
                <c:pt idx="1">
                  <c:v>1303.22</c:v>
                </c:pt>
                <c:pt idx="2">
                  <c:v>19245.150000000001</c:v>
                </c:pt>
                <c:pt idx="3">
                  <c:v>274.74</c:v>
                </c:pt>
                <c:pt idx="4">
                  <c:v>130050.34000000001</c:v>
                </c:pt>
                <c:pt idx="5">
                  <c:v>5923.0999999999995</c:v>
                </c:pt>
                <c:pt idx="6">
                  <c:v>522855.86000000004</c:v>
                </c:pt>
                <c:pt idx="7">
                  <c:v>6994.7300000000014</c:v>
                </c:pt>
                <c:pt idx="8">
                  <c:v>5483.74</c:v>
                </c:pt>
                <c:pt idx="9">
                  <c:v>19430.190000000002</c:v>
                </c:pt>
                <c:pt idx="10">
                  <c:v>16117.46</c:v>
                </c:pt>
                <c:pt idx="11">
                  <c:v>107660.59999999999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167</c:v>
                </c:pt>
                <c:pt idx="1">
                  <c:v>7</c:v>
                </c:pt>
                <c:pt idx="2">
                  <c:v>138</c:v>
                </c:pt>
                <c:pt idx="3">
                  <c:v>7</c:v>
                </c:pt>
                <c:pt idx="4">
                  <c:v>590</c:v>
                </c:pt>
                <c:pt idx="5">
                  <c:v>89</c:v>
                </c:pt>
                <c:pt idx="6">
                  <c:v>1820</c:v>
                </c:pt>
                <c:pt idx="7">
                  <c:v>27</c:v>
                </c:pt>
                <c:pt idx="8">
                  <c:v>24</c:v>
                </c:pt>
                <c:pt idx="9">
                  <c:v>67</c:v>
                </c:pt>
                <c:pt idx="10">
                  <c:v>58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18549.419099756691</c:v>
                </c:pt>
                <c:pt idx="1">
                  <c:v>29621.02103786817</c:v>
                </c:pt>
                <c:pt idx="2">
                  <c:v>90824.823492163981</c:v>
                </c:pt>
                <c:pt idx="3">
                  <c:v>115223.44559585492</c:v>
                </c:pt>
                <c:pt idx="4">
                  <c:v>154510.35714285713</c:v>
                </c:pt>
                <c:pt idx="5">
                  <c:v>188256.60327288808</c:v>
                </c:pt>
                <c:pt idx="6">
                  <c:v>213939.66796875003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3288</c:v>
                </c:pt>
                <c:pt idx="1">
                  <c:v>3565</c:v>
                </c:pt>
                <c:pt idx="2">
                  <c:v>6317</c:v>
                </c:pt>
                <c:pt idx="3">
                  <c:v>3860</c:v>
                </c:pt>
                <c:pt idx="4">
                  <c:v>2548</c:v>
                </c:pt>
                <c:pt idx="5">
                  <c:v>2261</c:v>
                </c:pt>
                <c:pt idx="6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18549.419099756691</c:v>
                </c:pt>
                <c:pt idx="1">
                  <c:v>29621.02103786817</c:v>
                </c:pt>
                <c:pt idx="2">
                  <c:v>90824.823492163981</c:v>
                </c:pt>
                <c:pt idx="3">
                  <c:v>115223.44559585492</c:v>
                </c:pt>
                <c:pt idx="4">
                  <c:v>154510.35714285713</c:v>
                </c:pt>
                <c:pt idx="5">
                  <c:v>188256.60327288808</c:v>
                </c:pt>
                <c:pt idx="6">
                  <c:v>213939.66796875003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7142</c:v>
                </c:pt>
                <c:pt idx="1">
                  <c:v>5685</c:v>
                </c:pt>
                <c:pt idx="2">
                  <c:v>8732</c:v>
                </c:pt>
                <c:pt idx="3">
                  <c:v>5363</c:v>
                </c:pt>
                <c:pt idx="4">
                  <c:v>4617</c:v>
                </c:pt>
                <c:pt idx="5">
                  <c:v>5600</c:v>
                </c:pt>
                <c:pt idx="6">
                  <c:v>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848</c:v>
                </c:pt>
                <c:pt idx="1">
                  <c:v>772</c:v>
                </c:pt>
                <c:pt idx="2">
                  <c:v>768</c:v>
                </c:pt>
                <c:pt idx="3">
                  <c:v>593</c:v>
                </c:pt>
                <c:pt idx="4">
                  <c:v>484</c:v>
                </c:pt>
                <c:pt idx="5">
                  <c:v>511</c:v>
                </c:pt>
                <c:pt idx="6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6294</c:v>
                </c:pt>
                <c:pt idx="1">
                  <c:v>4913</c:v>
                </c:pt>
                <c:pt idx="2">
                  <c:v>7964</c:v>
                </c:pt>
                <c:pt idx="3">
                  <c:v>4770</c:v>
                </c:pt>
                <c:pt idx="4">
                  <c:v>4133</c:v>
                </c:pt>
                <c:pt idx="5">
                  <c:v>5089</c:v>
                </c:pt>
                <c:pt idx="6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1165</c:v>
                </c:pt>
                <c:pt idx="1">
                  <c:v>1200</c:v>
                </c:pt>
                <c:pt idx="2">
                  <c:v>750</c:v>
                </c:pt>
                <c:pt idx="3">
                  <c:v>202</c:v>
                </c:pt>
                <c:pt idx="4">
                  <c:v>321</c:v>
                </c:pt>
                <c:pt idx="5">
                  <c:v>747</c:v>
                </c:pt>
                <c:pt idx="6">
                  <c:v>2167</c:v>
                </c:pt>
                <c:pt idx="7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1193</c:v>
                </c:pt>
                <c:pt idx="1">
                  <c:v>1097</c:v>
                </c:pt>
                <c:pt idx="2">
                  <c:v>392</c:v>
                </c:pt>
                <c:pt idx="3">
                  <c:v>176</c:v>
                </c:pt>
                <c:pt idx="4">
                  <c:v>249</c:v>
                </c:pt>
                <c:pt idx="5">
                  <c:v>710</c:v>
                </c:pt>
                <c:pt idx="6">
                  <c:v>1446</c:v>
                </c:pt>
                <c:pt idx="7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1400</c:v>
                </c:pt>
                <c:pt idx="1">
                  <c:v>1111</c:v>
                </c:pt>
                <c:pt idx="2">
                  <c:v>919</c:v>
                </c:pt>
                <c:pt idx="3">
                  <c:v>353</c:v>
                </c:pt>
                <c:pt idx="4">
                  <c:v>480</c:v>
                </c:pt>
                <c:pt idx="5">
                  <c:v>1418</c:v>
                </c:pt>
                <c:pt idx="6">
                  <c:v>2233</c:v>
                </c:pt>
                <c:pt idx="7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974</c:v>
                </c:pt>
                <c:pt idx="1">
                  <c:v>709</c:v>
                </c:pt>
                <c:pt idx="2">
                  <c:v>477</c:v>
                </c:pt>
                <c:pt idx="3">
                  <c:v>214</c:v>
                </c:pt>
                <c:pt idx="4">
                  <c:v>314</c:v>
                </c:pt>
                <c:pt idx="5">
                  <c:v>790</c:v>
                </c:pt>
                <c:pt idx="6">
                  <c:v>1433</c:v>
                </c:pt>
                <c:pt idx="7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801</c:v>
                </c:pt>
                <c:pt idx="1">
                  <c:v>668</c:v>
                </c:pt>
                <c:pt idx="2">
                  <c:v>425</c:v>
                </c:pt>
                <c:pt idx="3">
                  <c:v>208</c:v>
                </c:pt>
                <c:pt idx="4">
                  <c:v>297</c:v>
                </c:pt>
                <c:pt idx="5">
                  <c:v>670</c:v>
                </c:pt>
                <c:pt idx="6">
                  <c:v>1182</c:v>
                </c:pt>
                <c:pt idx="7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978</c:v>
                </c:pt>
                <c:pt idx="1">
                  <c:v>682</c:v>
                </c:pt>
                <c:pt idx="2">
                  <c:v>524</c:v>
                </c:pt>
                <c:pt idx="3">
                  <c:v>195</c:v>
                </c:pt>
                <c:pt idx="4">
                  <c:v>368</c:v>
                </c:pt>
                <c:pt idx="5">
                  <c:v>810</c:v>
                </c:pt>
                <c:pt idx="6">
                  <c:v>1472</c:v>
                </c:pt>
                <c:pt idx="7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563</c:v>
                </c:pt>
                <c:pt idx="1">
                  <c:v>355</c:v>
                </c:pt>
                <c:pt idx="2">
                  <c:v>308</c:v>
                </c:pt>
                <c:pt idx="3">
                  <c:v>131</c:v>
                </c:pt>
                <c:pt idx="4">
                  <c:v>210</c:v>
                </c:pt>
                <c:pt idx="5">
                  <c:v>412</c:v>
                </c:pt>
                <c:pt idx="6">
                  <c:v>787</c:v>
                </c:pt>
                <c:pt idx="7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0.15227639651275429</c:v>
                </c:pt>
                <c:pt idx="1">
                  <c:v>0.18972821482109106</c:v>
                </c:pt>
                <c:pt idx="2">
                  <c:v>0.20537937006169499</c:v>
                </c:pt>
                <c:pt idx="3">
                  <c:v>0.14659530181385669</c:v>
                </c:pt>
                <c:pt idx="4">
                  <c:v>0.15537820957668286</c:v>
                </c:pt>
                <c:pt idx="5">
                  <c:v>0.17615545552526468</c:v>
                </c:pt>
                <c:pt idx="6">
                  <c:v>0.22069419854243011</c:v>
                </c:pt>
                <c:pt idx="7">
                  <c:v>0.17365121674317588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0.64270676691729323</c:v>
                </c:pt>
                <c:pt idx="1">
                  <c:v>0.62467899332306109</c:v>
                </c:pt>
                <c:pt idx="2">
                  <c:v>0.59973019849682019</c:v>
                </c:pt>
                <c:pt idx="3">
                  <c:v>0.65853658536585369</c:v>
                </c:pt>
                <c:pt idx="4">
                  <c:v>0.61874792977807225</c:v>
                </c:pt>
                <c:pt idx="5">
                  <c:v>0.65483119906868448</c:v>
                </c:pt>
                <c:pt idx="6">
                  <c:v>0.65587546494007443</c:v>
                </c:pt>
                <c:pt idx="7">
                  <c:v>0.6031236628155755</c:v>
                </c:pt>
                <c:pt idx="8">
                  <c:v>0.63688846125379317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0.1830576441102757</c:v>
                </c:pt>
                <c:pt idx="1">
                  <c:v>0.20878274268104777</c:v>
                </c:pt>
                <c:pt idx="2">
                  <c:v>0.18250144536519561</c:v>
                </c:pt>
                <c:pt idx="3">
                  <c:v>0.14385266301642607</c:v>
                </c:pt>
                <c:pt idx="4">
                  <c:v>0.14408744617422989</c:v>
                </c:pt>
                <c:pt idx="5">
                  <c:v>0.11728754365541327</c:v>
                </c:pt>
                <c:pt idx="6">
                  <c:v>0.14223722275795564</c:v>
                </c:pt>
                <c:pt idx="7">
                  <c:v>0.17522464698331194</c:v>
                </c:pt>
                <c:pt idx="8">
                  <c:v>0.16307083117459847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5.5939849624060151E-2</c:v>
                </c:pt>
                <c:pt idx="1">
                  <c:v>5.3415511042629683E-2</c:v>
                </c:pt>
                <c:pt idx="2">
                  <c:v>9.3852380034688765E-2</c:v>
                </c:pt>
                <c:pt idx="3">
                  <c:v>3.1856645097063215E-2</c:v>
                </c:pt>
                <c:pt idx="4">
                  <c:v>0.10798277575356079</c:v>
                </c:pt>
                <c:pt idx="5">
                  <c:v>8.2217694994179275E-2</c:v>
                </c:pt>
                <c:pt idx="6">
                  <c:v>8.610001377600221E-2</c:v>
                </c:pt>
                <c:pt idx="7">
                  <c:v>6.2259306803594351E-2</c:v>
                </c:pt>
                <c:pt idx="8">
                  <c:v>7.321811857005403E-2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0.11829573934837093</c:v>
                </c:pt>
                <c:pt idx="1">
                  <c:v>0.11312275295326142</c:v>
                </c:pt>
                <c:pt idx="2">
                  <c:v>0.12391597610329544</c:v>
                </c:pt>
                <c:pt idx="3">
                  <c:v>0.16575410652065703</c:v>
                </c:pt>
                <c:pt idx="4">
                  <c:v>0.12918184829413712</c:v>
                </c:pt>
                <c:pt idx="5">
                  <c:v>0.14566356228172295</c:v>
                </c:pt>
                <c:pt idx="6">
                  <c:v>0.11578729852596777</c:v>
                </c:pt>
                <c:pt idx="7">
                  <c:v>0.15939238339751818</c:v>
                </c:pt>
                <c:pt idx="8">
                  <c:v>0.1268225890015543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0.39591243808593624</c:v>
                </c:pt>
                <c:pt idx="1">
                  <c:v>0.43072083737768058</c:v>
                </c:pt>
                <c:pt idx="2">
                  <c:v>0.36114616631351559</c:v>
                </c:pt>
                <c:pt idx="3">
                  <c:v>0.39707742973027182</c:v>
                </c:pt>
                <c:pt idx="4">
                  <c:v>0.38410186230815196</c:v>
                </c:pt>
                <c:pt idx="5">
                  <c:v>0.381820813404809</c:v>
                </c:pt>
                <c:pt idx="6">
                  <c:v>0.407508288924888</c:v>
                </c:pt>
                <c:pt idx="7">
                  <c:v>0.3739001592716848</c:v>
                </c:pt>
                <c:pt idx="8">
                  <c:v>0.39523256928938699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4.0307013744570748E-2</c:v>
                </c:pt>
                <c:pt idx="1">
                  <c:v>4.55666219659931E-2</c:v>
                </c:pt>
                <c:pt idx="2">
                  <c:v>3.2249213453299945E-2</c:v>
                </c:pt>
                <c:pt idx="3">
                  <c:v>2.802111261558109E-2</c:v>
                </c:pt>
                <c:pt idx="4">
                  <c:v>2.7844463621394065E-2</c:v>
                </c:pt>
                <c:pt idx="5">
                  <c:v>2.1278452395336569E-2</c:v>
                </c:pt>
                <c:pt idx="6">
                  <c:v>2.6528493647757501E-2</c:v>
                </c:pt>
                <c:pt idx="7">
                  <c:v>3.4083655765882695E-2</c:v>
                </c:pt>
                <c:pt idx="8">
                  <c:v>3.202339578908401E-2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0.13041829360797455</c:v>
                </c:pt>
                <c:pt idx="1">
                  <c:v>0.1289144793777233</c:v>
                </c:pt>
                <c:pt idx="2">
                  <c:v>0.21023829471598279</c:v>
                </c:pt>
                <c:pt idx="3">
                  <c:v>6.7101543238898387E-2</c:v>
                </c:pt>
                <c:pt idx="4">
                  <c:v>0.21074783406632991</c:v>
                </c:pt>
                <c:pt idx="5">
                  <c:v>0.17700136037602751</c:v>
                </c:pt>
                <c:pt idx="6">
                  <c:v>0.20561427242038205</c:v>
                </c:pt>
                <c:pt idx="7">
                  <c:v>0.12145677942680444</c:v>
                </c:pt>
                <c:pt idx="8">
                  <c:v>0.16609438698296616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0.4333622545615185</c:v>
                </c:pt>
                <c:pt idx="1">
                  <c:v>0.39479806127860312</c:v>
                </c:pt>
                <c:pt idx="2">
                  <c:v>0.39636632551720169</c:v>
                </c:pt>
                <c:pt idx="3">
                  <c:v>0.50779991441524863</c:v>
                </c:pt>
                <c:pt idx="4">
                  <c:v>0.37730584000412409</c:v>
                </c:pt>
                <c:pt idx="5">
                  <c:v>0.41989937382382692</c:v>
                </c:pt>
                <c:pt idx="6">
                  <c:v>0.36034894500697257</c:v>
                </c:pt>
                <c:pt idx="7">
                  <c:v>0.47055940553562808</c:v>
                </c:pt>
                <c:pt idx="8">
                  <c:v>0.40664964793856284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299142.46000000002</c:v>
                </c:pt>
                <c:pt idx="1">
                  <c:v>19198.150000000001</c:v>
                </c:pt>
                <c:pt idx="2">
                  <c:v>109867.90000000001</c:v>
                </c:pt>
                <c:pt idx="3">
                  <c:v>19047.649999999994</c:v>
                </c:pt>
                <c:pt idx="4">
                  <c:v>59408.979999999989</c:v>
                </c:pt>
                <c:pt idx="5">
                  <c:v>756909.75999999989</c:v>
                </c:pt>
                <c:pt idx="6">
                  <c:v>283408.39</c:v>
                </c:pt>
                <c:pt idx="7">
                  <c:v>134288.12000000002</c:v>
                </c:pt>
                <c:pt idx="8">
                  <c:v>15854.710000000001</c:v>
                </c:pt>
                <c:pt idx="9">
                  <c:v>0</c:v>
                </c:pt>
                <c:pt idx="10">
                  <c:v>126535.98000000004</c:v>
                </c:pt>
                <c:pt idx="11">
                  <c:v>233190.24999999997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5070</c:v>
                </c:pt>
                <c:pt idx="1">
                  <c:v>261</c:v>
                </c:pt>
                <c:pt idx="2">
                  <c:v>2332</c:v>
                </c:pt>
                <c:pt idx="3">
                  <c:v>441</c:v>
                </c:pt>
                <c:pt idx="4">
                  <c:v>4486</c:v>
                </c:pt>
                <c:pt idx="5">
                  <c:v>6817</c:v>
                </c:pt>
                <c:pt idx="6">
                  <c:v>3263</c:v>
                </c:pt>
                <c:pt idx="7">
                  <c:v>1117</c:v>
                </c:pt>
                <c:pt idx="8">
                  <c:v>215</c:v>
                </c:pt>
                <c:pt idx="9">
                  <c:v>0</c:v>
                </c:pt>
                <c:pt idx="10">
                  <c:v>9351</c:v>
                </c:pt>
                <c:pt idx="11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96.23</c:v>
                </c:pt>
                <c:pt idx="1">
                  <c:v>21130.89</c:v>
                </c:pt>
                <c:pt idx="2">
                  <c:v>7024.3899999999994</c:v>
                </c:pt>
                <c:pt idx="3">
                  <c:v>5488.329999999999</c:v>
                </c:pt>
                <c:pt idx="4">
                  <c:v>81940.009999999966</c:v>
                </c:pt>
                <c:pt idx="5">
                  <c:v>2569.3500000000004</c:v>
                </c:pt>
                <c:pt idx="6">
                  <c:v>433.49</c:v>
                </c:pt>
                <c:pt idx="7">
                  <c:v>0</c:v>
                </c:pt>
                <c:pt idx="8">
                  <c:v>28640.16</c:v>
                </c:pt>
                <c:pt idx="9">
                  <c:v>19331.930000000008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3</c:v>
                </c:pt>
                <c:pt idx="1">
                  <c:v>684</c:v>
                </c:pt>
                <c:pt idx="2">
                  <c:v>187</c:v>
                </c:pt>
                <c:pt idx="3">
                  <c:v>451</c:v>
                </c:pt>
                <c:pt idx="4">
                  <c:v>2333</c:v>
                </c:pt>
                <c:pt idx="5">
                  <c:v>64</c:v>
                </c:pt>
                <c:pt idx="6">
                  <c:v>13</c:v>
                </c:pt>
                <c:pt idx="7">
                  <c:v>0</c:v>
                </c:pt>
                <c:pt idx="8">
                  <c:v>4848</c:v>
                </c:pt>
                <c:pt idx="9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684438</v>
      </c>
      <c r="D5" s="30">
        <f>SUM(E5:G5)</f>
        <v>220497</v>
      </c>
      <c r="E5" s="31">
        <f>SUM(E6:E13)</f>
        <v>101740</v>
      </c>
      <c r="F5" s="31">
        <f>SUM(F6:F13)</f>
        <v>78983</v>
      </c>
      <c r="G5" s="32">
        <f t="shared" ref="G5:H5" si="0">SUM(G6:G13)</f>
        <v>39774</v>
      </c>
      <c r="H5" s="29">
        <f t="shared" si="0"/>
        <v>216031</v>
      </c>
      <c r="I5" s="33">
        <f>D5/C5</f>
        <v>0.32215774109561424</v>
      </c>
      <c r="J5" s="26"/>
      <c r="K5" s="24">
        <f t="shared" ref="K5:K13" si="1">C5-D5-H5</f>
        <v>247910</v>
      </c>
      <c r="L5" s="58">
        <f>E5/C5</f>
        <v>0.14864750349922126</v>
      </c>
      <c r="M5" s="58">
        <f>G5/C5</f>
        <v>5.8111910793965271E-2</v>
      </c>
    </row>
    <row r="6" spans="1:13" ht="20.100000000000001" customHeight="1" thickTop="1">
      <c r="B6" s="18" t="s">
        <v>17</v>
      </c>
      <c r="C6" s="34">
        <v>187106</v>
      </c>
      <c r="D6" s="35">
        <f t="shared" ref="D6:D13" si="2">SUM(E6:G6)</f>
        <v>46455</v>
      </c>
      <c r="E6" s="36">
        <v>22372</v>
      </c>
      <c r="F6" s="36">
        <v>16971</v>
      </c>
      <c r="G6" s="37">
        <v>7112</v>
      </c>
      <c r="H6" s="34">
        <v>63178</v>
      </c>
      <c r="I6" s="38">
        <f t="shared" ref="I6:I13" si="3">D6/C6</f>
        <v>0.24828172265988263</v>
      </c>
      <c r="J6" s="26"/>
      <c r="K6" s="24">
        <f t="shared" si="1"/>
        <v>77473</v>
      </c>
      <c r="L6" s="58">
        <f t="shared" ref="L6:L13" si="4">E6/C6</f>
        <v>0.11956858679037551</v>
      </c>
      <c r="M6" s="58">
        <f t="shared" ref="M6:M13" si="5">G6/C6</f>
        <v>3.8010539480294592E-2</v>
      </c>
    </row>
    <row r="7" spans="1:13" ht="20.100000000000001" customHeight="1">
      <c r="B7" s="19" t="s">
        <v>18</v>
      </c>
      <c r="C7" s="39">
        <v>91345</v>
      </c>
      <c r="D7" s="40">
        <f t="shared" si="2"/>
        <v>30686</v>
      </c>
      <c r="E7" s="41">
        <v>13683</v>
      </c>
      <c r="F7" s="41">
        <v>11444</v>
      </c>
      <c r="G7" s="42">
        <v>5559</v>
      </c>
      <c r="H7" s="39">
        <v>28602</v>
      </c>
      <c r="I7" s="43">
        <f t="shared" si="3"/>
        <v>0.33593519076030431</v>
      </c>
      <c r="J7" s="26"/>
      <c r="K7" s="24">
        <f t="shared" si="1"/>
        <v>32057</v>
      </c>
      <c r="L7" s="58">
        <f t="shared" si="4"/>
        <v>0.14979473424927472</v>
      </c>
      <c r="M7" s="58">
        <f t="shared" si="5"/>
        <v>6.0857189775028735E-2</v>
      </c>
    </row>
    <row r="8" spans="1:13" ht="20.100000000000001" customHeight="1">
      <c r="B8" s="19" t="s">
        <v>19</v>
      </c>
      <c r="C8" s="39">
        <v>48669</v>
      </c>
      <c r="D8" s="40">
        <f t="shared" si="2"/>
        <v>18478</v>
      </c>
      <c r="E8" s="41">
        <v>8565</v>
      </c>
      <c r="F8" s="41">
        <v>6403</v>
      </c>
      <c r="G8" s="42">
        <v>3510</v>
      </c>
      <c r="H8" s="39">
        <v>14448</v>
      </c>
      <c r="I8" s="43">
        <f t="shared" si="3"/>
        <v>0.37966672830754689</v>
      </c>
      <c r="J8" s="26"/>
      <c r="K8" s="24">
        <f t="shared" si="1"/>
        <v>15743</v>
      </c>
      <c r="L8" s="58">
        <f t="shared" si="4"/>
        <v>0.17598471306170252</v>
      </c>
      <c r="M8" s="58">
        <f t="shared" si="5"/>
        <v>7.2119829871170563E-2</v>
      </c>
    </row>
    <row r="9" spans="1:13" ht="20.100000000000001" customHeight="1">
      <c r="B9" s="19" t="s">
        <v>20</v>
      </c>
      <c r="C9" s="39">
        <v>32321</v>
      </c>
      <c r="D9" s="40">
        <f t="shared" si="2"/>
        <v>10089</v>
      </c>
      <c r="E9" s="41">
        <v>4887</v>
      </c>
      <c r="F9" s="41">
        <v>3441</v>
      </c>
      <c r="G9" s="42">
        <v>1761</v>
      </c>
      <c r="H9" s="39">
        <v>10192</v>
      </c>
      <c r="I9" s="43">
        <f t="shared" si="3"/>
        <v>0.31214999535905447</v>
      </c>
      <c r="J9" s="26"/>
      <c r="K9" s="24">
        <f t="shared" si="1"/>
        <v>12040</v>
      </c>
      <c r="L9" s="58">
        <f t="shared" si="4"/>
        <v>0.15120200488846261</v>
      </c>
      <c r="M9" s="58">
        <f t="shared" si="5"/>
        <v>5.4484700349617894E-2</v>
      </c>
    </row>
    <row r="10" spans="1:13" ht="20.100000000000001" customHeight="1">
      <c r="B10" s="19" t="s">
        <v>21</v>
      </c>
      <c r="C10" s="39">
        <v>43947</v>
      </c>
      <c r="D10" s="40">
        <f t="shared" si="2"/>
        <v>14410</v>
      </c>
      <c r="E10" s="41">
        <v>6636</v>
      </c>
      <c r="F10" s="41">
        <v>4962</v>
      </c>
      <c r="G10" s="42">
        <v>2812</v>
      </c>
      <c r="H10" s="39">
        <v>13607</v>
      </c>
      <c r="I10" s="43">
        <f t="shared" si="3"/>
        <v>0.32789496438892302</v>
      </c>
      <c r="J10" s="26"/>
      <c r="K10" s="24">
        <f t="shared" si="1"/>
        <v>15930</v>
      </c>
      <c r="L10" s="58">
        <f t="shared" si="4"/>
        <v>0.15100006826404533</v>
      </c>
      <c r="M10" s="58">
        <f t="shared" si="5"/>
        <v>6.3986165153480323E-2</v>
      </c>
    </row>
    <row r="11" spans="1:13" ht="20.100000000000001" customHeight="1">
      <c r="B11" s="19" t="s">
        <v>22</v>
      </c>
      <c r="C11" s="39">
        <v>95552</v>
      </c>
      <c r="D11" s="40">
        <f t="shared" si="2"/>
        <v>31546</v>
      </c>
      <c r="E11" s="41">
        <v>14332</v>
      </c>
      <c r="F11" s="41">
        <v>11277</v>
      </c>
      <c r="G11" s="42">
        <v>5937</v>
      </c>
      <c r="H11" s="39">
        <v>30744</v>
      </c>
      <c r="I11" s="43">
        <f t="shared" si="3"/>
        <v>0.3301448425987944</v>
      </c>
      <c r="J11" s="26"/>
      <c r="K11" s="24">
        <f t="shared" si="1"/>
        <v>33262</v>
      </c>
      <c r="L11" s="58">
        <f t="shared" si="4"/>
        <v>0.1499916275954454</v>
      </c>
      <c r="M11" s="58">
        <f t="shared" si="5"/>
        <v>6.2133707300736772E-2</v>
      </c>
    </row>
    <row r="12" spans="1:13" ht="20.100000000000001" customHeight="1">
      <c r="B12" s="19" t="s">
        <v>23</v>
      </c>
      <c r="C12" s="39">
        <v>130269</v>
      </c>
      <c r="D12" s="40">
        <f t="shared" si="2"/>
        <v>48574</v>
      </c>
      <c r="E12" s="41">
        <v>22412</v>
      </c>
      <c r="F12" s="41">
        <v>17030</v>
      </c>
      <c r="G12" s="42">
        <v>9132</v>
      </c>
      <c r="H12" s="39">
        <v>38537</v>
      </c>
      <c r="I12" s="43">
        <f t="shared" si="3"/>
        <v>0.37287459027090097</v>
      </c>
      <c r="J12" s="26"/>
      <c r="K12" s="24">
        <f t="shared" si="1"/>
        <v>43158</v>
      </c>
      <c r="L12" s="58">
        <f t="shared" si="4"/>
        <v>0.17204400125893343</v>
      </c>
      <c r="M12" s="58">
        <f t="shared" si="5"/>
        <v>7.010109849618866E-2</v>
      </c>
    </row>
    <row r="13" spans="1:13" ht="20.100000000000001" customHeight="1">
      <c r="B13" s="19" t="s">
        <v>24</v>
      </c>
      <c r="C13" s="39">
        <v>55229</v>
      </c>
      <c r="D13" s="40">
        <f t="shared" si="2"/>
        <v>20259</v>
      </c>
      <c r="E13" s="41">
        <v>8853</v>
      </c>
      <c r="F13" s="41">
        <v>7455</v>
      </c>
      <c r="G13" s="42">
        <v>3951</v>
      </c>
      <c r="H13" s="39">
        <v>16723</v>
      </c>
      <c r="I13" s="43">
        <f t="shared" si="3"/>
        <v>0.36681815712759602</v>
      </c>
      <c r="J13" s="26"/>
      <c r="K13" s="24">
        <f t="shared" si="1"/>
        <v>18247</v>
      </c>
      <c r="L13" s="58">
        <f t="shared" si="4"/>
        <v>0.16029622118814391</v>
      </c>
      <c r="M13" s="58">
        <f t="shared" si="5"/>
        <v>7.1538503322529826E-2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7142</v>
      </c>
      <c r="E4" s="46">
        <f t="shared" ref="E4:K4" si="0">SUM(E5:E7)</f>
        <v>5685</v>
      </c>
      <c r="F4" s="46">
        <f t="shared" si="0"/>
        <v>8732</v>
      </c>
      <c r="G4" s="46">
        <f t="shared" si="0"/>
        <v>5363</v>
      </c>
      <c r="H4" s="46">
        <f t="shared" si="0"/>
        <v>4617</v>
      </c>
      <c r="I4" s="46">
        <f t="shared" si="0"/>
        <v>5600</v>
      </c>
      <c r="J4" s="45">
        <f t="shared" si="0"/>
        <v>3065</v>
      </c>
      <c r="K4" s="47">
        <f t="shared" si="0"/>
        <v>40204</v>
      </c>
      <c r="L4" s="55">
        <f>K4/人口統計!D5</f>
        <v>0.18233354648816083</v>
      </c>
      <c r="O4" s="14" t="s">
        <v>188</v>
      </c>
    </row>
    <row r="5" spans="1:21" ht="20.100000000000001" customHeight="1">
      <c r="B5" s="117"/>
      <c r="C5" s="118" t="s">
        <v>15</v>
      </c>
      <c r="D5" s="48">
        <v>848</v>
      </c>
      <c r="E5" s="49">
        <v>772</v>
      </c>
      <c r="F5" s="49">
        <v>768</v>
      </c>
      <c r="G5" s="49">
        <v>593</v>
      </c>
      <c r="H5" s="49">
        <v>484</v>
      </c>
      <c r="I5" s="49">
        <v>511</v>
      </c>
      <c r="J5" s="48">
        <v>309</v>
      </c>
      <c r="K5" s="50">
        <f>SUM(D5:J5)</f>
        <v>4285</v>
      </c>
      <c r="L5" s="56">
        <f>K5/人口統計!D5</f>
        <v>1.9433370975568829E-2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2906</v>
      </c>
      <c r="E6" s="49">
        <v>2115</v>
      </c>
      <c r="F6" s="49">
        <v>2881</v>
      </c>
      <c r="G6" s="49">
        <v>1630</v>
      </c>
      <c r="H6" s="49">
        <v>1350</v>
      </c>
      <c r="I6" s="49">
        <v>1433</v>
      </c>
      <c r="J6" s="48">
        <v>862</v>
      </c>
      <c r="K6" s="50">
        <f>SUM(D6:J6)</f>
        <v>13177</v>
      </c>
      <c r="L6" s="56">
        <f>K6/人口統計!D5</f>
        <v>5.9760450255559032E-2</v>
      </c>
      <c r="O6" s="162">
        <f>SUM(D6,D7)</f>
        <v>6294</v>
      </c>
      <c r="P6" s="162">
        <f t="shared" ref="P6:U6" si="1">SUM(E6,E7)</f>
        <v>4913</v>
      </c>
      <c r="Q6" s="162">
        <f t="shared" si="1"/>
        <v>7964</v>
      </c>
      <c r="R6" s="162">
        <f t="shared" si="1"/>
        <v>4770</v>
      </c>
      <c r="S6" s="162">
        <f t="shared" si="1"/>
        <v>4133</v>
      </c>
      <c r="T6" s="162">
        <f t="shared" si="1"/>
        <v>5089</v>
      </c>
      <c r="U6" s="162">
        <f t="shared" si="1"/>
        <v>2756</v>
      </c>
    </row>
    <row r="7" spans="1:21" ht="20.100000000000001" customHeight="1">
      <c r="B7" s="117"/>
      <c r="C7" s="119" t="s">
        <v>143</v>
      </c>
      <c r="D7" s="51">
        <v>3388</v>
      </c>
      <c r="E7" s="52">
        <v>2798</v>
      </c>
      <c r="F7" s="52">
        <v>5083</v>
      </c>
      <c r="G7" s="52">
        <v>3140</v>
      </c>
      <c r="H7" s="52">
        <v>2783</v>
      </c>
      <c r="I7" s="52">
        <v>3656</v>
      </c>
      <c r="J7" s="51">
        <v>1894</v>
      </c>
      <c r="K7" s="53">
        <f>SUM(D7:J7)</f>
        <v>22742</v>
      </c>
      <c r="L7" s="57">
        <f>K7/人口統計!D5</f>
        <v>0.10313972525703298</v>
      </c>
      <c r="O7" s="14">
        <f>O6/($K$6+$K$7)</f>
        <v>0.17522759542303518</v>
      </c>
      <c r="P7" s="14">
        <f t="shared" ref="P7:U7" si="2">P6/($K$6+$K$7)</f>
        <v>0.13677997717085666</v>
      </c>
      <c r="Q7" s="14">
        <f t="shared" si="2"/>
        <v>0.22172109468526408</v>
      </c>
      <c r="R7" s="14">
        <f t="shared" si="2"/>
        <v>0.13279879729391131</v>
      </c>
      <c r="S7" s="14">
        <f t="shared" si="2"/>
        <v>0.11506445056933656</v>
      </c>
      <c r="T7" s="14">
        <f t="shared" si="2"/>
        <v>0.14167989086555863</v>
      </c>
      <c r="U7" s="14">
        <f t="shared" si="2"/>
        <v>7.6728193992037647E-2</v>
      </c>
    </row>
    <row r="8" spans="1:21" ht="20.100000000000001" customHeight="1" thickBot="1">
      <c r="B8" s="207" t="s">
        <v>67</v>
      </c>
      <c r="C8" s="208"/>
      <c r="D8" s="45">
        <v>76</v>
      </c>
      <c r="E8" s="46">
        <v>104</v>
      </c>
      <c r="F8" s="46">
        <v>96</v>
      </c>
      <c r="G8" s="46">
        <v>106</v>
      </c>
      <c r="H8" s="46">
        <v>81</v>
      </c>
      <c r="I8" s="46">
        <v>67</v>
      </c>
      <c r="J8" s="45">
        <v>36</v>
      </c>
      <c r="K8" s="47">
        <f>SUM(D8:J8)</f>
        <v>566</v>
      </c>
      <c r="L8" s="80"/>
    </row>
    <row r="9" spans="1:21" ht="20.100000000000001" customHeight="1" thickTop="1">
      <c r="B9" s="209" t="s">
        <v>34</v>
      </c>
      <c r="C9" s="210"/>
      <c r="D9" s="35">
        <f>D4+D8</f>
        <v>7218</v>
      </c>
      <c r="E9" s="34">
        <f t="shared" ref="E9:K9" si="3">E4+E8</f>
        <v>5789</v>
      </c>
      <c r="F9" s="34">
        <f t="shared" si="3"/>
        <v>8828</v>
      </c>
      <c r="G9" s="34">
        <f t="shared" si="3"/>
        <v>5469</v>
      </c>
      <c r="H9" s="34">
        <f t="shared" si="3"/>
        <v>4698</v>
      </c>
      <c r="I9" s="34">
        <f t="shared" si="3"/>
        <v>5667</v>
      </c>
      <c r="J9" s="35">
        <f t="shared" si="3"/>
        <v>3101</v>
      </c>
      <c r="K9" s="54">
        <f t="shared" si="3"/>
        <v>40770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1165</v>
      </c>
      <c r="E24" s="46">
        <v>1193</v>
      </c>
      <c r="F24" s="46">
        <v>1400</v>
      </c>
      <c r="G24" s="46">
        <v>974</v>
      </c>
      <c r="H24" s="46">
        <v>801</v>
      </c>
      <c r="I24" s="46">
        <v>978</v>
      </c>
      <c r="J24" s="45">
        <v>563</v>
      </c>
      <c r="K24" s="47">
        <f>SUM(D24:J24)</f>
        <v>7074</v>
      </c>
      <c r="L24" s="55">
        <f>K24/人口統計!D6</f>
        <v>0.15227639651275429</v>
      </c>
    </row>
    <row r="25" spans="1:12" ht="20.100000000000001" customHeight="1">
      <c r="B25" s="205" t="s">
        <v>43</v>
      </c>
      <c r="C25" s="206"/>
      <c r="D25" s="45">
        <v>1200</v>
      </c>
      <c r="E25" s="46">
        <v>1097</v>
      </c>
      <c r="F25" s="46">
        <v>1111</v>
      </c>
      <c r="G25" s="46">
        <v>709</v>
      </c>
      <c r="H25" s="46">
        <v>668</v>
      </c>
      <c r="I25" s="46">
        <v>682</v>
      </c>
      <c r="J25" s="45">
        <v>355</v>
      </c>
      <c r="K25" s="47">
        <f t="shared" ref="K25:K31" si="4">SUM(D25:J25)</f>
        <v>5822</v>
      </c>
      <c r="L25" s="55">
        <f>K25/人口統計!D7</f>
        <v>0.18972821482109106</v>
      </c>
    </row>
    <row r="26" spans="1:12" ht="20.100000000000001" customHeight="1">
      <c r="B26" s="205" t="s">
        <v>44</v>
      </c>
      <c r="C26" s="206"/>
      <c r="D26" s="45">
        <v>750</v>
      </c>
      <c r="E26" s="46">
        <v>392</v>
      </c>
      <c r="F26" s="46">
        <v>919</v>
      </c>
      <c r="G26" s="46">
        <v>477</v>
      </c>
      <c r="H26" s="46">
        <v>425</v>
      </c>
      <c r="I26" s="46">
        <v>524</v>
      </c>
      <c r="J26" s="45">
        <v>308</v>
      </c>
      <c r="K26" s="47">
        <f t="shared" si="4"/>
        <v>3795</v>
      </c>
      <c r="L26" s="55">
        <f>K26/人口統計!D8</f>
        <v>0.20537937006169499</v>
      </c>
    </row>
    <row r="27" spans="1:12" ht="20.100000000000001" customHeight="1">
      <c r="B27" s="205" t="s">
        <v>45</v>
      </c>
      <c r="C27" s="206"/>
      <c r="D27" s="45">
        <v>202</v>
      </c>
      <c r="E27" s="46">
        <v>176</v>
      </c>
      <c r="F27" s="46">
        <v>353</v>
      </c>
      <c r="G27" s="46">
        <v>214</v>
      </c>
      <c r="H27" s="46">
        <v>208</v>
      </c>
      <c r="I27" s="46">
        <v>195</v>
      </c>
      <c r="J27" s="45">
        <v>131</v>
      </c>
      <c r="K27" s="47">
        <f t="shared" si="4"/>
        <v>1479</v>
      </c>
      <c r="L27" s="55">
        <f>K27/人口統計!D9</f>
        <v>0.14659530181385669</v>
      </c>
    </row>
    <row r="28" spans="1:12" ht="20.100000000000001" customHeight="1">
      <c r="B28" s="205" t="s">
        <v>46</v>
      </c>
      <c r="C28" s="206"/>
      <c r="D28" s="45">
        <v>321</v>
      </c>
      <c r="E28" s="46">
        <v>249</v>
      </c>
      <c r="F28" s="46">
        <v>480</v>
      </c>
      <c r="G28" s="46">
        <v>314</v>
      </c>
      <c r="H28" s="46">
        <v>297</v>
      </c>
      <c r="I28" s="46">
        <v>368</v>
      </c>
      <c r="J28" s="45">
        <v>210</v>
      </c>
      <c r="K28" s="47">
        <f t="shared" si="4"/>
        <v>2239</v>
      </c>
      <c r="L28" s="55">
        <f>K28/人口統計!D10</f>
        <v>0.15537820957668286</v>
      </c>
    </row>
    <row r="29" spans="1:12" ht="20.100000000000001" customHeight="1">
      <c r="B29" s="205" t="s">
        <v>47</v>
      </c>
      <c r="C29" s="206"/>
      <c r="D29" s="45">
        <v>747</v>
      </c>
      <c r="E29" s="46">
        <v>710</v>
      </c>
      <c r="F29" s="46">
        <v>1418</v>
      </c>
      <c r="G29" s="46">
        <v>790</v>
      </c>
      <c r="H29" s="46">
        <v>670</v>
      </c>
      <c r="I29" s="46">
        <v>810</v>
      </c>
      <c r="J29" s="45">
        <v>412</v>
      </c>
      <c r="K29" s="47">
        <f t="shared" si="4"/>
        <v>5557</v>
      </c>
      <c r="L29" s="55">
        <f>K29/人口統計!D11</f>
        <v>0.17615545552526468</v>
      </c>
    </row>
    <row r="30" spans="1:12" ht="20.100000000000001" customHeight="1">
      <c r="B30" s="205" t="s">
        <v>48</v>
      </c>
      <c r="C30" s="206"/>
      <c r="D30" s="45">
        <v>2167</v>
      </c>
      <c r="E30" s="46">
        <v>1446</v>
      </c>
      <c r="F30" s="46">
        <v>2233</v>
      </c>
      <c r="G30" s="46">
        <v>1433</v>
      </c>
      <c r="H30" s="46">
        <v>1182</v>
      </c>
      <c r="I30" s="46">
        <v>1472</v>
      </c>
      <c r="J30" s="45">
        <v>787</v>
      </c>
      <c r="K30" s="47">
        <f t="shared" si="4"/>
        <v>10720</v>
      </c>
      <c r="L30" s="55">
        <f>K30/人口統計!D12</f>
        <v>0.22069419854243011</v>
      </c>
    </row>
    <row r="31" spans="1:12" ht="20.100000000000001" customHeight="1" thickBot="1">
      <c r="B31" s="211" t="s">
        <v>24</v>
      </c>
      <c r="C31" s="212"/>
      <c r="D31" s="45">
        <v>590</v>
      </c>
      <c r="E31" s="46">
        <v>422</v>
      </c>
      <c r="F31" s="46">
        <v>818</v>
      </c>
      <c r="G31" s="46">
        <v>452</v>
      </c>
      <c r="H31" s="46">
        <v>366</v>
      </c>
      <c r="I31" s="46">
        <v>571</v>
      </c>
      <c r="J31" s="45">
        <v>299</v>
      </c>
      <c r="K31" s="47">
        <f t="shared" si="4"/>
        <v>3518</v>
      </c>
      <c r="L31" s="59">
        <f>K31/人口統計!D13</f>
        <v>0.17365121674317588</v>
      </c>
    </row>
    <row r="32" spans="1:12" ht="20.100000000000001" customHeight="1" thickTop="1">
      <c r="B32" s="203" t="s">
        <v>49</v>
      </c>
      <c r="C32" s="204"/>
      <c r="D32" s="35">
        <f>SUM(D24:D31)</f>
        <v>7142</v>
      </c>
      <c r="E32" s="34">
        <f t="shared" ref="E32:J32" si="5">SUM(E24:E31)</f>
        <v>5685</v>
      </c>
      <c r="F32" s="34">
        <f t="shared" si="5"/>
        <v>8732</v>
      </c>
      <c r="G32" s="34">
        <f t="shared" si="5"/>
        <v>5363</v>
      </c>
      <c r="H32" s="34">
        <f t="shared" si="5"/>
        <v>4617</v>
      </c>
      <c r="I32" s="34">
        <f t="shared" si="5"/>
        <v>5600</v>
      </c>
      <c r="J32" s="35">
        <f t="shared" si="5"/>
        <v>3065</v>
      </c>
      <c r="K32" s="54">
        <f>SUM(K24:K31)</f>
        <v>40204</v>
      </c>
      <c r="L32" s="60">
        <f>K32/人口統計!D5</f>
        <v>0.18233354648816083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13" t="s">
        <v>154</v>
      </c>
      <c r="C50" s="214"/>
      <c r="D50" s="191">
        <v>249</v>
      </c>
      <c r="E50" s="192">
        <v>288</v>
      </c>
      <c r="F50" s="192">
        <v>288</v>
      </c>
      <c r="G50" s="192">
        <v>224</v>
      </c>
      <c r="H50" s="192">
        <v>156</v>
      </c>
      <c r="I50" s="192">
        <v>208</v>
      </c>
      <c r="J50" s="191">
        <v>118</v>
      </c>
      <c r="K50" s="193">
        <f t="shared" ref="K50:K82" si="6">SUM(D50:J50)</f>
        <v>1531</v>
      </c>
      <c r="L50" s="194">
        <f>K50/N50</f>
        <v>0.14191694475342972</v>
      </c>
      <c r="N50" s="14">
        <v>10788</v>
      </c>
    </row>
    <row r="51" spans="2:14" ht="20.100000000000001" customHeight="1">
      <c r="B51" s="213" t="s">
        <v>155</v>
      </c>
      <c r="C51" s="214"/>
      <c r="D51" s="191">
        <v>213</v>
      </c>
      <c r="E51" s="192">
        <v>179</v>
      </c>
      <c r="F51" s="192">
        <v>294</v>
      </c>
      <c r="G51" s="192">
        <v>157</v>
      </c>
      <c r="H51" s="192">
        <v>144</v>
      </c>
      <c r="I51" s="192">
        <v>178</v>
      </c>
      <c r="J51" s="191">
        <v>87</v>
      </c>
      <c r="K51" s="193">
        <f t="shared" si="6"/>
        <v>1252</v>
      </c>
      <c r="L51" s="194">
        <f t="shared" ref="L51:L82" si="7">K51/N51</f>
        <v>0.16071887034659821</v>
      </c>
      <c r="N51" s="14">
        <v>7790</v>
      </c>
    </row>
    <row r="52" spans="2:14" ht="20.100000000000001" customHeight="1">
      <c r="B52" s="213" t="s">
        <v>156</v>
      </c>
      <c r="C52" s="214"/>
      <c r="D52" s="191">
        <v>344</v>
      </c>
      <c r="E52" s="192">
        <v>338</v>
      </c>
      <c r="F52" s="192">
        <v>340</v>
      </c>
      <c r="G52" s="192">
        <v>261</v>
      </c>
      <c r="H52" s="192">
        <v>223</v>
      </c>
      <c r="I52" s="192">
        <v>247</v>
      </c>
      <c r="J52" s="191">
        <v>145</v>
      </c>
      <c r="K52" s="193">
        <f t="shared" si="6"/>
        <v>1898</v>
      </c>
      <c r="L52" s="194">
        <f t="shared" si="7"/>
        <v>0.17037701974865349</v>
      </c>
      <c r="N52" s="14">
        <v>11140</v>
      </c>
    </row>
    <row r="53" spans="2:14" ht="20.100000000000001" customHeight="1">
      <c r="B53" s="213" t="s">
        <v>157</v>
      </c>
      <c r="C53" s="214"/>
      <c r="D53" s="191">
        <v>171</v>
      </c>
      <c r="E53" s="192">
        <v>188</v>
      </c>
      <c r="F53" s="192">
        <v>219</v>
      </c>
      <c r="G53" s="192">
        <v>181</v>
      </c>
      <c r="H53" s="192">
        <v>136</v>
      </c>
      <c r="I53" s="192">
        <v>177</v>
      </c>
      <c r="J53" s="191">
        <v>107</v>
      </c>
      <c r="K53" s="193">
        <f t="shared" si="6"/>
        <v>1179</v>
      </c>
      <c r="L53" s="194">
        <f t="shared" si="7"/>
        <v>0.15337582932223234</v>
      </c>
      <c r="N53" s="14">
        <v>7687</v>
      </c>
    </row>
    <row r="54" spans="2:14" ht="20.100000000000001" customHeight="1">
      <c r="B54" s="213" t="s">
        <v>158</v>
      </c>
      <c r="C54" s="214"/>
      <c r="D54" s="191">
        <v>140</v>
      </c>
      <c r="E54" s="192">
        <v>168</v>
      </c>
      <c r="F54" s="192">
        <v>188</v>
      </c>
      <c r="G54" s="192">
        <v>128</v>
      </c>
      <c r="H54" s="192">
        <v>102</v>
      </c>
      <c r="I54" s="192">
        <v>135</v>
      </c>
      <c r="J54" s="191">
        <v>80</v>
      </c>
      <c r="K54" s="193">
        <f t="shared" si="6"/>
        <v>941</v>
      </c>
      <c r="L54" s="194">
        <f t="shared" si="7"/>
        <v>0.14408207012708621</v>
      </c>
      <c r="N54" s="14">
        <v>6531</v>
      </c>
    </row>
    <row r="55" spans="2:14" ht="20.100000000000001" customHeight="1">
      <c r="B55" s="213" t="s">
        <v>159</v>
      </c>
      <c r="C55" s="214"/>
      <c r="D55" s="191">
        <v>67</v>
      </c>
      <c r="E55" s="192">
        <v>70</v>
      </c>
      <c r="F55" s="192">
        <v>82</v>
      </c>
      <c r="G55" s="192">
        <v>50</v>
      </c>
      <c r="H55" s="192">
        <v>55</v>
      </c>
      <c r="I55" s="192">
        <v>51</v>
      </c>
      <c r="J55" s="191">
        <v>34</v>
      </c>
      <c r="K55" s="193">
        <f t="shared" si="6"/>
        <v>409</v>
      </c>
      <c r="L55" s="194">
        <f t="shared" si="7"/>
        <v>0.16236601826121477</v>
      </c>
      <c r="N55" s="14">
        <v>2519</v>
      </c>
    </row>
    <row r="56" spans="2:14" ht="20.100000000000001" customHeight="1">
      <c r="B56" s="213" t="s">
        <v>160</v>
      </c>
      <c r="C56" s="214"/>
      <c r="D56" s="191">
        <v>167</v>
      </c>
      <c r="E56" s="192">
        <v>163</v>
      </c>
      <c r="F56" s="192">
        <v>156</v>
      </c>
      <c r="G56" s="192">
        <v>127</v>
      </c>
      <c r="H56" s="192">
        <v>105</v>
      </c>
      <c r="I56" s="192">
        <v>103</v>
      </c>
      <c r="J56" s="191">
        <v>36</v>
      </c>
      <c r="K56" s="193">
        <f t="shared" si="6"/>
        <v>857</v>
      </c>
      <c r="L56" s="194">
        <f t="shared" si="7"/>
        <v>0.20131548038524782</v>
      </c>
      <c r="N56" s="14">
        <v>4257</v>
      </c>
    </row>
    <row r="57" spans="2:14" ht="20.100000000000001" customHeight="1">
      <c r="B57" s="213" t="s">
        <v>161</v>
      </c>
      <c r="C57" s="214"/>
      <c r="D57" s="191">
        <v>411</v>
      </c>
      <c r="E57" s="192">
        <v>394</v>
      </c>
      <c r="F57" s="192">
        <v>384</v>
      </c>
      <c r="G57" s="192">
        <v>236</v>
      </c>
      <c r="H57" s="192">
        <v>199</v>
      </c>
      <c r="I57" s="192">
        <v>208</v>
      </c>
      <c r="J57" s="191">
        <v>100</v>
      </c>
      <c r="K57" s="193">
        <f t="shared" si="6"/>
        <v>1932</v>
      </c>
      <c r="L57" s="194">
        <f t="shared" si="7"/>
        <v>0.20934012352367537</v>
      </c>
      <c r="N57" s="14">
        <v>9229</v>
      </c>
    </row>
    <row r="58" spans="2:14" ht="20.100000000000001" customHeight="1">
      <c r="B58" s="213" t="s">
        <v>162</v>
      </c>
      <c r="C58" s="214"/>
      <c r="D58" s="191">
        <v>412</v>
      </c>
      <c r="E58" s="192">
        <v>364</v>
      </c>
      <c r="F58" s="192">
        <v>389</v>
      </c>
      <c r="G58" s="192">
        <v>225</v>
      </c>
      <c r="H58" s="192">
        <v>245</v>
      </c>
      <c r="I58" s="192">
        <v>247</v>
      </c>
      <c r="J58" s="191">
        <v>147</v>
      </c>
      <c r="K58" s="193">
        <f t="shared" si="6"/>
        <v>2029</v>
      </c>
      <c r="L58" s="194">
        <f t="shared" si="7"/>
        <v>0.1914692837595546</v>
      </c>
      <c r="N58" s="14">
        <v>10597</v>
      </c>
    </row>
    <row r="59" spans="2:14" ht="20.100000000000001" customHeight="1">
      <c r="B59" s="213" t="s">
        <v>163</v>
      </c>
      <c r="C59" s="214"/>
      <c r="D59" s="191">
        <v>225</v>
      </c>
      <c r="E59" s="192">
        <v>194</v>
      </c>
      <c r="F59" s="192">
        <v>191</v>
      </c>
      <c r="G59" s="192">
        <v>141</v>
      </c>
      <c r="H59" s="192">
        <v>132</v>
      </c>
      <c r="I59" s="192">
        <v>137</v>
      </c>
      <c r="J59" s="191">
        <v>76</v>
      </c>
      <c r="K59" s="193">
        <f t="shared" si="6"/>
        <v>1096</v>
      </c>
      <c r="L59" s="194">
        <f t="shared" si="7"/>
        <v>0.16598515826139634</v>
      </c>
      <c r="N59" s="14">
        <v>6603</v>
      </c>
    </row>
    <row r="60" spans="2:14" ht="20.100000000000001" customHeight="1">
      <c r="B60" s="213" t="s">
        <v>164</v>
      </c>
      <c r="C60" s="214"/>
      <c r="D60" s="191">
        <v>370</v>
      </c>
      <c r="E60" s="192">
        <v>202</v>
      </c>
      <c r="F60" s="192">
        <v>489</v>
      </c>
      <c r="G60" s="192">
        <v>254</v>
      </c>
      <c r="H60" s="192">
        <v>223</v>
      </c>
      <c r="I60" s="192">
        <v>298</v>
      </c>
      <c r="J60" s="191">
        <v>158</v>
      </c>
      <c r="K60" s="193">
        <f t="shared" si="6"/>
        <v>1994</v>
      </c>
      <c r="L60" s="194">
        <f t="shared" si="7"/>
        <v>0.21022667369530837</v>
      </c>
      <c r="N60" s="14">
        <v>9485</v>
      </c>
    </row>
    <row r="61" spans="2:14" ht="20.100000000000001" customHeight="1">
      <c r="B61" s="213" t="s">
        <v>165</v>
      </c>
      <c r="C61" s="214"/>
      <c r="D61" s="191">
        <v>121</v>
      </c>
      <c r="E61" s="192">
        <v>65</v>
      </c>
      <c r="F61" s="192">
        <v>161</v>
      </c>
      <c r="G61" s="192">
        <v>85</v>
      </c>
      <c r="H61" s="192">
        <v>76</v>
      </c>
      <c r="I61" s="192">
        <v>84</v>
      </c>
      <c r="J61" s="191">
        <v>58</v>
      </c>
      <c r="K61" s="193">
        <f t="shared" si="6"/>
        <v>650</v>
      </c>
      <c r="L61" s="194">
        <f t="shared" si="7"/>
        <v>0.2160904255319149</v>
      </c>
      <c r="N61" s="14">
        <v>3008</v>
      </c>
    </row>
    <row r="62" spans="2:14" ht="20.100000000000001" customHeight="1">
      <c r="B62" s="213" t="s">
        <v>166</v>
      </c>
      <c r="C62" s="214"/>
      <c r="D62" s="191">
        <v>265</v>
      </c>
      <c r="E62" s="192">
        <v>133</v>
      </c>
      <c r="F62" s="192">
        <v>278</v>
      </c>
      <c r="G62" s="192">
        <v>148</v>
      </c>
      <c r="H62" s="192">
        <v>132</v>
      </c>
      <c r="I62" s="192">
        <v>151</v>
      </c>
      <c r="J62" s="191">
        <v>95</v>
      </c>
      <c r="K62" s="193">
        <f t="shared" si="6"/>
        <v>1202</v>
      </c>
      <c r="L62" s="194">
        <f t="shared" si="7"/>
        <v>0.20083542188805348</v>
      </c>
      <c r="N62" s="14">
        <v>5985</v>
      </c>
    </row>
    <row r="63" spans="2:14" ht="20.100000000000001" customHeight="1">
      <c r="B63" s="213" t="s">
        <v>167</v>
      </c>
      <c r="C63" s="214"/>
      <c r="D63" s="191">
        <v>197</v>
      </c>
      <c r="E63" s="192">
        <v>161</v>
      </c>
      <c r="F63" s="192">
        <v>325</v>
      </c>
      <c r="G63" s="192">
        <v>190</v>
      </c>
      <c r="H63" s="192">
        <v>177</v>
      </c>
      <c r="I63" s="192">
        <v>171</v>
      </c>
      <c r="J63" s="191">
        <v>106</v>
      </c>
      <c r="K63" s="193">
        <f t="shared" si="6"/>
        <v>1327</v>
      </c>
      <c r="L63" s="194">
        <f t="shared" si="7"/>
        <v>0.14408251900108576</v>
      </c>
      <c r="N63" s="14">
        <v>9210</v>
      </c>
    </row>
    <row r="64" spans="2:14" ht="20.100000000000001" customHeight="1">
      <c r="B64" s="213" t="s">
        <v>168</v>
      </c>
      <c r="C64" s="214"/>
      <c r="D64" s="191">
        <v>10</v>
      </c>
      <c r="E64" s="192">
        <v>20</v>
      </c>
      <c r="F64" s="192">
        <v>32</v>
      </c>
      <c r="G64" s="192">
        <v>28</v>
      </c>
      <c r="H64" s="192">
        <v>32</v>
      </c>
      <c r="I64" s="192">
        <v>26</v>
      </c>
      <c r="J64" s="191">
        <v>25</v>
      </c>
      <c r="K64" s="193">
        <f t="shared" si="6"/>
        <v>173</v>
      </c>
      <c r="L64" s="194">
        <f t="shared" si="7"/>
        <v>0.19681456200227532</v>
      </c>
      <c r="N64" s="14">
        <v>879</v>
      </c>
    </row>
    <row r="65" spans="2:14" ht="20.100000000000001" customHeight="1">
      <c r="B65" s="213" t="s">
        <v>169</v>
      </c>
      <c r="C65" s="214"/>
      <c r="D65" s="191">
        <v>199</v>
      </c>
      <c r="E65" s="192">
        <v>158</v>
      </c>
      <c r="F65" s="192">
        <v>336</v>
      </c>
      <c r="G65" s="192">
        <v>218</v>
      </c>
      <c r="H65" s="192">
        <v>210</v>
      </c>
      <c r="I65" s="192">
        <v>268</v>
      </c>
      <c r="J65" s="191">
        <v>143</v>
      </c>
      <c r="K65" s="193">
        <f t="shared" si="6"/>
        <v>1532</v>
      </c>
      <c r="L65" s="194">
        <f t="shared" si="7"/>
        <v>0.15437323659814592</v>
      </c>
      <c r="N65" s="14">
        <v>9924</v>
      </c>
    </row>
    <row r="66" spans="2:14" ht="20.100000000000001" customHeight="1">
      <c r="B66" s="213" t="s">
        <v>170</v>
      </c>
      <c r="C66" s="214"/>
      <c r="D66" s="191">
        <v>132</v>
      </c>
      <c r="E66" s="192">
        <v>99</v>
      </c>
      <c r="F66" s="192">
        <v>149</v>
      </c>
      <c r="G66" s="192">
        <v>102</v>
      </c>
      <c r="H66" s="192">
        <v>91</v>
      </c>
      <c r="I66" s="192">
        <v>102</v>
      </c>
      <c r="J66" s="191">
        <v>70</v>
      </c>
      <c r="K66" s="193">
        <f t="shared" si="6"/>
        <v>745</v>
      </c>
      <c r="L66" s="194">
        <f t="shared" si="7"/>
        <v>0.16607222469906374</v>
      </c>
      <c r="N66" s="14">
        <v>4486</v>
      </c>
    </row>
    <row r="67" spans="2:14" ht="20.100000000000001" customHeight="1">
      <c r="B67" s="213" t="s">
        <v>171</v>
      </c>
      <c r="C67" s="214"/>
      <c r="D67" s="187">
        <v>562</v>
      </c>
      <c r="E67" s="188">
        <v>521</v>
      </c>
      <c r="F67" s="188">
        <v>1016</v>
      </c>
      <c r="G67" s="188">
        <v>565</v>
      </c>
      <c r="H67" s="188">
        <v>482</v>
      </c>
      <c r="I67" s="188">
        <v>610</v>
      </c>
      <c r="J67" s="187">
        <v>294</v>
      </c>
      <c r="K67" s="189">
        <f t="shared" si="6"/>
        <v>4050</v>
      </c>
      <c r="L67" s="195">
        <f t="shared" si="7"/>
        <v>0.18648125978451055</v>
      </c>
      <c r="N67" s="14">
        <v>21718</v>
      </c>
    </row>
    <row r="68" spans="2:14" ht="20.100000000000001" customHeight="1">
      <c r="B68" s="213" t="s">
        <v>172</v>
      </c>
      <c r="C68" s="214"/>
      <c r="D68" s="187">
        <v>82</v>
      </c>
      <c r="E68" s="188">
        <v>87</v>
      </c>
      <c r="F68" s="188">
        <v>173</v>
      </c>
      <c r="G68" s="188">
        <v>121</v>
      </c>
      <c r="H68" s="188">
        <v>87</v>
      </c>
      <c r="I68" s="188">
        <v>85</v>
      </c>
      <c r="J68" s="187">
        <v>52</v>
      </c>
      <c r="K68" s="189">
        <f t="shared" si="6"/>
        <v>687</v>
      </c>
      <c r="L68" s="195">
        <f t="shared" si="7"/>
        <v>0.16838235294117648</v>
      </c>
      <c r="N68" s="14">
        <v>4080</v>
      </c>
    </row>
    <row r="69" spans="2:14" ht="20.100000000000001" customHeight="1">
      <c r="B69" s="213" t="s">
        <v>173</v>
      </c>
      <c r="C69" s="214"/>
      <c r="D69" s="187">
        <v>109</v>
      </c>
      <c r="E69" s="188">
        <v>114</v>
      </c>
      <c r="F69" s="188">
        <v>254</v>
      </c>
      <c r="G69" s="188">
        <v>119</v>
      </c>
      <c r="H69" s="188">
        <v>115</v>
      </c>
      <c r="I69" s="188">
        <v>122</v>
      </c>
      <c r="J69" s="187">
        <v>69</v>
      </c>
      <c r="K69" s="189">
        <f t="shared" si="6"/>
        <v>902</v>
      </c>
      <c r="L69" s="195">
        <f t="shared" si="7"/>
        <v>0.15692414752957551</v>
      </c>
      <c r="N69" s="14">
        <v>5748</v>
      </c>
    </row>
    <row r="70" spans="2:14" ht="20.100000000000001" customHeight="1">
      <c r="B70" s="213" t="s">
        <v>174</v>
      </c>
      <c r="C70" s="214"/>
      <c r="D70" s="187">
        <v>816</v>
      </c>
      <c r="E70" s="188">
        <v>495</v>
      </c>
      <c r="F70" s="188">
        <v>724</v>
      </c>
      <c r="G70" s="188">
        <v>447</v>
      </c>
      <c r="H70" s="188">
        <v>379</v>
      </c>
      <c r="I70" s="188">
        <v>467</v>
      </c>
      <c r="J70" s="187">
        <v>251</v>
      </c>
      <c r="K70" s="189">
        <f t="shared" si="6"/>
        <v>3579</v>
      </c>
      <c r="L70" s="195">
        <f t="shared" si="7"/>
        <v>0.22939366747852841</v>
      </c>
      <c r="N70" s="14">
        <v>15602</v>
      </c>
    </row>
    <row r="71" spans="2:14" ht="20.100000000000001" customHeight="1">
      <c r="B71" s="213" t="s">
        <v>175</v>
      </c>
      <c r="C71" s="214"/>
      <c r="D71" s="187">
        <v>113</v>
      </c>
      <c r="E71" s="188">
        <v>126</v>
      </c>
      <c r="F71" s="188">
        <v>188</v>
      </c>
      <c r="G71" s="188">
        <v>149</v>
      </c>
      <c r="H71" s="188">
        <v>129</v>
      </c>
      <c r="I71" s="188">
        <v>145</v>
      </c>
      <c r="J71" s="187">
        <v>86</v>
      </c>
      <c r="K71" s="189">
        <f t="shared" si="6"/>
        <v>936</v>
      </c>
      <c r="L71" s="195">
        <f t="shared" si="7"/>
        <v>0.20185464740133707</v>
      </c>
      <c r="N71" s="14">
        <v>4637</v>
      </c>
    </row>
    <row r="72" spans="2:14" ht="20.100000000000001" customHeight="1">
      <c r="B72" s="213" t="s">
        <v>176</v>
      </c>
      <c r="C72" s="214"/>
      <c r="D72" s="187">
        <v>189</v>
      </c>
      <c r="E72" s="188">
        <v>117</v>
      </c>
      <c r="F72" s="188">
        <v>208</v>
      </c>
      <c r="G72" s="188">
        <v>125</v>
      </c>
      <c r="H72" s="188">
        <v>89</v>
      </c>
      <c r="I72" s="188">
        <v>119</v>
      </c>
      <c r="J72" s="187">
        <v>55</v>
      </c>
      <c r="K72" s="189">
        <f t="shared" si="6"/>
        <v>902</v>
      </c>
      <c r="L72" s="195">
        <f t="shared" si="7"/>
        <v>0.20889300602130617</v>
      </c>
      <c r="N72" s="14">
        <v>4318</v>
      </c>
    </row>
    <row r="73" spans="2:14" ht="20.100000000000001" customHeight="1">
      <c r="B73" s="213" t="s">
        <v>177</v>
      </c>
      <c r="C73" s="214"/>
      <c r="D73" s="187">
        <v>165</v>
      </c>
      <c r="E73" s="188">
        <v>103</v>
      </c>
      <c r="F73" s="188">
        <v>171</v>
      </c>
      <c r="G73" s="188">
        <v>90</v>
      </c>
      <c r="H73" s="188">
        <v>89</v>
      </c>
      <c r="I73" s="188">
        <v>136</v>
      </c>
      <c r="J73" s="187">
        <v>65</v>
      </c>
      <c r="K73" s="189">
        <f t="shared" si="6"/>
        <v>819</v>
      </c>
      <c r="L73" s="195">
        <f t="shared" si="7"/>
        <v>0.21124580861490844</v>
      </c>
      <c r="N73" s="14">
        <v>3877</v>
      </c>
    </row>
    <row r="74" spans="2:14" ht="20.100000000000001" customHeight="1">
      <c r="B74" s="213" t="s">
        <v>178</v>
      </c>
      <c r="C74" s="214"/>
      <c r="D74" s="187">
        <v>148</v>
      </c>
      <c r="E74" s="188">
        <v>109</v>
      </c>
      <c r="F74" s="188">
        <v>159</v>
      </c>
      <c r="G74" s="188">
        <v>94</v>
      </c>
      <c r="H74" s="188">
        <v>84</v>
      </c>
      <c r="I74" s="188">
        <v>90</v>
      </c>
      <c r="J74" s="187">
        <v>49</v>
      </c>
      <c r="K74" s="189">
        <f t="shared" si="6"/>
        <v>733</v>
      </c>
      <c r="L74" s="196">
        <f t="shared" si="7"/>
        <v>0.22877652933832709</v>
      </c>
      <c r="N74" s="14">
        <v>3204</v>
      </c>
    </row>
    <row r="75" spans="2:14" ht="20.100000000000001" customHeight="1">
      <c r="B75" s="213" t="s">
        <v>179</v>
      </c>
      <c r="C75" s="214"/>
      <c r="D75" s="187">
        <v>310</v>
      </c>
      <c r="E75" s="188">
        <v>207</v>
      </c>
      <c r="F75" s="188">
        <v>303</v>
      </c>
      <c r="G75" s="188">
        <v>201</v>
      </c>
      <c r="H75" s="188">
        <v>179</v>
      </c>
      <c r="I75" s="188">
        <v>212</v>
      </c>
      <c r="J75" s="187">
        <v>99</v>
      </c>
      <c r="K75" s="189">
        <f t="shared" si="6"/>
        <v>1511</v>
      </c>
      <c r="L75" s="197">
        <f t="shared" si="7"/>
        <v>0.25191730576858951</v>
      </c>
      <c r="N75" s="14">
        <v>5998</v>
      </c>
    </row>
    <row r="76" spans="2:14" ht="20.100000000000001" customHeight="1">
      <c r="B76" s="213" t="s">
        <v>180</v>
      </c>
      <c r="C76" s="214"/>
      <c r="D76" s="187">
        <v>75</v>
      </c>
      <c r="E76" s="188">
        <v>82</v>
      </c>
      <c r="F76" s="188">
        <v>95</v>
      </c>
      <c r="G76" s="188">
        <v>64</v>
      </c>
      <c r="H76" s="188">
        <v>45</v>
      </c>
      <c r="I76" s="188">
        <v>67</v>
      </c>
      <c r="J76" s="187">
        <v>39</v>
      </c>
      <c r="K76" s="189">
        <f t="shared" si="6"/>
        <v>467</v>
      </c>
      <c r="L76" s="195">
        <f t="shared" si="7"/>
        <v>0.23985618900873137</v>
      </c>
      <c r="N76" s="14">
        <v>1947</v>
      </c>
    </row>
    <row r="77" spans="2:14" ht="20.100000000000001" customHeight="1">
      <c r="B77" s="213" t="s">
        <v>181</v>
      </c>
      <c r="C77" s="214"/>
      <c r="D77" s="187">
        <v>307</v>
      </c>
      <c r="E77" s="188">
        <v>194</v>
      </c>
      <c r="F77" s="188">
        <v>350</v>
      </c>
      <c r="G77" s="188">
        <v>249</v>
      </c>
      <c r="H77" s="188">
        <v>186</v>
      </c>
      <c r="I77" s="188">
        <v>218</v>
      </c>
      <c r="J77" s="187">
        <v>124</v>
      </c>
      <c r="K77" s="189">
        <f t="shared" si="6"/>
        <v>1628</v>
      </c>
      <c r="L77" s="195">
        <f t="shared" si="7"/>
        <v>0.20906639270579169</v>
      </c>
      <c r="N77" s="14">
        <v>7787</v>
      </c>
    </row>
    <row r="78" spans="2:14" ht="20.100000000000001" customHeight="1">
      <c r="B78" s="213" t="s">
        <v>182</v>
      </c>
      <c r="C78" s="214"/>
      <c r="D78" s="187">
        <v>55</v>
      </c>
      <c r="E78" s="188">
        <v>26</v>
      </c>
      <c r="F78" s="188">
        <v>58</v>
      </c>
      <c r="G78" s="188">
        <v>30</v>
      </c>
      <c r="H78" s="188">
        <v>22</v>
      </c>
      <c r="I78" s="188">
        <v>31</v>
      </c>
      <c r="J78" s="187">
        <v>30</v>
      </c>
      <c r="K78" s="189">
        <f t="shared" si="6"/>
        <v>252</v>
      </c>
      <c r="L78" s="195">
        <f t="shared" si="7"/>
        <v>0.20930232558139536</v>
      </c>
      <c r="N78" s="14">
        <v>1204</v>
      </c>
    </row>
    <row r="79" spans="2:14" ht="20.100000000000001" customHeight="1">
      <c r="B79" s="213" t="s">
        <v>183</v>
      </c>
      <c r="C79" s="214"/>
      <c r="D79" s="187">
        <v>234</v>
      </c>
      <c r="E79" s="188">
        <v>162</v>
      </c>
      <c r="F79" s="188">
        <v>365</v>
      </c>
      <c r="G79" s="188">
        <v>201</v>
      </c>
      <c r="H79" s="188">
        <v>174</v>
      </c>
      <c r="I79" s="188">
        <v>249</v>
      </c>
      <c r="J79" s="187">
        <v>138</v>
      </c>
      <c r="K79" s="189">
        <f t="shared" si="6"/>
        <v>1523</v>
      </c>
      <c r="L79" s="195">
        <f t="shared" si="7"/>
        <v>0.17020563254358517</v>
      </c>
      <c r="N79" s="14">
        <v>8948</v>
      </c>
    </row>
    <row r="80" spans="2:14" ht="20.100000000000001" customHeight="1">
      <c r="B80" s="213" t="s">
        <v>184</v>
      </c>
      <c r="C80" s="214"/>
      <c r="D80" s="45">
        <v>55</v>
      </c>
      <c r="E80" s="46">
        <v>36</v>
      </c>
      <c r="F80" s="46">
        <v>71</v>
      </c>
      <c r="G80" s="46">
        <v>54</v>
      </c>
      <c r="H80" s="46">
        <v>33</v>
      </c>
      <c r="I80" s="46">
        <v>71</v>
      </c>
      <c r="J80" s="45">
        <v>37</v>
      </c>
      <c r="K80" s="47">
        <f t="shared" si="6"/>
        <v>357</v>
      </c>
      <c r="L80" s="195">
        <f t="shared" si="7"/>
        <v>0.17304895782840524</v>
      </c>
      <c r="N80" s="14">
        <v>2063</v>
      </c>
    </row>
    <row r="81" spans="2:14" ht="20.100000000000001" customHeight="1">
      <c r="B81" s="213" t="s">
        <v>185</v>
      </c>
      <c r="C81" s="214"/>
      <c r="D81" s="45">
        <v>50</v>
      </c>
      <c r="E81" s="46">
        <v>59</v>
      </c>
      <c r="F81" s="46">
        <v>121</v>
      </c>
      <c r="G81" s="46">
        <v>50</v>
      </c>
      <c r="H81" s="46">
        <v>42</v>
      </c>
      <c r="I81" s="46">
        <v>86</v>
      </c>
      <c r="J81" s="45">
        <v>38</v>
      </c>
      <c r="K81" s="47">
        <f t="shared" si="6"/>
        <v>446</v>
      </c>
      <c r="L81" s="195">
        <f t="shared" si="7"/>
        <v>0.16403089371092314</v>
      </c>
      <c r="N81" s="14">
        <v>2719</v>
      </c>
    </row>
    <row r="82" spans="2:14" ht="20.100000000000001" customHeight="1">
      <c r="B82" s="213" t="s">
        <v>186</v>
      </c>
      <c r="C82" s="214"/>
      <c r="D82" s="40">
        <v>255</v>
      </c>
      <c r="E82" s="39">
        <v>167</v>
      </c>
      <c r="F82" s="39">
        <v>271</v>
      </c>
      <c r="G82" s="39">
        <v>155</v>
      </c>
      <c r="H82" s="39">
        <v>125</v>
      </c>
      <c r="I82" s="39">
        <v>168</v>
      </c>
      <c r="J82" s="40">
        <v>90</v>
      </c>
      <c r="K82" s="190">
        <f t="shared" si="6"/>
        <v>1231</v>
      </c>
      <c r="L82" s="197">
        <f t="shared" si="7"/>
        <v>0.18854342165722163</v>
      </c>
      <c r="N82" s="14">
        <v>6529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8" t="s">
        <v>113</v>
      </c>
      <c r="C5" s="218"/>
      <c r="D5" s="150">
        <v>6411</v>
      </c>
      <c r="E5" s="149">
        <v>350921.5900000002</v>
      </c>
      <c r="F5" s="151">
        <v>1826</v>
      </c>
      <c r="G5" s="152">
        <v>35726.589999999997</v>
      </c>
      <c r="H5" s="150">
        <v>558</v>
      </c>
      <c r="I5" s="149">
        <v>115597.76999999999</v>
      </c>
      <c r="J5" s="151">
        <v>1180</v>
      </c>
      <c r="K5" s="152">
        <v>384115.67</v>
      </c>
      <c r="M5" s="162">
        <f>Q5+Q7</f>
        <v>43233</v>
      </c>
      <c r="N5" s="121" t="s">
        <v>107</v>
      </c>
      <c r="O5" s="122"/>
      <c r="P5" s="134"/>
      <c r="Q5" s="123">
        <v>34420</v>
      </c>
      <c r="R5" s="124">
        <v>2056852.3499999996</v>
      </c>
      <c r="S5" s="124">
        <f>R5/Q5*100</f>
        <v>5975.7476757699005</v>
      </c>
    </row>
    <row r="6" spans="1:19" ht="20.100000000000001" customHeight="1">
      <c r="B6" s="215" t="s">
        <v>114</v>
      </c>
      <c r="C6" s="215"/>
      <c r="D6" s="153">
        <v>4865</v>
      </c>
      <c r="E6" s="154">
        <v>292824.72999999992</v>
      </c>
      <c r="F6" s="155">
        <v>1626</v>
      </c>
      <c r="G6" s="156">
        <v>30978.380000000005</v>
      </c>
      <c r="H6" s="153">
        <v>416</v>
      </c>
      <c r="I6" s="154">
        <v>87642.259999999966</v>
      </c>
      <c r="J6" s="155">
        <v>881</v>
      </c>
      <c r="K6" s="156">
        <v>268402.7</v>
      </c>
      <c r="M6" s="58"/>
      <c r="N6" s="125"/>
      <c r="O6" s="94" t="s">
        <v>104</v>
      </c>
      <c r="P6" s="107"/>
      <c r="Q6" s="98">
        <f>Q5/Q$13</f>
        <v>0.63688846125379317</v>
      </c>
      <c r="R6" s="99">
        <f>R5/R$13</f>
        <v>0.39523256928938699</v>
      </c>
      <c r="S6" s="100" t="s">
        <v>106</v>
      </c>
    </row>
    <row r="7" spans="1:19" ht="20.100000000000001" customHeight="1">
      <c r="B7" s="215" t="s">
        <v>115</v>
      </c>
      <c r="C7" s="215"/>
      <c r="D7" s="153">
        <v>3112</v>
      </c>
      <c r="E7" s="154">
        <v>186507.25999999995</v>
      </c>
      <c r="F7" s="155">
        <v>947</v>
      </c>
      <c r="G7" s="156">
        <v>16654.510000000002</v>
      </c>
      <c r="H7" s="153">
        <v>487</v>
      </c>
      <c r="I7" s="154">
        <v>108573.68</v>
      </c>
      <c r="J7" s="155">
        <v>643</v>
      </c>
      <c r="K7" s="156">
        <v>204696.05999999997</v>
      </c>
      <c r="M7" s="58"/>
      <c r="N7" s="126" t="s">
        <v>108</v>
      </c>
      <c r="O7" s="127"/>
      <c r="P7" s="135"/>
      <c r="Q7" s="128">
        <v>8813</v>
      </c>
      <c r="R7" s="129">
        <v>166654.77999999997</v>
      </c>
      <c r="S7" s="129">
        <f>R7/Q7*100</f>
        <v>1891.010779530239</v>
      </c>
    </row>
    <row r="8" spans="1:19" ht="20.100000000000001" customHeight="1">
      <c r="B8" s="215" t="s">
        <v>116</v>
      </c>
      <c r="C8" s="215"/>
      <c r="D8" s="153">
        <v>1323</v>
      </c>
      <c r="E8" s="154">
        <v>80487.460000000006</v>
      </c>
      <c r="F8" s="155">
        <v>289</v>
      </c>
      <c r="G8" s="156">
        <v>5679.869999999999</v>
      </c>
      <c r="H8" s="153">
        <v>64</v>
      </c>
      <c r="I8" s="154">
        <v>13601.460000000003</v>
      </c>
      <c r="J8" s="155">
        <v>333</v>
      </c>
      <c r="K8" s="156">
        <v>102930.87000000001</v>
      </c>
      <c r="L8" s="89"/>
      <c r="M8" s="88"/>
      <c r="N8" s="130"/>
      <c r="O8" s="94" t="s">
        <v>104</v>
      </c>
      <c r="P8" s="107"/>
      <c r="Q8" s="98">
        <f>Q7/Q$13</f>
        <v>0.16307083117459847</v>
      </c>
      <c r="R8" s="99">
        <f>R7/R$13</f>
        <v>3.202339578908401E-2</v>
      </c>
      <c r="S8" s="100" t="s">
        <v>105</v>
      </c>
    </row>
    <row r="9" spans="1:19" ht="20.100000000000001" customHeight="1">
      <c r="B9" s="215" t="s">
        <v>117</v>
      </c>
      <c r="C9" s="215"/>
      <c r="D9" s="153">
        <v>1868</v>
      </c>
      <c r="E9" s="154">
        <v>123314.03999999998</v>
      </c>
      <c r="F9" s="155">
        <v>435</v>
      </c>
      <c r="G9" s="156">
        <v>8939.33</v>
      </c>
      <c r="H9" s="153">
        <v>326</v>
      </c>
      <c r="I9" s="154">
        <v>67659.569999999992</v>
      </c>
      <c r="J9" s="155">
        <v>390</v>
      </c>
      <c r="K9" s="156">
        <v>121132.21</v>
      </c>
      <c r="L9" s="89"/>
      <c r="M9" s="88"/>
      <c r="N9" s="126" t="s">
        <v>109</v>
      </c>
      <c r="O9" s="127"/>
      <c r="P9" s="135"/>
      <c r="Q9" s="128">
        <v>3957</v>
      </c>
      <c r="R9" s="129">
        <v>864381.2699999999</v>
      </c>
      <c r="S9" s="129">
        <f>R9/Q9*100</f>
        <v>21844.358605003788</v>
      </c>
    </row>
    <row r="10" spans="1:19" ht="20.100000000000001" customHeight="1">
      <c r="B10" s="215" t="s">
        <v>118</v>
      </c>
      <c r="C10" s="215"/>
      <c r="D10" s="153">
        <v>4500</v>
      </c>
      <c r="E10" s="154">
        <v>287122.86</v>
      </c>
      <c r="F10" s="155">
        <v>806</v>
      </c>
      <c r="G10" s="156">
        <v>16001.04</v>
      </c>
      <c r="H10" s="153">
        <v>565</v>
      </c>
      <c r="I10" s="154">
        <v>133102.06</v>
      </c>
      <c r="J10" s="155">
        <v>1001</v>
      </c>
      <c r="K10" s="156">
        <v>315757.30000000005</v>
      </c>
      <c r="L10" s="89"/>
      <c r="M10" s="88"/>
      <c r="N10" s="95"/>
      <c r="O10" s="94" t="s">
        <v>104</v>
      </c>
      <c r="P10" s="107"/>
      <c r="Q10" s="98">
        <f>Q9/Q$13</f>
        <v>7.321811857005403E-2</v>
      </c>
      <c r="R10" s="99">
        <f>R9/R$13</f>
        <v>0.16609438698296616</v>
      </c>
      <c r="S10" s="100" t="s">
        <v>105</v>
      </c>
    </row>
    <row r="11" spans="1:19" ht="20.100000000000001" customHeight="1">
      <c r="B11" s="215" t="s">
        <v>119</v>
      </c>
      <c r="C11" s="215"/>
      <c r="D11" s="153">
        <v>9522</v>
      </c>
      <c r="E11" s="154">
        <v>552113.83999999985</v>
      </c>
      <c r="F11" s="155">
        <v>2065</v>
      </c>
      <c r="G11" s="156">
        <v>35942.21</v>
      </c>
      <c r="H11" s="153">
        <v>1250</v>
      </c>
      <c r="I11" s="154">
        <v>278577.12</v>
      </c>
      <c r="J11" s="155">
        <v>1681</v>
      </c>
      <c r="K11" s="156">
        <v>488219.86000000004</v>
      </c>
      <c r="L11" s="89"/>
      <c r="M11" s="88"/>
      <c r="N11" s="126" t="s">
        <v>110</v>
      </c>
      <c r="O11" s="127"/>
      <c r="P11" s="135"/>
      <c r="Q11" s="101">
        <v>6854</v>
      </c>
      <c r="R11" s="102">
        <v>2116268.62</v>
      </c>
      <c r="S11" s="102">
        <f>R11/Q11*100</f>
        <v>30876.40239276335</v>
      </c>
    </row>
    <row r="12" spans="1:19" ht="20.100000000000001" customHeight="1" thickBot="1">
      <c r="B12" s="216" t="s">
        <v>120</v>
      </c>
      <c r="C12" s="216"/>
      <c r="D12" s="157">
        <v>2819</v>
      </c>
      <c r="E12" s="158">
        <v>183560.56999999998</v>
      </c>
      <c r="F12" s="159">
        <v>819</v>
      </c>
      <c r="G12" s="160">
        <v>16732.850000000006</v>
      </c>
      <c r="H12" s="157">
        <v>291</v>
      </c>
      <c r="I12" s="158">
        <v>59627.35</v>
      </c>
      <c r="J12" s="159">
        <v>745</v>
      </c>
      <c r="K12" s="160">
        <v>231013.95000000004</v>
      </c>
      <c r="L12" s="89"/>
      <c r="M12" s="88"/>
      <c r="N12" s="125"/>
      <c r="O12" s="84" t="s">
        <v>104</v>
      </c>
      <c r="P12" s="108"/>
      <c r="Q12" s="103">
        <f>Q11/Q$13</f>
        <v>0.1268225890015543</v>
      </c>
      <c r="R12" s="104">
        <f>R11/R$13</f>
        <v>0.40664964793856284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34420</v>
      </c>
      <c r="E13" s="149">
        <v>2056852.3499999996</v>
      </c>
      <c r="F13" s="151">
        <v>8813</v>
      </c>
      <c r="G13" s="152">
        <v>166654.77999999997</v>
      </c>
      <c r="H13" s="150">
        <v>3957</v>
      </c>
      <c r="I13" s="149">
        <v>864381.2699999999</v>
      </c>
      <c r="J13" s="151">
        <v>6854</v>
      </c>
      <c r="K13" s="152">
        <v>2116268.62</v>
      </c>
      <c r="M13" s="58"/>
      <c r="N13" s="131" t="s">
        <v>111</v>
      </c>
      <c r="O13" s="132"/>
      <c r="P13" s="133"/>
      <c r="Q13" s="96">
        <f>Q5+Q7+Q9+Q11</f>
        <v>54044</v>
      </c>
      <c r="R13" s="97">
        <f>R5+R7+R9+R11</f>
        <v>5204157.0199999996</v>
      </c>
      <c r="S13" s="97">
        <f>R13/Q13*100</f>
        <v>9629.4815705721267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0.64270676691729323</v>
      </c>
      <c r="O16" s="58">
        <f>F5/(D5+F5+H5+J5)</f>
        <v>0.1830576441102757</v>
      </c>
      <c r="P16" s="58">
        <f>H5/(D5+F5+H5+J5)</f>
        <v>5.5939849624060151E-2</v>
      </c>
      <c r="Q16" s="58">
        <f>J5/(D5+F5+H5+J5)</f>
        <v>0.11829573934837093</v>
      </c>
    </row>
    <row r="17" spans="13:17" ht="20.100000000000001" customHeight="1">
      <c r="M17" s="14" t="s">
        <v>133</v>
      </c>
      <c r="N17" s="58">
        <f t="shared" ref="N17:N23" si="0">D6/(D6+F6+H6+J6)</f>
        <v>0.62467899332306109</v>
      </c>
      <c r="O17" s="58">
        <f t="shared" ref="O17:O23" si="1">F6/(D6+F6+H6+J6)</f>
        <v>0.20878274268104777</v>
      </c>
      <c r="P17" s="58">
        <f t="shared" ref="P17:P23" si="2">H6/(D6+F6+H6+J6)</f>
        <v>5.3415511042629683E-2</v>
      </c>
      <c r="Q17" s="58">
        <f t="shared" ref="Q17:Q23" si="3">J6/(D6+F6+H6+J6)</f>
        <v>0.11312275295326142</v>
      </c>
    </row>
    <row r="18" spans="13:17" ht="20.100000000000001" customHeight="1">
      <c r="M18" s="14" t="s">
        <v>134</v>
      </c>
      <c r="N18" s="58">
        <f t="shared" si="0"/>
        <v>0.59973019849682019</v>
      </c>
      <c r="O18" s="58">
        <f t="shared" si="1"/>
        <v>0.18250144536519561</v>
      </c>
      <c r="P18" s="58">
        <f t="shared" si="2"/>
        <v>9.3852380034688765E-2</v>
      </c>
      <c r="Q18" s="58">
        <f t="shared" si="3"/>
        <v>0.12391597610329544</v>
      </c>
    </row>
    <row r="19" spans="13:17" ht="20.100000000000001" customHeight="1">
      <c r="M19" s="14" t="s">
        <v>135</v>
      </c>
      <c r="N19" s="58">
        <f t="shared" si="0"/>
        <v>0.65853658536585369</v>
      </c>
      <c r="O19" s="58">
        <f t="shared" si="1"/>
        <v>0.14385266301642607</v>
      </c>
      <c r="P19" s="58">
        <f t="shared" si="2"/>
        <v>3.1856645097063215E-2</v>
      </c>
      <c r="Q19" s="58">
        <f t="shared" si="3"/>
        <v>0.16575410652065703</v>
      </c>
    </row>
    <row r="20" spans="13:17" ht="20.100000000000001" customHeight="1">
      <c r="M20" s="14" t="s">
        <v>136</v>
      </c>
      <c r="N20" s="58">
        <f t="shared" si="0"/>
        <v>0.61874792977807225</v>
      </c>
      <c r="O20" s="58">
        <f t="shared" si="1"/>
        <v>0.14408744617422989</v>
      </c>
      <c r="P20" s="58">
        <f t="shared" si="2"/>
        <v>0.10798277575356079</v>
      </c>
      <c r="Q20" s="58">
        <f t="shared" si="3"/>
        <v>0.12918184829413712</v>
      </c>
    </row>
    <row r="21" spans="13:17" ht="20.100000000000001" customHeight="1">
      <c r="M21" s="14" t="s">
        <v>137</v>
      </c>
      <c r="N21" s="58">
        <f t="shared" si="0"/>
        <v>0.65483119906868448</v>
      </c>
      <c r="O21" s="58">
        <f t="shared" si="1"/>
        <v>0.11728754365541327</v>
      </c>
      <c r="P21" s="58">
        <f t="shared" si="2"/>
        <v>8.2217694994179275E-2</v>
      </c>
      <c r="Q21" s="58">
        <f t="shared" si="3"/>
        <v>0.14566356228172295</v>
      </c>
    </row>
    <row r="22" spans="13:17" ht="20.100000000000001" customHeight="1">
      <c r="M22" s="14" t="s">
        <v>138</v>
      </c>
      <c r="N22" s="58">
        <f t="shared" si="0"/>
        <v>0.65587546494007443</v>
      </c>
      <c r="O22" s="58">
        <f t="shared" si="1"/>
        <v>0.14223722275795564</v>
      </c>
      <c r="P22" s="58">
        <f t="shared" si="2"/>
        <v>8.610001377600221E-2</v>
      </c>
      <c r="Q22" s="58">
        <f t="shared" si="3"/>
        <v>0.11578729852596777</v>
      </c>
    </row>
    <row r="23" spans="13:17" ht="20.100000000000001" customHeight="1">
      <c r="M23" s="14" t="s">
        <v>139</v>
      </c>
      <c r="N23" s="58">
        <f t="shared" si="0"/>
        <v>0.6031236628155755</v>
      </c>
      <c r="O23" s="58">
        <f t="shared" si="1"/>
        <v>0.17522464698331194</v>
      </c>
      <c r="P23" s="58">
        <f t="shared" si="2"/>
        <v>6.2259306803594351E-2</v>
      </c>
      <c r="Q23" s="58">
        <f t="shared" si="3"/>
        <v>0.15939238339751818</v>
      </c>
    </row>
    <row r="24" spans="13:17" ht="20.100000000000001" customHeight="1">
      <c r="M24" s="14" t="s">
        <v>140</v>
      </c>
      <c r="N24" s="58">
        <f t="shared" ref="N24" si="4">D13/(D13+F13+H13+J13)</f>
        <v>0.63688846125379317</v>
      </c>
      <c r="O24" s="58">
        <f t="shared" ref="O24" si="5">F13/(D13+F13+H13+J13)</f>
        <v>0.16307083117459847</v>
      </c>
      <c r="P24" s="58">
        <f t="shared" ref="P24" si="6">H13/(D13+F13+H13+J13)</f>
        <v>7.321811857005403E-2</v>
      </c>
      <c r="Q24" s="58">
        <f t="shared" ref="Q24" si="7">J13/(D13+F13+H13+J13)</f>
        <v>0.1268225890015543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0.39591243808593624</v>
      </c>
      <c r="O29" s="58">
        <f>G5/(E5+G5+I5+K5)</f>
        <v>4.0307013744570748E-2</v>
      </c>
      <c r="P29" s="58">
        <f>I5/(E5+G5+I5+K5)</f>
        <v>0.13041829360797455</v>
      </c>
      <c r="Q29" s="58">
        <f>K5/(E5+G5+I5+K5)</f>
        <v>0.4333622545615185</v>
      </c>
    </row>
    <row r="30" spans="13:17" ht="20.100000000000001" customHeight="1">
      <c r="M30" s="14" t="s">
        <v>133</v>
      </c>
      <c r="N30" s="58">
        <f t="shared" ref="N30:N37" si="8">E6/(E6+G6+I6+K6)</f>
        <v>0.43072083737768058</v>
      </c>
      <c r="O30" s="58">
        <f t="shared" ref="O30:O37" si="9">G6/(E6+G6+I6+K6)</f>
        <v>4.55666219659931E-2</v>
      </c>
      <c r="P30" s="58">
        <f t="shared" ref="P30:P37" si="10">I6/(E6+G6+I6+K6)</f>
        <v>0.1289144793777233</v>
      </c>
      <c r="Q30" s="58">
        <f t="shared" ref="Q30:Q37" si="11">K6/(E6+G6+I6+K6)</f>
        <v>0.39479806127860312</v>
      </c>
    </row>
    <row r="31" spans="13:17" ht="20.100000000000001" customHeight="1">
      <c r="M31" s="14" t="s">
        <v>134</v>
      </c>
      <c r="N31" s="58">
        <f t="shared" si="8"/>
        <v>0.36114616631351559</v>
      </c>
      <c r="O31" s="58">
        <f t="shared" si="9"/>
        <v>3.2249213453299945E-2</v>
      </c>
      <c r="P31" s="58">
        <f t="shared" si="10"/>
        <v>0.21023829471598279</v>
      </c>
      <c r="Q31" s="58">
        <f t="shared" si="11"/>
        <v>0.39636632551720169</v>
      </c>
    </row>
    <row r="32" spans="13:17" ht="20.100000000000001" customHeight="1">
      <c r="M32" s="14" t="s">
        <v>135</v>
      </c>
      <c r="N32" s="58">
        <f t="shared" si="8"/>
        <v>0.39707742973027182</v>
      </c>
      <c r="O32" s="58">
        <f t="shared" si="9"/>
        <v>2.802111261558109E-2</v>
      </c>
      <c r="P32" s="58">
        <f t="shared" si="10"/>
        <v>6.7101543238898387E-2</v>
      </c>
      <c r="Q32" s="58">
        <f t="shared" si="11"/>
        <v>0.50779991441524863</v>
      </c>
    </row>
    <row r="33" spans="13:17" ht="20.100000000000001" customHeight="1">
      <c r="M33" s="14" t="s">
        <v>136</v>
      </c>
      <c r="N33" s="58">
        <f t="shared" si="8"/>
        <v>0.38410186230815196</v>
      </c>
      <c r="O33" s="58">
        <f t="shared" si="9"/>
        <v>2.7844463621394065E-2</v>
      </c>
      <c r="P33" s="58">
        <f t="shared" si="10"/>
        <v>0.21074783406632991</v>
      </c>
      <c r="Q33" s="58">
        <f t="shared" si="11"/>
        <v>0.37730584000412409</v>
      </c>
    </row>
    <row r="34" spans="13:17" ht="20.100000000000001" customHeight="1">
      <c r="M34" s="14" t="s">
        <v>137</v>
      </c>
      <c r="N34" s="58">
        <f t="shared" si="8"/>
        <v>0.381820813404809</v>
      </c>
      <c r="O34" s="58">
        <f t="shared" si="9"/>
        <v>2.1278452395336569E-2</v>
      </c>
      <c r="P34" s="58">
        <f t="shared" si="10"/>
        <v>0.17700136037602751</v>
      </c>
      <c r="Q34" s="58">
        <f t="shared" si="11"/>
        <v>0.41989937382382692</v>
      </c>
    </row>
    <row r="35" spans="13:17" ht="20.100000000000001" customHeight="1">
      <c r="M35" s="14" t="s">
        <v>138</v>
      </c>
      <c r="N35" s="58">
        <f t="shared" si="8"/>
        <v>0.407508288924888</v>
      </c>
      <c r="O35" s="58">
        <f t="shared" si="9"/>
        <v>2.6528493647757501E-2</v>
      </c>
      <c r="P35" s="58">
        <f t="shared" si="10"/>
        <v>0.20561427242038205</v>
      </c>
      <c r="Q35" s="58">
        <f t="shared" si="11"/>
        <v>0.36034894500697257</v>
      </c>
    </row>
    <row r="36" spans="13:17" ht="20.100000000000001" customHeight="1">
      <c r="M36" s="14" t="s">
        <v>139</v>
      </c>
      <c r="N36" s="58">
        <f t="shared" si="8"/>
        <v>0.3739001592716848</v>
      </c>
      <c r="O36" s="58">
        <f t="shared" si="9"/>
        <v>3.4083655765882695E-2</v>
      </c>
      <c r="P36" s="58">
        <f t="shared" si="10"/>
        <v>0.12145677942680444</v>
      </c>
      <c r="Q36" s="58">
        <f t="shared" si="11"/>
        <v>0.47055940553562808</v>
      </c>
    </row>
    <row r="37" spans="13:17" ht="20.100000000000001" customHeight="1">
      <c r="M37" s="14" t="s">
        <v>140</v>
      </c>
      <c r="N37" s="58">
        <f t="shared" si="8"/>
        <v>0.39523256928938699</v>
      </c>
      <c r="O37" s="58">
        <f t="shared" si="9"/>
        <v>3.202339578908401E-2</v>
      </c>
      <c r="P37" s="58">
        <f t="shared" si="10"/>
        <v>0.16609438698296616</v>
      </c>
      <c r="Q37" s="58">
        <f t="shared" si="11"/>
        <v>0.40664964793856284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>
      <c r="B5" s="226" t="s">
        <v>68</v>
      </c>
      <c r="C5" s="229" t="s">
        <v>3</v>
      </c>
      <c r="D5" s="230"/>
      <c r="E5" s="163">
        <v>5070</v>
      </c>
      <c r="F5" s="164">
        <f t="shared" ref="F5:F16" si="0">E5/SUM(E$5:E$16)</f>
        <v>0.14729808251016852</v>
      </c>
      <c r="G5" s="165">
        <v>299142.46000000002</v>
      </c>
      <c r="H5" s="166">
        <f t="shared" ref="H5:H16" si="1">G5/SUM(G$5:G$16)</f>
        <v>0.14543701204415574</v>
      </c>
      <c r="N5" s="24"/>
    </row>
    <row r="6" spans="1:14" s="14" customFormat="1" ht="20.100000000000001" customHeight="1">
      <c r="B6" s="227"/>
      <c r="C6" s="231" t="s">
        <v>8</v>
      </c>
      <c r="D6" s="232"/>
      <c r="E6" s="167">
        <v>261</v>
      </c>
      <c r="F6" s="168">
        <f t="shared" si="0"/>
        <v>7.5828006972690296E-3</v>
      </c>
      <c r="G6" s="169">
        <v>19198.150000000001</v>
      </c>
      <c r="H6" s="170">
        <f t="shared" si="1"/>
        <v>9.3337521285861876E-3</v>
      </c>
      <c r="N6" s="24"/>
    </row>
    <row r="7" spans="1:14" s="14" customFormat="1" ht="20.100000000000001" customHeight="1">
      <c r="B7" s="227"/>
      <c r="C7" s="231" t="s">
        <v>9</v>
      </c>
      <c r="D7" s="232"/>
      <c r="E7" s="167">
        <v>2332</v>
      </c>
      <c r="F7" s="168">
        <f t="shared" si="0"/>
        <v>6.7751307379430567E-2</v>
      </c>
      <c r="G7" s="169">
        <v>109867.90000000001</v>
      </c>
      <c r="H7" s="170">
        <f t="shared" si="1"/>
        <v>5.3415550221677315E-2</v>
      </c>
      <c r="N7" s="24"/>
    </row>
    <row r="8" spans="1:14" s="14" customFormat="1" ht="20.100000000000001" customHeight="1">
      <c r="B8" s="227"/>
      <c r="C8" s="231" t="s">
        <v>10</v>
      </c>
      <c r="D8" s="232"/>
      <c r="E8" s="167">
        <v>441</v>
      </c>
      <c r="F8" s="168">
        <f t="shared" si="0"/>
        <v>1.2812318419523534E-2</v>
      </c>
      <c r="G8" s="169">
        <v>19047.649999999994</v>
      </c>
      <c r="H8" s="170">
        <f t="shared" si="1"/>
        <v>9.2605820733802271E-3</v>
      </c>
      <c r="N8" s="24"/>
    </row>
    <row r="9" spans="1:14" s="14" customFormat="1" ht="20.100000000000001" customHeight="1">
      <c r="B9" s="227"/>
      <c r="C9" s="220" t="s">
        <v>70</v>
      </c>
      <c r="D9" s="221"/>
      <c r="E9" s="167">
        <v>4486</v>
      </c>
      <c r="F9" s="168">
        <f t="shared" si="0"/>
        <v>0.13033120278907612</v>
      </c>
      <c r="G9" s="169">
        <v>59408.979999999989</v>
      </c>
      <c r="H9" s="170">
        <f t="shared" si="1"/>
        <v>2.8883444161657976E-2</v>
      </c>
      <c r="N9" s="24"/>
    </row>
    <row r="10" spans="1:14" s="14" customFormat="1" ht="20.100000000000001" customHeight="1">
      <c r="B10" s="227"/>
      <c r="C10" s="231" t="s">
        <v>54</v>
      </c>
      <c r="D10" s="232"/>
      <c r="E10" s="167">
        <v>6817</v>
      </c>
      <c r="F10" s="168">
        <f t="shared" si="0"/>
        <v>0.19805345729227194</v>
      </c>
      <c r="G10" s="169">
        <v>756909.75999999989</v>
      </c>
      <c r="H10" s="170">
        <f t="shared" si="1"/>
        <v>0.36799421212708822</v>
      </c>
      <c r="N10" s="24"/>
    </row>
    <row r="11" spans="1:14" s="14" customFormat="1" ht="20.100000000000001" customHeight="1">
      <c r="B11" s="227"/>
      <c r="C11" s="231" t="s">
        <v>55</v>
      </c>
      <c r="D11" s="232"/>
      <c r="E11" s="167">
        <v>3263</v>
      </c>
      <c r="F11" s="168">
        <f t="shared" si="0"/>
        <v>9.4799535153980249E-2</v>
      </c>
      <c r="G11" s="169">
        <v>283408.39</v>
      </c>
      <c r="H11" s="170">
        <f t="shared" si="1"/>
        <v>0.13778742552911005</v>
      </c>
      <c r="N11" s="24"/>
    </row>
    <row r="12" spans="1:14" s="14" customFormat="1" ht="20.100000000000001" customHeight="1">
      <c r="B12" s="227"/>
      <c r="C12" s="220" t="s">
        <v>152</v>
      </c>
      <c r="D12" s="221"/>
      <c r="E12" s="167">
        <v>1117</v>
      </c>
      <c r="F12" s="168">
        <f t="shared" si="0"/>
        <v>3.2452062754212668E-2</v>
      </c>
      <c r="G12" s="169">
        <v>134288.12000000002</v>
      </c>
      <c r="H12" s="170">
        <f t="shared" si="1"/>
        <v>6.5288167135574907E-2</v>
      </c>
      <c r="N12" s="24"/>
    </row>
    <row r="13" spans="1:14" s="14" customFormat="1" ht="20.100000000000001" customHeight="1">
      <c r="B13" s="227"/>
      <c r="C13" s="220" t="s">
        <v>150</v>
      </c>
      <c r="D13" s="221"/>
      <c r="E13" s="167">
        <v>215</v>
      </c>
      <c r="F13" s="168">
        <f t="shared" si="0"/>
        <v>6.2463683904706562E-3</v>
      </c>
      <c r="G13" s="169">
        <v>15854.710000000001</v>
      </c>
      <c r="H13" s="170">
        <f t="shared" si="1"/>
        <v>7.7082392423549508E-3</v>
      </c>
      <c r="N13" s="24"/>
    </row>
    <row r="14" spans="1:14" s="14" customFormat="1" ht="20.100000000000001" customHeight="1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7"/>
      <c r="C15" s="220" t="s">
        <v>72</v>
      </c>
      <c r="D15" s="221"/>
      <c r="E15" s="167">
        <v>9351</v>
      </c>
      <c r="F15" s="168">
        <f t="shared" si="0"/>
        <v>0.27167344567112145</v>
      </c>
      <c r="G15" s="169">
        <v>126535.98000000004</v>
      </c>
      <c r="H15" s="170">
        <f t="shared" si="1"/>
        <v>6.1519233502589546E-2</v>
      </c>
      <c r="N15" s="24"/>
    </row>
    <row r="16" spans="1:14" s="14" customFormat="1" ht="20.100000000000001" customHeight="1">
      <c r="B16" s="228"/>
      <c r="C16" s="222" t="s">
        <v>71</v>
      </c>
      <c r="D16" s="223"/>
      <c r="E16" s="171">
        <v>1067</v>
      </c>
      <c r="F16" s="172">
        <f t="shared" si="0"/>
        <v>3.0999418942475303E-2</v>
      </c>
      <c r="G16" s="173">
        <v>233190.24999999997</v>
      </c>
      <c r="H16" s="174">
        <f t="shared" si="1"/>
        <v>0.11337238183382485</v>
      </c>
      <c r="N16" s="24"/>
    </row>
    <row r="17" spans="2:8" s="14" customFormat="1" ht="20.100000000000001" hidden="1" customHeight="1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7"/>
      <c r="C18" s="220" t="s">
        <v>84</v>
      </c>
      <c r="D18" s="221"/>
      <c r="E18" s="167">
        <v>3</v>
      </c>
      <c r="F18" s="168">
        <f t="shared" si="2"/>
        <v>3.4040621808691704E-4</v>
      </c>
      <c r="G18" s="169">
        <v>96.23</v>
      </c>
      <c r="H18" s="170">
        <f t="shared" si="3"/>
        <v>5.7742118167867747E-4</v>
      </c>
    </row>
    <row r="19" spans="2:8" s="14" customFormat="1" ht="20.100000000000001" customHeight="1">
      <c r="B19" s="227"/>
      <c r="C19" s="220" t="s">
        <v>85</v>
      </c>
      <c r="D19" s="221"/>
      <c r="E19" s="167">
        <v>684</v>
      </c>
      <c r="F19" s="168">
        <f t="shared" si="2"/>
        <v>7.7612617723817084E-2</v>
      </c>
      <c r="G19" s="169">
        <v>21130.89</v>
      </c>
      <c r="H19" s="170">
        <f t="shared" si="3"/>
        <v>0.12679438297539383</v>
      </c>
    </row>
    <row r="20" spans="2:8" s="14" customFormat="1" ht="20.100000000000001" customHeight="1">
      <c r="B20" s="227"/>
      <c r="C20" s="220" t="s">
        <v>86</v>
      </c>
      <c r="D20" s="221"/>
      <c r="E20" s="167">
        <v>187</v>
      </c>
      <c r="F20" s="168">
        <f t="shared" si="2"/>
        <v>2.1218654260751164E-2</v>
      </c>
      <c r="G20" s="169">
        <v>7024.3899999999994</v>
      </c>
      <c r="H20" s="170">
        <f t="shared" si="3"/>
        <v>4.2149346091363241E-2</v>
      </c>
    </row>
    <row r="21" spans="2:8" s="14" customFormat="1" ht="20.100000000000001" customHeight="1">
      <c r="B21" s="227"/>
      <c r="C21" s="220" t="s">
        <v>87</v>
      </c>
      <c r="D21" s="221"/>
      <c r="E21" s="167">
        <v>451</v>
      </c>
      <c r="F21" s="168">
        <f t="shared" si="2"/>
        <v>5.1174401452399862E-2</v>
      </c>
      <c r="G21" s="169">
        <v>5488.329999999999</v>
      </c>
      <c r="H21" s="170">
        <f t="shared" si="3"/>
        <v>3.293232873368529E-2</v>
      </c>
    </row>
    <row r="22" spans="2:8" s="14" customFormat="1" ht="20.100000000000001" hidden="1" customHeight="1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7"/>
      <c r="C23" s="220" t="s">
        <v>89</v>
      </c>
      <c r="D23" s="221"/>
      <c r="E23" s="167">
        <v>2333</v>
      </c>
      <c r="F23" s="168">
        <f t="shared" si="2"/>
        <v>0.26472256893225915</v>
      </c>
      <c r="G23" s="169">
        <v>81940.009999999966</v>
      </c>
      <c r="H23" s="170">
        <f t="shared" si="3"/>
        <v>0.49167512627000548</v>
      </c>
    </row>
    <row r="24" spans="2:8" s="14" customFormat="1" ht="20.100000000000001" customHeight="1">
      <c r="B24" s="227"/>
      <c r="C24" s="220" t="s">
        <v>90</v>
      </c>
      <c r="D24" s="221"/>
      <c r="E24" s="167">
        <v>64</v>
      </c>
      <c r="F24" s="168">
        <f t="shared" si="2"/>
        <v>7.2619993191875634E-3</v>
      </c>
      <c r="G24" s="169">
        <v>2569.3500000000004</v>
      </c>
      <c r="H24" s="170">
        <f t="shared" si="3"/>
        <v>1.5417199554672243E-2</v>
      </c>
    </row>
    <row r="25" spans="2:8" s="14" customFormat="1" ht="20.100000000000001" customHeight="1">
      <c r="B25" s="227"/>
      <c r="C25" s="220" t="s">
        <v>145</v>
      </c>
      <c r="D25" s="221"/>
      <c r="E25" s="167">
        <v>13</v>
      </c>
      <c r="F25" s="168">
        <f t="shared" si="2"/>
        <v>1.4750936117099739E-3</v>
      </c>
      <c r="G25" s="169">
        <v>433.49</v>
      </c>
      <c r="H25" s="170">
        <f t="shared" si="3"/>
        <v>2.6011255122715357E-3</v>
      </c>
    </row>
    <row r="26" spans="2:8" s="14" customFormat="1" ht="20.100000000000001" customHeight="1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7"/>
      <c r="C27" s="220" t="s">
        <v>92</v>
      </c>
      <c r="D27" s="221"/>
      <c r="E27" s="167">
        <v>4848</v>
      </c>
      <c r="F27" s="168">
        <f t="shared" si="2"/>
        <v>0.55009644842845795</v>
      </c>
      <c r="G27" s="169">
        <v>28640.16</v>
      </c>
      <c r="H27" s="170">
        <f t="shared" si="3"/>
        <v>0.1718532165714059</v>
      </c>
    </row>
    <row r="28" spans="2:8" s="14" customFormat="1" ht="20.100000000000001" customHeight="1">
      <c r="B28" s="228"/>
      <c r="C28" s="220" t="s">
        <v>91</v>
      </c>
      <c r="D28" s="221"/>
      <c r="E28" s="171">
        <v>230</v>
      </c>
      <c r="F28" s="172">
        <f t="shared" si="2"/>
        <v>2.6097810053330308E-2</v>
      </c>
      <c r="G28" s="173">
        <v>19331.930000000008</v>
      </c>
      <c r="H28" s="174">
        <f t="shared" si="3"/>
        <v>0.11599985310952383</v>
      </c>
    </row>
    <row r="29" spans="2:8" s="14" customFormat="1" ht="20.100000000000001" customHeight="1">
      <c r="B29" s="251" t="s">
        <v>82</v>
      </c>
      <c r="C29" s="240" t="s">
        <v>73</v>
      </c>
      <c r="D29" s="241"/>
      <c r="E29" s="175">
        <v>167</v>
      </c>
      <c r="F29" s="176">
        <f t="shared" ref="F29:F40" si="4">E29/SUM(E$29:E$40)</f>
        <v>4.2203689663886781E-2</v>
      </c>
      <c r="G29" s="177">
        <v>29042.139999999996</v>
      </c>
      <c r="H29" s="178">
        <f t="shared" ref="H29:H40" si="5">G29/SUM(G$29:G$40)</f>
        <v>3.359876134289675E-2</v>
      </c>
    </row>
    <row r="30" spans="2:8" s="14" customFormat="1" ht="20.100000000000001" customHeight="1">
      <c r="B30" s="252"/>
      <c r="C30" s="220" t="s">
        <v>74</v>
      </c>
      <c r="D30" s="221"/>
      <c r="E30" s="167">
        <v>7</v>
      </c>
      <c r="F30" s="168">
        <f t="shared" si="4"/>
        <v>1.7690169320192064E-3</v>
      </c>
      <c r="G30" s="169">
        <v>1303.22</v>
      </c>
      <c r="H30" s="170">
        <f t="shared" si="5"/>
        <v>1.5076911604065648E-3</v>
      </c>
    </row>
    <row r="31" spans="2:8" s="14" customFormat="1" ht="20.100000000000001" customHeight="1">
      <c r="B31" s="252"/>
      <c r="C31" s="220" t="s">
        <v>75</v>
      </c>
      <c r="D31" s="221"/>
      <c r="E31" s="167">
        <v>138</v>
      </c>
      <c r="F31" s="168">
        <f t="shared" si="4"/>
        <v>3.4874905231235785E-2</v>
      </c>
      <c r="G31" s="169">
        <v>19245.150000000001</v>
      </c>
      <c r="H31" s="170">
        <f t="shared" si="5"/>
        <v>2.2264654114960175E-2</v>
      </c>
    </row>
    <row r="32" spans="2:8" s="14" customFormat="1" ht="20.100000000000001" customHeight="1">
      <c r="B32" s="252"/>
      <c r="C32" s="220" t="s">
        <v>76</v>
      </c>
      <c r="D32" s="221"/>
      <c r="E32" s="167">
        <v>7</v>
      </c>
      <c r="F32" s="168">
        <f t="shared" si="4"/>
        <v>1.7690169320192064E-3</v>
      </c>
      <c r="G32" s="169">
        <v>274.74</v>
      </c>
      <c r="H32" s="170">
        <f t="shared" si="5"/>
        <v>3.1784585059322262E-4</v>
      </c>
    </row>
    <row r="33" spans="2:8" s="14" customFormat="1" ht="20.100000000000001" customHeight="1">
      <c r="B33" s="252"/>
      <c r="C33" s="220" t="s">
        <v>77</v>
      </c>
      <c r="D33" s="221"/>
      <c r="E33" s="167">
        <v>590</v>
      </c>
      <c r="F33" s="168">
        <f t="shared" si="4"/>
        <v>0.14910285569876169</v>
      </c>
      <c r="G33" s="169">
        <v>130050.34000000001</v>
      </c>
      <c r="H33" s="170">
        <f t="shared" si="5"/>
        <v>0.15045483343247365</v>
      </c>
    </row>
    <row r="34" spans="2:8" s="14" customFormat="1" ht="20.100000000000001" customHeight="1">
      <c r="B34" s="252"/>
      <c r="C34" s="220" t="s">
        <v>78</v>
      </c>
      <c r="D34" s="221"/>
      <c r="E34" s="167">
        <v>89</v>
      </c>
      <c r="F34" s="168">
        <f t="shared" si="4"/>
        <v>2.2491786707101339E-2</v>
      </c>
      <c r="G34" s="169">
        <v>5923.0999999999995</v>
      </c>
      <c r="H34" s="170">
        <f t="shared" si="5"/>
        <v>6.8524159483464974E-3</v>
      </c>
    </row>
    <row r="35" spans="2:8" s="14" customFormat="1" ht="20.100000000000001" customHeight="1">
      <c r="B35" s="252"/>
      <c r="C35" s="220" t="s">
        <v>79</v>
      </c>
      <c r="D35" s="221"/>
      <c r="E35" s="167">
        <v>1820</v>
      </c>
      <c r="F35" s="168">
        <f t="shared" si="4"/>
        <v>0.45994440232499367</v>
      </c>
      <c r="G35" s="169">
        <v>522855.86000000004</v>
      </c>
      <c r="H35" s="170">
        <f t="shared" si="5"/>
        <v>0.60489031651507219</v>
      </c>
    </row>
    <row r="36" spans="2:8" s="14" customFormat="1" ht="20.100000000000001" customHeight="1">
      <c r="B36" s="252"/>
      <c r="C36" s="220" t="s">
        <v>80</v>
      </c>
      <c r="D36" s="221"/>
      <c r="E36" s="167">
        <v>27</v>
      </c>
      <c r="F36" s="168">
        <f t="shared" si="4"/>
        <v>6.8233510235026539E-3</v>
      </c>
      <c r="G36" s="169">
        <v>6994.7300000000014</v>
      </c>
      <c r="H36" s="170">
        <f t="shared" si="5"/>
        <v>8.092181358811722E-3</v>
      </c>
    </row>
    <row r="37" spans="2:8" s="14" customFormat="1" ht="20.100000000000001" customHeight="1">
      <c r="B37" s="252"/>
      <c r="C37" s="220" t="s">
        <v>81</v>
      </c>
      <c r="D37" s="221"/>
      <c r="E37" s="167">
        <v>24</v>
      </c>
      <c r="F37" s="168">
        <f t="shared" si="4"/>
        <v>6.0652009097801364E-3</v>
      </c>
      <c r="G37" s="169">
        <v>5483.74</v>
      </c>
      <c r="H37" s="170">
        <f t="shared" si="5"/>
        <v>6.3441217322999146E-3</v>
      </c>
    </row>
    <row r="38" spans="2:8" s="14" customFormat="1" ht="20.100000000000001" customHeight="1">
      <c r="B38" s="252"/>
      <c r="C38" s="220" t="s">
        <v>147</v>
      </c>
      <c r="D38" s="221"/>
      <c r="E38" s="167">
        <v>67</v>
      </c>
      <c r="F38" s="168">
        <f t="shared" si="4"/>
        <v>1.6932019206469549E-2</v>
      </c>
      <c r="G38" s="169">
        <v>19430.190000000002</v>
      </c>
      <c r="H38" s="170">
        <f t="shared" si="5"/>
        <v>2.2478726314835586E-2</v>
      </c>
    </row>
    <row r="39" spans="2:8" s="14" customFormat="1" ht="20.100000000000001" customHeight="1">
      <c r="B39" s="252"/>
      <c r="C39" s="245" t="s">
        <v>93</v>
      </c>
      <c r="D39" s="246"/>
      <c r="E39" s="167">
        <v>58</v>
      </c>
      <c r="F39" s="168">
        <f t="shared" si="4"/>
        <v>1.4657568865301996E-2</v>
      </c>
      <c r="G39" s="169">
        <v>16117.46</v>
      </c>
      <c r="H39" s="184">
        <f t="shared" si="5"/>
        <v>1.8646239292066106E-2</v>
      </c>
    </row>
    <row r="40" spans="2:8" s="14" customFormat="1" ht="20.100000000000001" customHeight="1">
      <c r="B40" s="182"/>
      <c r="C40" s="222" t="s">
        <v>148</v>
      </c>
      <c r="D40" s="223"/>
      <c r="E40" s="167">
        <v>963</v>
      </c>
      <c r="F40" s="185">
        <f t="shared" si="4"/>
        <v>0.24336618650492797</v>
      </c>
      <c r="G40" s="169">
        <v>107660.59999999999</v>
      </c>
      <c r="H40" s="172">
        <f t="shared" si="5"/>
        <v>0.12455221293723776</v>
      </c>
    </row>
    <row r="41" spans="2:8" s="14" customFormat="1" ht="20.100000000000001" customHeight="1">
      <c r="B41" s="247" t="s">
        <v>94</v>
      </c>
      <c r="C41" s="240" t="s">
        <v>95</v>
      </c>
      <c r="D41" s="241"/>
      <c r="E41" s="175">
        <v>3737</v>
      </c>
      <c r="F41" s="176">
        <f>E41/SUM(E$41:E$44)</f>
        <v>0.54522906332068866</v>
      </c>
      <c r="G41" s="177">
        <v>1086634.25</v>
      </c>
      <c r="H41" s="178">
        <f>G41/SUM(G$41:G$44)</f>
        <v>0.51346707111311807</v>
      </c>
    </row>
    <row r="42" spans="2:8" s="14" customFormat="1" ht="20.100000000000001" customHeight="1">
      <c r="B42" s="248"/>
      <c r="C42" s="220" t="s">
        <v>96</v>
      </c>
      <c r="D42" s="221"/>
      <c r="E42" s="167">
        <v>2675</v>
      </c>
      <c r="F42" s="168">
        <f t="shared" ref="F42:F44" si="6">E42/SUM(E$41:E$44)</f>
        <v>0.39028304639626493</v>
      </c>
      <c r="G42" s="169">
        <v>858686.18999999971</v>
      </c>
      <c r="H42" s="170">
        <f t="shared" ref="H42:H44" si="7">G42/SUM(G$41:G$44)</f>
        <v>0.40575481859197998</v>
      </c>
    </row>
    <row r="43" spans="2:8" s="14" customFormat="1" ht="20.100000000000001" customHeight="1">
      <c r="B43" s="249"/>
      <c r="C43" s="220" t="s">
        <v>149</v>
      </c>
      <c r="D43" s="221"/>
      <c r="E43" s="183">
        <v>374</v>
      </c>
      <c r="F43" s="168">
        <f t="shared" si="6"/>
        <v>5.4566676393346954E-2</v>
      </c>
      <c r="G43" s="169">
        <v>147625.93000000002</v>
      </c>
      <c r="H43" s="170">
        <f t="shared" si="7"/>
        <v>6.9757652031905121E-2</v>
      </c>
    </row>
    <row r="44" spans="2:8" s="14" customFormat="1" ht="20.100000000000001" customHeight="1">
      <c r="B44" s="250"/>
      <c r="C44" s="222" t="s">
        <v>97</v>
      </c>
      <c r="D44" s="223"/>
      <c r="E44" s="171">
        <v>68</v>
      </c>
      <c r="F44" s="172">
        <f t="shared" si="6"/>
        <v>9.921213889699446E-3</v>
      </c>
      <c r="G44" s="173">
        <v>23322.249999999996</v>
      </c>
      <c r="H44" s="174">
        <f t="shared" si="7"/>
        <v>1.1020458262996878E-2</v>
      </c>
    </row>
    <row r="45" spans="2:8" s="14" customFormat="1" ht="20.100000000000001" customHeight="1">
      <c r="B45" s="242" t="s">
        <v>112</v>
      </c>
      <c r="C45" s="243"/>
      <c r="D45" s="244"/>
      <c r="E45" s="144">
        <f>SUM(E5:E44)</f>
        <v>54044</v>
      </c>
      <c r="F45" s="179">
        <f>E45/E$45</f>
        <v>1</v>
      </c>
      <c r="G45" s="180">
        <f>SUM(G5:G44)</f>
        <v>5204157.0200000005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3288</v>
      </c>
      <c r="E4" s="67">
        <v>60990.49</v>
      </c>
      <c r="F4" s="67">
        <f>E4*1000/D4</f>
        <v>18549.419099756691</v>
      </c>
      <c r="G4" s="67">
        <v>50320</v>
      </c>
      <c r="H4" s="63">
        <f>F4/G4</f>
        <v>0.36862915540057017</v>
      </c>
      <c r="K4" s="14">
        <f>D4*G4</f>
        <v>165452160</v>
      </c>
      <c r="L4" s="14" t="s">
        <v>26</v>
      </c>
      <c r="M4" s="24">
        <f>G4-F4</f>
        <v>31770.580900243309</v>
      </c>
    </row>
    <row r="5" spans="1:13" s="14" customFormat="1" ht="20.100000000000001" customHeight="1">
      <c r="B5" s="253" t="s">
        <v>27</v>
      </c>
      <c r="C5" s="254"/>
      <c r="D5" s="64">
        <v>3565</v>
      </c>
      <c r="E5" s="68">
        <v>105598.94000000003</v>
      </c>
      <c r="F5" s="68">
        <f t="shared" ref="F5:F13" si="0">E5*1000/D5</f>
        <v>29621.02103786817</v>
      </c>
      <c r="G5" s="68">
        <v>105310</v>
      </c>
      <c r="H5" s="65">
        <f t="shared" ref="H5:H10" si="1">F5/G5</f>
        <v>0.28127453269269936</v>
      </c>
      <c r="K5" s="14">
        <f t="shared" ref="K5:K10" si="2">D5*G5</f>
        <v>375430150</v>
      </c>
      <c r="L5" s="14" t="s">
        <v>27</v>
      </c>
      <c r="M5" s="24">
        <f t="shared" ref="M5:M10" si="3">G5-F5</f>
        <v>75688.978962131834</v>
      </c>
    </row>
    <row r="6" spans="1:13" s="14" customFormat="1" ht="20.100000000000001" customHeight="1">
      <c r="B6" s="253" t="s">
        <v>28</v>
      </c>
      <c r="C6" s="254"/>
      <c r="D6" s="64">
        <v>6317</v>
      </c>
      <c r="E6" s="68">
        <v>573740.40999999992</v>
      </c>
      <c r="F6" s="68">
        <f t="shared" si="0"/>
        <v>90824.823492163981</v>
      </c>
      <c r="G6" s="68">
        <v>167650</v>
      </c>
      <c r="H6" s="65">
        <f t="shared" si="1"/>
        <v>0.54175260060938846</v>
      </c>
      <c r="K6" s="14">
        <f t="shared" si="2"/>
        <v>1059045050</v>
      </c>
      <c r="L6" s="14" t="s">
        <v>28</v>
      </c>
      <c r="M6" s="24">
        <f t="shared" si="3"/>
        <v>76825.176507836019</v>
      </c>
    </row>
    <row r="7" spans="1:13" s="14" customFormat="1" ht="20.100000000000001" customHeight="1">
      <c r="B7" s="253" t="s">
        <v>29</v>
      </c>
      <c r="C7" s="254"/>
      <c r="D7" s="64">
        <v>3860</v>
      </c>
      <c r="E7" s="68">
        <v>444762.5</v>
      </c>
      <c r="F7" s="68">
        <f t="shared" si="0"/>
        <v>115223.44559585492</v>
      </c>
      <c r="G7" s="68">
        <v>197050</v>
      </c>
      <c r="H7" s="65">
        <f t="shared" si="1"/>
        <v>0.58474217506143067</v>
      </c>
      <c r="K7" s="14">
        <f t="shared" si="2"/>
        <v>760613000</v>
      </c>
      <c r="L7" s="14" t="s">
        <v>29</v>
      </c>
      <c r="M7" s="24">
        <f t="shared" si="3"/>
        <v>81826.554404145078</v>
      </c>
    </row>
    <row r="8" spans="1:13" s="14" customFormat="1" ht="20.100000000000001" customHeight="1">
      <c r="B8" s="253" t="s">
        <v>30</v>
      </c>
      <c r="C8" s="254"/>
      <c r="D8" s="64">
        <v>2548</v>
      </c>
      <c r="E8" s="68">
        <v>393692.39</v>
      </c>
      <c r="F8" s="68">
        <f t="shared" si="0"/>
        <v>154510.35714285713</v>
      </c>
      <c r="G8" s="68">
        <v>270480</v>
      </c>
      <c r="H8" s="65">
        <f t="shared" si="1"/>
        <v>0.57124503528119319</v>
      </c>
      <c r="K8" s="14">
        <f t="shared" si="2"/>
        <v>689183040</v>
      </c>
      <c r="L8" s="14" t="s">
        <v>30</v>
      </c>
      <c r="M8" s="24">
        <f t="shared" si="3"/>
        <v>115969.64285714287</v>
      </c>
    </row>
    <row r="9" spans="1:13" s="14" customFormat="1" ht="20.100000000000001" customHeight="1">
      <c r="B9" s="253" t="s">
        <v>31</v>
      </c>
      <c r="C9" s="254"/>
      <c r="D9" s="64">
        <v>2261</v>
      </c>
      <c r="E9" s="68">
        <v>425648.17999999993</v>
      </c>
      <c r="F9" s="68">
        <f t="shared" si="0"/>
        <v>188256.60327288808</v>
      </c>
      <c r="G9" s="68">
        <v>309380</v>
      </c>
      <c r="H9" s="65">
        <f t="shared" si="1"/>
        <v>0.60849635811263847</v>
      </c>
      <c r="K9" s="14">
        <f t="shared" si="2"/>
        <v>699508180</v>
      </c>
      <c r="L9" s="14" t="s">
        <v>31</v>
      </c>
      <c r="M9" s="24">
        <f t="shared" si="3"/>
        <v>121123.39672711192</v>
      </c>
    </row>
    <row r="10" spans="1:13" s="14" customFormat="1" ht="20.100000000000001" customHeight="1">
      <c r="B10" s="259" t="s">
        <v>32</v>
      </c>
      <c r="C10" s="260"/>
      <c r="D10" s="72">
        <v>1024</v>
      </c>
      <c r="E10" s="73">
        <v>219074.22000000003</v>
      </c>
      <c r="F10" s="73">
        <f t="shared" si="0"/>
        <v>213939.66796875003</v>
      </c>
      <c r="G10" s="73">
        <v>362170</v>
      </c>
      <c r="H10" s="75">
        <f t="shared" si="1"/>
        <v>0.59071614978808307</v>
      </c>
      <c r="K10" s="14">
        <f t="shared" si="2"/>
        <v>370862080</v>
      </c>
      <c r="L10" s="14" t="s">
        <v>32</v>
      </c>
      <c r="M10" s="24">
        <f t="shared" si="3"/>
        <v>148230.33203124997</v>
      </c>
    </row>
    <row r="11" spans="1:13" s="14" customFormat="1" ht="20.100000000000001" customHeight="1">
      <c r="B11" s="257" t="s">
        <v>64</v>
      </c>
      <c r="C11" s="258"/>
      <c r="D11" s="62">
        <f>SUM(D4:D5)</f>
        <v>6853</v>
      </c>
      <c r="E11" s="67">
        <f>SUM(E4:E5)</f>
        <v>166589.43000000002</v>
      </c>
      <c r="F11" s="67">
        <f t="shared" si="0"/>
        <v>24308.978549540352</v>
      </c>
      <c r="G11" s="82"/>
      <c r="H11" s="63">
        <f>SUM(E4:E5)*1000/SUM(K4:K5)</f>
        <v>0.30799570797573328</v>
      </c>
    </row>
    <row r="12" spans="1:13" s="14" customFormat="1" ht="20.100000000000001" customHeight="1">
      <c r="B12" s="259" t="s">
        <v>58</v>
      </c>
      <c r="C12" s="260"/>
      <c r="D12" s="66">
        <f>SUM(D6:D10)</f>
        <v>16010</v>
      </c>
      <c r="E12" s="78">
        <f>SUM(E6:E10)</f>
        <v>2056917.6999999997</v>
      </c>
      <c r="F12" s="69">
        <f t="shared" si="0"/>
        <v>128477.05808869455</v>
      </c>
      <c r="G12" s="83"/>
      <c r="H12" s="70">
        <f>SUM(E6:E10)*1000/SUM(K6:K10)</f>
        <v>0.57468461592803111</v>
      </c>
    </row>
    <row r="13" spans="1:13" s="14" customFormat="1" ht="20.100000000000001" customHeight="1">
      <c r="B13" s="255" t="s">
        <v>65</v>
      </c>
      <c r="C13" s="256"/>
      <c r="D13" s="71">
        <f>SUM(D11:D12)</f>
        <v>22863</v>
      </c>
      <c r="E13" s="79">
        <f>SUM(E11:E12)</f>
        <v>2223507.13</v>
      </c>
      <c r="F13" s="74">
        <f t="shared" si="0"/>
        <v>97253.515724095705</v>
      </c>
      <c r="G13" s="77"/>
      <c r="H13" s="76">
        <f>SUM(E4:E10)*1000/SUM(K4:K10)</f>
        <v>0.53967392818929272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2024-02-05T06:43:51Z</dcterms:modified>
</cp:coreProperties>
</file>