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4年01月報告書\"/>
    </mc:Choice>
  </mc:AlternateContent>
  <xr:revisionPtr revIDLastSave="0" documentId="13_ncr:1_{C47F813C-BEDD-4DA4-8362-915098CD3D86}" xr6:coauthVersionLast="36" xr6:coauthVersionMax="36" xr10:uidLastSave="{00000000-0000-0000-0000-000000000000}"/>
  <bookViews>
    <workbookView xWindow="-912" yWindow="5136" windowWidth="15480" windowHeight="6480" activeTab="4" xr2:uid="{00000000-000D-0000-FFFF-FFFF00000000}"/>
  </bookViews>
  <sheets>
    <sheet name="0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<sst xmlns="http://schemas.openxmlformats.org/spreadsheetml/2006/main" count="263" uniqueCount="190">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</sst>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22274</c:v>
                </c:pt>
                <c:pt idx="1">
                  <c:v>13602</c:v>
                </c:pt>
                <c:pt idx="2">
                  <c:v>8495</c:v>
                </c:pt>
                <c:pt idx="3">
                  <c:v>4831</c:v>
                </c:pt>
                <c:pt idx="4">
                  <c:v>6612</c:v>
                </c:pt>
                <c:pt idx="5">
                  <c:v>14264</c:v>
                </c:pt>
                <c:pt idx="6">
                  <c:v>22253</c:v>
                </c:pt>
                <c:pt idx="7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17076</c:v>
                </c:pt>
                <c:pt idx="1">
                  <c:v>11506</c:v>
                </c:pt>
                <c:pt idx="2">
                  <c:v>6457</c:v>
                </c:pt>
                <c:pt idx="3">
                  <c:v>3491</c:v>
                </c:pt>
                <c:pt idx="4">
                  <c:v>4990</c:v>
                </c:pt>
                <c:pt idx="5">
                  <c:v>11345</c:v>
                </c:pt>
                <c:pt idx="6">
                  <c:v>17114</c:v>
                </c:pt>
                <c:pt idx="7">
                  <c:v>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7137</c:v>
                </c:pt>
                <c:pt idx="1">
                  <c:v>5580</c:v>
                </c:pt>
                <c:pt idx="2">
                  <c:v>3515</c:v>
                </c:pt>
                <c:pt idx="3">
                  <c:v>1756</c:v>
                </c:pt>
                <c:pt idx="4">
                  <c:v>2829</c:v>
                </c:pt>
                <c:pt idx="5">
                  <c:v>5948</c:v>
                </c:pt>
                <c:pt idx="6">
                  <c:v>9133</c:v>
                </c:pt>
                <c:pt idx="7">
                  <c:v>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0.24857630218220123</c:v>
                </c:pt>
                <c:pt idx="1">
                  <c:v>0.33603801889994855</c:v>
                </c:pt>
                <c:pt idx="2">
                  <c:v>0.3800107004691744</c:v>
                </c:pt>
                <c:pt idx="3">
                  <c:v>0.3115590317494667</c:v>
                </c:pt>
                <c:pt idx="4">
                  <c:v>0.32879177963591627</c:v>
                </c:pt>
                <c:pt idx="5">
                  <c:v>0.33065792093213325</c:v>
                </c:pt>
                <c:pt idx="6">
                  <c:v>0.37294782575262408</c:v>
                </c:pt>
                <c:pt idx="7">
                  <c:v>0.36711180462314474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3711</c:v>
                </c:pt>
                <c:pt idx="1">
                  <c:v>2664</c:v>
                </c:pt>
                <c:pt idx="2">
                  <c:v>373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1077318.9599999997</c:v>
                </c:pt>
                <c:pt idx="1">
                  <c:v>862272.36999999988</c:v>
                </c:pt>
                <c:pt idx="2">
                  <c:v>148685.91</c:v>
                </c:pt>
                <c:pt idx="3">
                  <c:v>20641.849999999999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28972.799999999992</c:v>
                </c:pt>
                <c:pt idx="1">
                  <c:v>1311.62</c:v>
                </c:pt>
                <c:pt idx="2">
                  <c:v>19060.050000000003</c:v>
                </c:pt>
                <c:pt idx="3">
                  <c:v>413.8</c:v>
                </c:pt>
                <c:pt idx="4">
                  <c:v>127167.65999999997</c:v>
                </c:pt>
                <c:pt idx="5">
                  <c:v>6305.25</c:v>
                </c:pt>
                <c:pt idx="6">
                  <c:v>522637.77</c:v>
                </c:pt>
                <c:pt idx="7">
                  <c:v>6809.34</c:v>
                </c:pt>
                <c:pt idx="8">
                  <c:v>5627.0599999999995</c:v>
                </c:pt>
                <c:pt idx="9">
                  <c:v>20052.84</c:v>
                </c:pt>
                <c:pt idx="10">
                  <c:v>15916.430000000002</c:v>
                </c:pt>
                <c:pt idx="11">
                  <c:v>102377.14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7</c:v>
                </c:pt>
                <c:pt idx="2">
                  <c:v>138</c:v>
                </c:pt>
                <c:pt idx="3">
                  <c:v>9</c:v>
                </c:pt>
                <c:pt idx="4">
                  <c:v>575</c:v>
                </c:pt>
                <c:pt idx="5">
                  <c:v>96</c:v>
                </c:pt>
                <c:pt idx="6">
                  <c:v>1805</c:v>
                </c:pt>
                <c:pt idx="7">
                  <c:v>27</c:v>
                </c:pt>
                <c:pt idx="8">
                  <c:v>25</c:v>
                </c:pt>
                <c:pt idx="9">
                  <c:v>65</c:v>
                </c:pt>
                <c:pt idx="10">
                  <c:v>60</c:v>
                </c:pt>
                <c:pt idx="11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18171.720036596525</c:v>
                </c:pt>
                <c:pt idx="1">
                  <c:v>28998.978061649537</c:v>
                </c:pt>
                <c:pt idx="2">
                  <c:v>85769.050733886412</c:v>
                </c:pt>
                <c:pt idx="3">
                  <c:v>111520.87115284297</c:v>
                </c:pt>
                <c:pt idx="4">
                  <c:v>149096.10687022898</c:v>
                </c:pt>
                <c:pt idx="5">
                  <c:v>182785.55655296231</c:v>
                </c:pt>
                <c:pt idx="6">
                  <c:v>208379.39455095862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3279</c:v>
                </c:pt>
                <c:pt idx="1">
                  <c:v>3601</c:v>
                </c:pt>
                <c:pt idx="2">
                  <c:v>6268</c:v>
                </c:pt>
                <c:pt idx="3">
                  <c:v>3834</c:v>
                </c:pt>
                <c:pt idx="4">
                  <c:v>2489</c:v>
                </c:pt>
                <c:pt idx="5">
                  <c:v>2228</c:v>
                </c:pt>
                <c:pt idx="6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18171.720036596525</c:v>
                </c:pt>
                <c:pt idx="1">
                  <c:v>28998.978061649537</c:v>
                </c:pt>
                <c:pt idx="2">
                  <c:v>85769.050733886412</c:v>
                </c:pt>
                <c:pt idx="3">
                  <c:v>111520.87115284297</c:v>
                </c:pt>
                <c:pt idx="4">
                  <c:v>149096.10687022898</c:v>
                </c:pt>
                <c:pt idx="5">
                  <c:v>182785.55655296231</c:v>
                </c:pt>
                <c:pt idx="6">
                  <c:v>208379.39455095862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7116</c:v>
                </c:pt>
                <c:pt idx="1">
                  <c:v>5711</c:v>
                </c:pt>
                <c:pt idx="2">
                  <c:v>8680</c:v>
                </c:pt>
                <c:pt idx="3">
                  <c:v>5371</c:v>
                </c:pt>
                <c:pt idx="4">
                  <c:v>4573</c:v>
                </c:pt>
                <c:pt idx="5">
                  <c:v>5559</c:v>
                </c:pt>
                <c:pt idx="6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822</c:v>
                </c:pt>
                <c:pt idx="1">
                  <c:v>763</c:v>
                </c:pt>
                <c:pt idx="2">
                  <c:v>770</c:v>
                </c:pt>
                <c:pt idx="3">
                  <c:v>591</c:v>
                </c:pt>
                <c:pt idx="4">
                  <c:v>465</c:v>
                </c:pt>
                <c:pt idx="5">
                  <c:v>497</c:v>
                </c:pt>
                <c:pt idx="6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6294</c:v>
                </c:pt>
                <c:pt idx="1">
                  <c:v>4948</c:v>
                </c:pt>
                <c:pt idx="2">
                  <c:v>7910</c:v>
                </c:pt>
                <c:pt idx="3">
                  <c:v>4780</c:v>
                </c:pt>
                <c:pt idx="4">
                  <c:v>4108</c:v>
                </c:pt>
                <c:pt idx="5">
                  <c:v>5062</c:v>
                </c:pt>
                <c:pt idx="6">
                  <c:v>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1166</c:v>
                </c:pt>
                <c:pt idx="1">
                  <c:v>1213</c:v>
                </c:pt>
                <c:pt idx="2">
                  <c:v>753</c:v>
                </c:pt>
                <c:pt idx="3">
                  <c:v>198</c:v>
                </c:pt>
                <c:pt idx="4">
                  <c:v>321</c:v>
                </c:pt>
                <c:pt idx="5">
                  <c:v>749</c:v>
                </c:pt>
                <c:pt idx="6">
                  <c:v>2121</c:v>
                </c:pt>
                <c:pt idx="7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1214</c:v>
                </c:pt>
                <c:pt idx="1">
                  <c:v>1106</c:v>
                </c:pt>
                <c:pt idx="2">
                  <c:v>388</c:v>
                </c:pt>
                <c:pt idx="3">
                  <c:v>173</c:v>
                </c:pt>
                <c:pt idx="4">
                  <c:v>249</c:v>
                </c:pt>
                <c:pt idx="5">
                  <c:v>721</c:v>
                </c:pt>
                <c:pt idx="6">
                  <c:v>1443</c:v>
                </c:pt>
                <c:pt idx="7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1385</c:v>
                </c:pt>
                <c:pt idx="1">
                  <c:v>1108</c:v>
                </c:pt>
                <c:pt idx="2">
                  <c:v>910</c:v>
                </c:pt>
                <c:pt idx="3">
                  <c:v>354</c:v>
                </c:pt>
                <c:pt idx="4">
                  <c:v>495</c:v>
                </c:pt>
                <c:pt idx="5">
                  <c:v>1410</c:v>
                </c:pt>
                <c:pt idx="6">
                  <c:v>2211</c:v>
                </c:pt>
                <c:pt idx="7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1001</c:v>
                </c:pt>
                <c:pt idx="1">
                  <c:v>715</c:v>
                </c:pt>
                <c:pt idx="2">
                  <c:v>479</c:v>
                </c:pt>
                <c:pt idx="3">
                  <c:v>214</c:v>
                </c:pt>
                <c:pt idx="4">
                  <c:v>315</c:v>
                </c:pt>
                <c:pt idx="5">
                  <c:v>781</c:v>
                </c:pt>
                <c:pt idx="6">
                  <c:v>1417</c:v>
                </c:pt>
                <c:pt idx="7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782</c:v>
                </c:pt>
                <c:pt idx="1">
                  <c:v>666</c:v>
                </c:pt>
                <c:pt idx="2">
                  <c:v>413</c:v>
                </c:pt>
                <c:pt idx="3">
                  <c:v>202</c:v>
                </c:pt>
                <c:pt idx="4">
                  <c:v>291</c:v>
                </c:pt>
                <c:pt idx="5">
                  <c:v>663</c:v>
                </c:pt>
                <c:pt idx="6">
                  <c:v>1189</c:v>
                </c:pt>
                <c:pt idx="7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953</c:v>
                </c:pt>
                <c:pt idx="1">
                  <c:v>681</c:v>
                </c:pt>
                <c:pt idx="2">
                  <c:v>518</c:v>
                </c:pt>
                <c:pt idx="3">
                  <c:v>191</c:v>
                </c:pt>
                <c:pt idx="4">
                  <c:v>364</c:v>
                </c:pt>
                <c:pt idx="5">
                  <c:v>810</c:v>
                </c:pt>
                <c:pt idx="6">
                  <c:v>1472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347</c:v>
                </c:pt>
                <c:pt idx="2">
                  <c:v>302</c:v>
                </c:pt>
                <c:pt idx="3">
                  <c:v>133</c:v>
                </c:pt>
                <c:pt idx="4">
                  <c:v>213</c:v>
                </c:pt>
                <c:pt idx="5">
                  <c:v>399</c:v>
                </c:pt>
                <c:pt idx="6">
                  <c:v>757</c:v>
                </c:pt>
                <c:pt idx="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0.15169832426269711</c:v>
                </c:pt>
                <c:pt idx="1">
                  <c:v>0.19017205422314912</c:v>
                </c:pt>
                <c:pt idx="2">
                  <c:v>0.2037688850381762</c:v>
                </c:pt>
                <c:pt idx="3">
                  <c:v>0.1453661440762056</c:v>
                </c:pt>
                <c:pt idx="4">
                  <c:v>0.15577576051555678</c:v>
                </c:pt>
                <c:pt idx="5">
                  <c:v>0.17533352346547518</c:v>
                </c:pt>
                <c:pt idx="6">
                  <c:v>0.21876288659793813</c:v>
                </c:pt>
                <c:pt idx="7">
                  <c:v>0.17278703108782681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0.63730675345809606</c:v>
                </c:pt>
                <c:pt idx="1">
                  <c:v>0.62480620155038757</c:v>
                </c:pt>
                <c:pt idx="2">
                  <c:v>0.59548813691170754</c:v>
                </c:pt>
                <c:pt idx="3">
                  <c:v>0.65781409601634322</c:v>
                </c:pt>
                <c:pt idx="4">
                  <c:v>0.61782178217821782</c:v>
                </c:pt>
                <c:pt idx="5">
                  <c:v>0.64878633503146543</c:v>
                </c:pt>
                <c:pt idx="6">
                  <c:v>0.65385686438318014</c:v>
                </c:pt>
                <c:pt idx="7">
                  <c:v>0.59956942949407965</c:v>
                </c:pt>
                <c:pt idx="8">
                  <c:v>0.63371733633042993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0.18663547599674532</c:v>
                </c:pt>
                <c:pt idx="1">
                  <c:v>0.21098191214470285</c:v>
                </c:pt>
                <c:pt idx="2">
                  <c:v>0.18144690781796965</c:v>
                </c:pt>
                <c:pt idx="3">
                  <c:v>0.14198161389172625</c:v>
                </c:pt>
                <c:pt idx="4">
                  <c:v>0.14785478547854786</c:v>
                </c:pt>
                <c:pt idx="5">
                  <c:v>0.12031765058435721</c:v>
                </c:pt>
                <c:pt idx="6">
                  <c:v>0.14445836814257867</c:v>
                </c:pt>
                <c:pt idx="7">
                  <c:v>0.17739504843918191</c:v>
                </c:pt>
                <c:pt idx="8">
                  <c:v>0.16538353470075864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5.5838079739625714E-2</c:v>
                </c:pt>
                <c:pt idx="1">
                  <c:v>5.193798449612403E-2</c:v>
                </c:pt>
                <c:pt idx="2">
                  <c:v>9.4515752625437571E-2</c:v>
                </c:pt>
                <c:pt idx="3">
                  <c:v>3.0643513789581207E-2</c:v>
                </c:pt>
                <c:pt idx="4">
                  <c:v>0.1066006600660066</c:v>
                </c:pt>
                <c:pt idx="5">
                  <c:v>8.4357207072220552E-2</c:v>
                </c:pt>
                <c:pt idx="6">
                  <c:v>8.6326928432191585E-2</c:v>
                </c:pt>
                <c:pt idx="7">
                  <c:v>6.3078579117330461E-2</c:v>
                </c:pt>
                <c:pt idx="8">
                  <c:v>7.3353938372201929E-2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0.12021969080553295</c:v>
                </c:pt>
                <c:pt idx="1">
                  <c:v>0.11227390180878553</c:v>
                </c:pt>
                <c:pt idx="2">
                  <c:v>0.12854920264488526</c:v>
                </c:pt>
                <c:pt idx="3">
                  <c:v>0.16956077630234934</c:v>
                </c:pt>
                <c:pt idx="4">
                  <c:v>0.12772277227722773</c:v>
                </c:pt>
                <c:pt idx="5">
                  <c:v>0.14653880731195684</c:v>
                </c:pt>
                <c:pt idx="6">
                  <c:v>0.11535783904204956</c:v>
                </c:pt>
                <c:pt idx="7">
                  <c:v>0.15995694294940796</c:v>
                </c:pt>
                <c:pt idx="8">
                  <c:v>0.12754519059660954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0.3816336380017441</c:v>
                </c:pt>
                <c:pt idx="1">
                  <c:v>0.41976409680372112</c:v>
                </c:pt>
                <c:pt idx="2">
                  <c:v>0.34456388276153366</c:v>
                </c:pt>
                <c:pt idx="3">
                  <c:v>0.38821988194866225</c:v>
                </c:pt>
                <c:pt idx="4">
                  <c:v>0.37084809771841559</c:v>
                </c:pt>
                <c:pt idx="5">
                  <c:v>0.37128726546209789</c:v>
                </c:pt>
                <c:pt idx="6">
                  <c:v>0.39723358138438919</c:v>
                </c:pt>
                <c:pt idx="7">
                  <c:v>0.368756352125371</c:v>
                </c:pt>
                <c:pt idx="8">
                  <c:v>0.38388890613870552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4.086780569782008E-2</c:v>
                </c:pt>
                <c:pt idx="1">
                  <c:v>4.5953547133275784E-2</c:v>
                </c:pt>
                <c:pt idx="2">
                  <c:v>3.2190474143322122E-2</c:v>
                </c:pt>
                <c:pt idx="3">
                  <c:v>2.594434889196591E-2</c:v>
                </c:pt>
                <c:pt idx="4">
                  <c:v>2.8743881884706918E-2</c:v>
                </c:pt>
                <c:pt idx="5">
                  <c:v>2.1612675067765406E-2</c:v>
                </c:pt>
                <c:pt idx="6">
                  <c:v>2.6781549333074608E-2</c:v>
                </c:pt>
                <c:pt idx="7">
                  <c:v>3.406287680057557E-2</c:v>
                </c:pt>
                <c:pt idx="8">
                  <c:v>3.2291688428537607E-2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0.13162882327733494</c:v>
                </c:pt>
                <c:pt idx="1">
                  <c:v>0.13107023942464241</c:v>
                </c:pt>
                <c:pt idx="2">
                  <c:v>0.2129648471758151</c:v>
                </c:pt>
                <c:pt idx="3">
                  <c:v>6.5006428811851258E-2</c:v>
                </c:pt>
                <c:pt idx="4">
                  <c:v>0.2200838759930262</c:v>
                </c:pt>
                <c:pt idx="5">
                  <c:v>0.18171236501365121</c:v>
                </c:pt>
                <c:pt idx="6">
                  <c:v>0.20869443833910897</c:v>
                </c:pt>
                <c:pt idx="7">
                  <c:v>0.12053670734317844</c:v>
                </c:pt>
                <c:pt idx="8">
                  <c:v>0.16864541313728007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0.44586973302310079</c:v>
                </c:pt>
                <c:pt idx="1">
                  <c:v>0.4032121166383606</c:v>
                </c:pt>
                <c:pt idx="2">
                  <c:v>0.41028079591932903</c:v>
                </c:pt>
                <c:pt idx="3">
                  <c:v>0.5208293403475206</c:v>
                </c:pt>
                <c:pt idx="4">
                  <c:v>0.38032414440385126</c:v>
                </c:pt>
                <c:pt idx="5">
                  <c:v>0.4253876944564855</c:v>
                </c:pt>
                <c:pt idx="6">
                  <c:v>0.36729043094342712</c:v>
                </c:pt>
                <c:pt idx="7">
                  <c:v>0.47664406373087492</c:v>
                </c:pt>
                <c:pt idx="8">
                  <c:v>0.41517399229547697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294023.4800000001</c:v>
                </c:pt>
                <c:pt idx="1">
                  <c:v>17899.45</c:v>
                </c:pt>
                <c:pt idx="2">
                  <c:v>104949.64000000001</c:v>
                </c:pt>
                <c:pt idx="3">
                  <c:v>18173.8</c:v>
                </c:pt>
                <c:pt idx="4">
                  <c:v>56206.819999999992</c:v>
                </c:pt>
                <c:pt idx="5">
                  <c:v>705985.19</c:v>
                </c:pt>
                <c:pt idx="6">
                  <c:v>256377.75999999995</c:v>
                </c:pt>
                <c:pt idx="7">
                  <c:v>126823.19999999998</c:v>
                </c:pt>
                <c:pt idx="8">
                  <c:v>14150.169999999998</c:v>
                </c:pt>
                <c:pt idx="9">
                  <c:v>0</c:v>
                </c:pt>
                <c:pt idx="10">
                  <c:v>123415.03</c:v>
                </c:pt>
                <c:pt idx="11">
                  <c:v>231998.73000000004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5008</c:v>
                </c:pt>
                <c:pt idx="1">
                  <c:v>249</c:v>
                </c:pt>
                <c:pt idx="2">
                  <c:v>2286</c:v>
                </c:pt>
                <c:pt idx="3">
                  <c:v>438</c:v>
                </c:pt>
                <c:pt idx="4">
                  <c:v>4429</c:v>
                </c:pt>
                <c:pt idx="5">
                  <c:v>6717</c:v>
                </c:pt>
                <c:pt idx="6">
                  <c:v>3217</c:v>
                </c:pt>
                <c:pt idx="7">
                  <c:v>1079</c:v>
                </c:pt>
                <c:pt idx="8">
                  <c:v>190</c:v>
                </c:pt>
                <c:pt idx="9">
                  <c:v>0</c:v>
                </c:pt>
                <c:pt idx="10">
                  <c:v>9151</c:v>
                </c:pt>
                <c:pt idx="11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20540.059999999998</c:v>
                </c:pt>
                <c:pt idx="2">
                  <c:v>6705.5900000000011</c:v>
                </c:pt>
                <c:pt idx="3">
                  <c:v>5305.1100000000006</c:v>
                </c:pt>
                <c:pt idx="4">
                  <c:v>80869.5</c:v>
                </c:pt>
                <c:pt idx="5">
                  <c:v>2663.4900000000002</c:v>
                </c:pt>
                <c:pt idx="6">
                  <c:v>252.3</c:v>
                </c:pt>
                <c:pt idx="7">
                  <c:v>0</c:v>
                </c:pt>
                <c:pt idx="8">
                  <c:v>29152.47</c:v>
                </c:pt>
                <c:pt idx="9">
                  <c:v>18540.440000000002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673</c:v>
                </c:pt>
                <c:pt idx="2">
                  <c:v>191</c:v>
                </c:pt>
                <c:pt idx="3">
                  <c:v>442</c:v>
                </c:pt>
                <c:pt idx="4">
                  <c:v>2297</c:v>
                </c:pt>
                <c:pt idx="5">
                  <c:v>68</c:v>
                </c:pt>
                <c:pt idx="6">
                  <c:v>8</c:v>
                </c:pt>
                <c:pt idx="7">
                  <c:v>0</c:v>
                </c:pt>
                <c:pt idx="8">
                  <c:v>4925</c:v>
                </c:pt>
                <c:pt idx="9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683766</v>
      </c>
      <c r="D5" s="30">
        <f>SUM(E5:G5)</f>
        <v>220441</v>
      </c>
      <c r="E5" s="31">
        <f>SUM(E6:E13)</f>
        <v>101099</v>
      </c>
      <c r="F5" s="31">
        <f>SUM(F6:F13)</f>
        <v>79446</v>
      </c>
      <c r="G5" s="32">
        <f t="shared" ref="G5:H5" si="0">SUM(G6:G13)</f>
        <v>39896</v>
      </c>
      <c r="H5" s="29">
        <f t="shared" si="0"/>
        <v>215745</v>
      </c>
      <c r="I5" s="33">
        <f>D5/C5</f>
        <v>0.32239245589865539</v>
      </c>
      <c r="J5" s="26"/>
      <c r="K5" s="24">
        <f t="shared" ref="K5:K13" si="1">C5-D5-H5</f>
        <v>247580</v>
      </c>
      <c r="L5" s="58">
        <f>E5/C5</f>
        <v>0.1478561379185277</v>
      </c>
      <c r="M5" s="58">
        <f>G5/C5</f>
        <v>5.8347446348604642E-2</v>
      </c>
    </row>
    <row r="6" spans="1:13" ht="20.100000000000001" customHeight="1" thickTop="1">
      <c r="B6" s="18" t="s">
        <v>17</v>
      </c>
      <c r="C6" s="34">
        <v>187013</v>
      </c>
      <c r="D6" s="35">
        <f t="shared" ref="D6:D13" si="2">SUM(E6:G6)</f>
        <v>46487</v>
      </c>
      <c r="E6" s="36">
        <v>22274</v>
      </c>
      <c r="F6" s="36">
        <v>17076</v>
      </c>
      <c r="G6" s="37">
        <v>7137</v>
      </c>
      <c r="H6" s="34">
        <v>63166</v>
      </c>
      <c r="I6" s="38">
        <f t="shared" ref="I6:I13" si="3">D6/C6</f>
        <v>0.24857630218220123</v>
      </c>
      <c r="J6" s="26"/>
      <c r="K6" s="24">
        <f t="shared" si="1"/>
        <v>77360</v>
      </c>
      <c r="L6" s="58">
        <f t="shared" ref="L6:L13" si="4">E6/C6</f>
        <v>0.11910401950666531</v>
      </c>
      <c r="M6" s="58">
        <f t="shared" ref="M6:M13" si="5">G6/C6</f>
        <v>3.8163122349783168E-2</v>
      </c>
    </row>
    <row r="7" spans="1:13" ht="20.100000000000001" customHeight="1">
      <c r="B7" s="19" t="s">
        <v>18</v>
      </c>
      <c r="C7" s="39">
        <v>91323</v>
      </c>
      <c r="D7" s="40">
        <f t="shared" si="2"/>
        <v>30688</v>
      </c>
      <c r="E7" s="41">
        <v>13602</v>
      </c>
      <c r="F7" s="41">
        <v>11506</v>
      </c>
      <c r="G7" s="42">
        <v>5580</v>
      </c>
      <c r="H7" s="39">
        <v>28568</v>
      </c>
      <c r="I7" s="43">
        <f t="shared" si="3"/>
        <v>0.33603801889994855</v>
      </c>
      <c r="J7" s="26"/>
      <c r="K7" s="24">
        <f t="shared" si="1"/>
        <v>32067</v>
      </c>
      <c r="L7" s="58">
        <f t="shared" si="4"/>
        <v>0.14894385861174075</v>
      </c>
      <c r="M7" s="58">
        <f t="shared" si="5"/>
        <v>6.1101803488715876E-2</v>
      </c>
    </row>
    <row r="8" spans="1:13" ht="20.100000000000001" customHeight="1">
      <c r="B8" s="19" t="s">
        <v>19</v>
      </c>
      <c r="C8" s="39">
        <v>48596</v>
      </c>
      <c r="D8" s="40">
        <f t="shared" si="2"/>
        <v>18467</v>
      </c>
      <c r="E8" s="41">
        <v>8495</v>
      </c>
      <c r="F8" s="41">
        <v>6457</v>
      </c>
      <c r="G8" s="42">
        <v>3515</v>
      </c>
      <c r="H8" s="39">
        <v>14415</v>
      </c>
      <c r="I8" s="43">
        <f t="shared" si="3"/>
        <v>0.3800107004691744</v>
      </c>
      <c r="J8" s="26"/>
      <c r="K8" s="24">
        <f t="shared" si="1"/>
        <v>15714</v>
      </c>
      <c r="L8" s="58">
        <f t="shared" si="4"/>
        <v>0.17480862622438062</v>
      </c>
      <c r="M8" s="58">
        <f t="shared" si="5"/>
        <v>7.2331056053996215E-2</v>
      </c>
    </row>
    <row r="9" spans="1:13" ht="20.100000000000001" customHeight="1">
      <c r="B9" s="19" t="s">
        <v>20</v>
      </c>
      <c r="C9" s="39">
        <v>32347</v>
      </c>
      <c r="D9" s="40">
        <f t="shared" si="2"/>
        <v>10078</v>
      </c>
      <c r="E9" s="41">
        <v>4831</v>
      </c>
      <c r="F9" s="41">
        <v>3491</v>
      </c>
      <c r="G9" s="42">
        <v>1756</v>
      </c>
      <c r="H9" s="39">
        <v>10204</v>
      </c>
      <c r="I9" s="43">
        <f t="shared" si="3"/>
        <v>0.3115590317494667</v>
      </c>
      <c r="J9" s="26"/>
      <c r="K9" s="24">
        <f t="shared" si="1"/>
        <v>12065</v>
      </c>
      <c r="L9" s="58">
        <f t="shared" si="4"/>
        <v>0.14934924413392278</v>
      </c>
      <c r="M9" s="58">
        <f t="shared" si="5"/>
        <v>5.428633258107398E-2</v>
      </c>
    </row>
    <row r="10" spans="1:13" ht="20.100000000000001" customHeight="1">
      <c r="B10" s="19" t="s">
        <v>21</v>
      </c>
      <c r="C10" s="39">
        <v>43891</v>
      </c>
      <c r="D10" s="40">
        <f t="shared" si="2"/>
        <v>14431</v>
      </c>
      <c r="E10" s="41">
        <v>6612</v>
      </c>
      <c r="F10" s="41">
        <v>4990</v>
      </c>
      <c r="G10" s="42">
        <v>2829</v>
      </c>
      <c r="H10" s="39">
        <v>13575</v>
      </c>
      <c r="I10" s="43">
        <f t="shared" si="3"/>
        <v>0.32879177963591627</v>
      </c>
      <c r="J10" s="26"/>
      <c r="K10" s="24">
        <f t="shared" si="1"/>
        <v>15885</v>
      </c>
      <c r="L10" s="58">
        <f t="shared" si="4"/>
        <v>0.15064591829760088</v>
      </c>
      <c r="M10" s="58">
        <f t="shared" si="5"/>
        <v>6.4455127474880955E-2</v>
      </c>
    </row>
    <row r="11" spans="1:13" ht="20.100000000000001" customHeight="1">
      <c r="B11" s="19" t="s">
        <v>22</v>
      </c>
      <c r="C11" s="39">
        <v>95437</v>
      </c>
      <c r="D11" s="40">
        <f t="shared" si="2"/>
        <v>31557</v>
      </c>
      <c r="E11" s="41">
        <v>14264</v>
      </c>
      <c r="F11" s="41">
        <v>11345</v>
      </c>
      <c r="G11" s="42">
        <v>5948</v>
      </c>
      <c r="H11" s="39">
        <v>30675</v>
      </c>
      <c r="I11" s="43">
        <f t="shared" si="3"/>
        <v>0.33065792093213325</v>
      </c>
      <c r="J11" s="26"/>
      <c r="K11" s="24">
        <f t="shared" si="1"/>
        <v>33205</v>
      </c>
      <c r="L11" s="58">
        <f t="shared" si="4"/>
        <v>0.14945985309680732</v>
      </c>
      <c r="M11" s="58">
        <f t="shared" si="5"/>
        <v>6.232383666712072E-2</v>
      </c>
    </row>
    <row r="12" spans="1:13" ht="20.100000000000001" customHeight="1">
      <c r="B12" s="19" t="s">
        <v>23</v>
      </c>
      <c r="C12" s="39">
        <v>130045</v>
      </c>
      <c r="D12" s="40">
        <f t="shared" si="2"/>
        <v>48500</v>
      </c>
      <c r="E12" s="41">
        <v>22253</v>
      </c>
      <c r="F12" s="41">
        <v>17114</v>
      </c>
      <c r="G12" s="42">
        <v>9133</v>
      </c>
      <c r="H12" s="39">
        <v>38453</v>
      </c>
      <c r="I12" s="43">
        <f t="shared" si="3"/>
        <v>0.37294782575262408</v>
      </c>
      <c r="J12" s="26"/>
      <c r="K12" s="24">
        <f t="shared" si="1"/>
        <v>43092</v>
      </c>
      <c r="L12" s="58">
        <f t="shared" si="4"/>
        <v>0.17111769003037411</v>
      </c>
      <c r="M12" s="58">
        <f t="shared" si="5"/>
        <v>7.0229535929870426E-2</v>
      </c>
    </row>
    <row r="13" spans="1:13" ht="20.100000000000001" customHeight="1">
      <c r="B13" s="19" t="s">
        <v>24</v>
      </c>
      <c r="C13" s="39">
        <v>55114</v>
      </c>
      <c r="D13" s="40">
        <f t="shared" si="2"/>
        <v>20233</v>
      </c>
      <c r="E13" s="41">
        <v>8768</v>
      </c>
      <c r="F13" s="41">
        <v>7467</v>
      </c>
      <c r="G13" s="42">
        <v>3998</v>
      </c>
      <c r="H13" s="39">
        <v>16689</v>
      </c>
      <c r="I13" s="43">
        <f t="shared" si="3"/>
        <v>0.36711180462314474</v>
      </c>
      <c r="J13" s="26"/>
      <c r="K13" s="24">
        <f t="shared" si="1"/>
        <v>18192</v>
      </c>
      <c r="L13" s="58">
        <f t="shared" si="4"/>
        <v>0.15908843488042965</v>
      </c>
      <c r="M13" s="58">
        <f t="shared" si="5"/>
        <v>7.254055230975795E-2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7116</v>
      </c>
      <c r="E4" s="46">
        <f t="shared" ref="E4:K4" si="0">SUM(E5:E7)</f>
        <v>5711</v>
      </c>
      <c r="F4" s="46">
        <f t="shared" si="0"/>
        <v>8680</v>
      </c>
      <c r="G4" s="46">
        <f t="shared" si="0"/>
        <v>5371</v>
      </c>
      <c r="H4" s="46">
        <f t="shared" si="0"/>
        <v>4573</v>
      </c>
      <c r="I4" s="46">
        <f t="shared" si="0"/>
        <v>5559</v>
      </c>
      <c r="J4" s="45">
        <f t="shared" si="0"/>
        <v>2993</v>
      </c>
      <c r="K4" s="47">
        <f t="shared" si="0"/>
        <v>40003</v>
      </c>
      <c r="L4" s="55">
        <f>K4/人口統計!D5</f>
        <v>0.18146805721258749</v>
      </c>
      <c r="O4" s="14" t="s">
        <v>188</v>
      </c>
    </row>
    <row r="5" spans="1:21" ht="20.100000000000001" customHeight="1">
      <c r="B5" s="117"/>
      <c r="C5" s="118" t="s">
        <v>15</v>
      </c>
      <c r="D5" s="48">
        <v>822</v>
      </c>
      <c r="E5" s="49">
        <v>763</v>
      </c>
      <c r="F5" s="49">
        <v>770</v>
      </c>
      <c r="G5" s="49">
        <v>591</v>
      </c>
      <c r="H5" s="49">
        <v>465</v>
      </c>
      <c r="I5" s="49">
        <v>497</v>
      </c>
      <c r="J5" s="48">
        <v>304</v>
      </c>
      <c r="K5" s="50">
        <f>SUM(D5:J5)</f>
        <v>4212</v>
      </c>
      <c r="L5" s="56">
        <f>K5/人口統計!D5</f>
        <v>1.9107153387981364E-2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2904</v>
      </c>
      <c r="E6" s="49">
        <v>2101</v>
      </c>
      <c r="F6" s="49">
        <v>2839</v>
      </c>
      <c r="G6" s="49">
        <v>1634</v>
      </c>
      <c r="H6" s="49">
        <v>1327</v>
      </c>
      <c r="I6" s="49">
        <v>1420</v>
      </c>
      <c r="J6" s="48">
        <v>849</v>
      </c>
      <c r="K6" s="50">
        <f>SUM(D6:J6)</f>
        <v>13074</v>
      </c>
      <c r="L6" s="56">
        <f>K6/人口統計!D5</f>
        <v>5.9308386370956402E-2</v>
      </c>
      <c r="O6" s="162">
        <f>SUM(D6,D7)</f>
        <v>6294</v>
      </c>
      <c r="P6" s="162">
        <f t="shared" ref="P6:U6" si="1">SUM(E6,E7)</f>
        <v>4948</v>
      </c>
      <c r="Q6" s="162">
        <f t="shared" si="1"/>
        <v>7910</v>
      </c>
      <c r="R6" s="162">
        <f t="shared" si="1"/>
        <v>4780</v>
      </c>
      <c r="S6" s="162">
        <f t="shared" si="1"/>
        <v>4108</v>
      </c>
      <c r="T6" s="162">
        <f t="shared" si="1"/>
        <v>5062</v>
      </c>
      <c r="U6" s="162">
        <f t="shared" si="1"/>
        <v>2689</v>
      </c>
    </row>
    <row r="7" spans="1:21" ht="20.100000000000001" customHeight="1">
      <c r="B7" s="117"/>
      <c r="C7" s="119" t="s">
        <v>143</v>
      </c>
      <c r="D7" s="51">
        <v>3390</v>
      </c>
      <c r="E7" s="52">
        <v>2847</v>
      </c>
      <c r="F7" s="52">
        <v>5071</v>
      </c>
      <c r="G7" s="52">
        <v>3146</v>
      </c>
      <c r="H7" s="52">
        <v>2781</v>
      </c>
      <c r="I7" s="52">
        <v>3642</v>
      </c>
      <c r="J7" s="51">
        <v>1840</v>
      </c>
      <c r="K7" s="53">
        <f>SUM(D7:J7)</f>
        <v>22717</v>
      </c>
      <c r="L7" s="57">
        <f>K7/人口統計!D5</f>
        <v>0.10305251745364973</v>
      </c>
      <c r="O7" s="14">
        <f>O6/($K$6+$K$7)</f>
        <v>0.17585426503869689</v>
      </c>
      <c r="P7" s="14">
        <f t="shared" ref="P7:U7" si="2">P6/($K$6+$K$7)</f>
        <v>0.13824704534659552</v>
      </c>
      <c r="Q7" s="14">
        <f t="shared" si="2"/>
        <v>0.22100528065714845</v>
      </c>
      <c r="R7" s="14">
        <f t="shared" si="2"/>
        <v>0.13355312788131093</v>
      </c>
      <c r="S7" s="14">
        <f t="shared" si="2"/>
        <v>0.11477745802017267</v>
      </c>
      <c r="T7" s="14">
        <f t="shared" si="2"/>
        <v>0.14143220362661005</v>
      </c>
      <c r="U7" s="14">
        <f t="shared" si="2"/>
        <v>7.5130619429465514E-2</v>
      </c>
    </row>
    <row r="8" spans="1:21" ht="20.100000000000001" customHeight="1" thickBot="1">
      <c r="B8" s="207" t="s">
        <v>67</v>
      </c>
      <c r="C8" s="208"/>
      <c r="D8" s="45">
        <v>75</v>
      </c>
      <c r="E8" s="46">
        <v>107</v>
      </c>
      <c r="F8" s="46">
        <v>90</v>
      </c>
      <c r="G8" s="46">
        <v>104</v>
      </c>
      <c r="H8" s="46">
        <v>77</v>
      </c>
      <c r="I8" s="46">
        <v>68</v>
      </c>
      <c r="J8" s="45">
        <v>40</v>
      </c>
      <c r="K8" s="47">
        <f>SUM(D8:J8)</f>
        <v>561</v>
      </c>
      <c r="L8" s="80"/>
    </row>
    <row r="9" spans="1:21" ht="20.100000000000001" customHeight="1" thickTop="1">
      <c r="B9" s="209" t="s">
        <v>34</v>
      </c>
      <c r="C9" s="210"/>
      <c r="D9" s="35">
        <f>D4+D8</f>
        <v>7191</v>
      </c>
      <c r="E9" s="34">
        <f t="shared" ref="E9:K9" si="3">E4+E8</f>
        <v>5818</v>
      </c>
      <c r="F9" s="34">
        <f t="shared" si="3"/>
        <v>8770</v>
      </c>
      <c r="G9" s="34">
        <f t="shared" si="3"/>
        <v>5475</v>
      </c>
      <c r="H9" s="34">
        <f t="shared" si="3"/>
        <v>4650</v>
      </c>
      <c r="I9" s="34">
        <f t="shared" si="3"/>
        <v>5627</v>
      </c>
      <c r="J9" s="35">
        <f t="shared" si="3"/>
        <v>3033</v>
      </c>
      <c r="K9" s="54">
        <f t="shared" si="3"/>
        <v>40564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1166</v>
      </c>
      <c r="E24" s="46">
        <v>1214</v>
      </c>
      <c r="F24" s="46">
        <v>1385</v>
      </c>
      <c r="G24" s="46">
        <v>1001</v>
      </c>
      <c r="H24" s="46">
        <v>782</v>
      </c>
      <c r="I24" s="46">
        <v>953</v>
      </c>
      <c r="J24" s="45">
        <v>551</v>
      </c>
      <c r="K24" s="47">
        <f>SUM(D24:J24)</f>
        <v>7052</v>
      </c>
      <c r="L24" s="55">
        <f>K24/人口統計!D6</f>
        <v>0.15169832426269711</v>
      </c>
    </row>
    <row r="25" spans="1:12" ht="20.100000000000001" customHeight="1">
      <c r="B25" s="205" t="s">
        <v>43</v>
      </c>
      <c r="C25" s="206"/>
      <c r="D25" s="45">
        <v>1213</v>
      </c>
      <c r="E25" s="46">
        <v>1106</v>
      </c>
      <c r="F25" s="46">
        <v>1108</v>
      </c>
      <c r="G25" s="46">
        <v>715</v>
      </c>
      <c r="H25" s="46">
        <v>666</v>
      </c>
      <c r="I25" s="46">
        <v>681</v>
      </c>
      <c r="J25" s="45">
        <v>347</v>
      </c>
      <c r="K25" s="47">
        <f t="shared" ref="K25:K31" si="4">SUM(D25:J25)</f>
        <v>5836</v>
      </c>
      <c r="L25" s="55">
        <f>K25/人口統計!D7</f>
        <v>0.19017205422314912</v>
      </c>
    </row>
    <row r="26" spans="1:12" ht="20.100000000000001" customHeight="1">
      <c r="B26" s="205" t="s">
        <v>44</v>
      </c>
      <c r="C26" s="206"/>
      <c r="D26" s="45">
        <v>753</v>
      </c>
      <c r="E26" s="46">
        <v>388</v>
      </c>
      <c r="F26" s="46">
        <v>910</v>
      </c>
      <c r="G26" s="46">
        <v>479</v>
      </c>
      <c r="H26" s="46">
        <v>413</v>
      </c>
      <c r="I26" s="46">
        <v>518</v>
      </c>
      <c r="J26" s="45">
        <v>302</v>
      </c>
      <c r="K26" s="47">
        <f t="shared" si="4"/>
        <v>3763</v>
      </c>
      <c r="L26" s="55">
        <f>K26/人口統計!D8</f>
        <v>0.2037688850381762</v>
      </c>
    </row>
    <row r="27" spans="1:12" ht="20.100000000000001" customHeight="1">
      <c r="B27" s="205" t="s">
        <v>45</v>
      </c>
      <c r="C27" s="206"/>
      <c r="D27" s="45">
        <v>198</v>
      </c>
      <c r="E27" s="46">
        <v>173</v>
      </c>
      <c r="F27" s="46">
        <v>354</v>
      </c>
      <c r="G27" s="46">
        <v>214</v>
      </c>
      <c r="H27" s="46">
        <v>202</v>
      </c>
      <c r="I27" s="46">
        <v>191</v>
      </c>
      <c r="J27" s="45">
        <v>133</v>
      </c>
      <c r="K27" s="47">
        <f t="shared" si="4"/>
        <v>1465</v>
      </c>
      <c r="L27" s="55">
        <f>K27/人口統計!D9</f>
        <v>0.1453661440762056</v>
      </c>
    </row>
    <row r="28" spans="1:12" ht="20.100000000000001" customHeight="1">
      <c r="B28" s="205" t="s">
        <v>46</v>
      </c>
      <c r="C28" s="206"/>
      <c r="D28" s="45">
        <v>321</v>
      </c>
      <c r="E28" s="46">
        <v>249</v>
      </c>
      <c r="F28" s="46">
        <v>495</v>
      </c>
      <c r="G28" s="46">
        <v>315</v>
      </c>
      <c r="H28" s="46">
        <v>291</v>
      </c>
      <c r="I28" s="46">
        <v>364</v>
      </c>
      <c r="J28" s="45">
        <v>213</v>
      </c>
      <c r="K28" s="47">
        <f t="shared" si="4"/>
        <v>2248</v>
      </c>
      <c r="L28" s="55">
        <f>K28/人口統計!D10</f>
        <v>0.15577576051555678</v>
      </c>
    </row>
    <row r="29" spans="1:12" ht="20.100000000000001" customHeight="1">
      <c r="B29" s="205" t="s">
        <v>47</v>
      </c>
      <c r="C29" s="206"/>
      <c r="D29" s="45">
        <v>749</v>
      </c>
      <c r="E29" s="46">
        <v>721</v>
      </c>
      <c r="F29" s="46">
        <v>1410</v>
      </c>
      <c r="G29" s="46">
        <v>781</v>
      </c>
      <c r="H29" s="46">
        <v>663</v>
      </c>
      <c r="I29" s="46">
        <v>810</v>
      </c>
      <c r="J29" s="45">
        <v>399</v>
      </c>
      <c r="K29" s="47">
        <f t="shared" si="4"/>
        <v>5533</v>
      </c>
      <c r="L29" s="55">
        <f>K29/人口統計!D11</f>
        <v>0.17533352346547518</v>
      </c>
    </row>
    <row r="30" spans="1:12" ht="20.100000000000001" customHeight="1">
      <c r="B30" s="205" t="s">
        <v>48</v>
      </c>
      <c r="C30" s="206"/>
      <c r="D30" s="45">
        <v>2121</v>
      </c>
      <c r="E30" s="46">
        <v>1443</v>
      </c>
      <c r="F30" s="46">
        <v>2211</v>
      </c>
      <c r="G30" s="46">
        <v>1417</v>
      </c>
      <c r="H30" s="46">
        <v>1189</v>
      </c>
      <c r="I30" s="46">
        <v>1472</v>
      </c>
      <c r="J30" s="45">
        <v>757</v>
      </c>
      <c r="K30" s="47">
        <f t="shared" si="4"/>
        <v>10610</v>
      </c>
      <c r="L30" s="55">
        <f>K30/人口統計!D12</f>
        <v>0.21876288659793813</v>
      </c>
    </row>
    <row r="31" spans="1:12" ht="20.100000000000001" customHeight="1" thickBot="1">
      <c r="B31" s="211" t="s">
        <v>24</v>
      </c>
      <c r="C31" s="212"/>
      <c r="D31" s="45">
        <v>595</v>
      </c>
      <c r="E31" s="46">
        <v>417</v>
      </c>
      <c r="F31" s="46">
        <v>807</v>
      </c>
      <c r="G31" s="46">
        <v>449</v>
      </c>
      <c r="H31" s="46">
        <v>367</v>
      </c>
      <c r="I31" s="46">
        <v>570</v>
      </c>
      <c r="J31" s="45">
        <v>291</v>
      </c>
      <c r="K31" s="47">
        <f t="shared" si="4"/>
        <v>3496</v>
      </c>
      <c r="L31" s="59">
        <f>K31/人口統計!D13</f>
        <v>0.17278703108782681</v>
      </c>
    </row>
    <row r="32" spans="1:12" ht="20.100000000000001" customHeight="1" thickTop="1">
      <c r="B32" s="203" t="s">
        <v>49</v>
      </c>
      <c r="C32" s="204"/>
      <c r="D32" s="35">
        <f>SUM(D24:D31)</f>
        <v>7116</v>
      </c>
      <c r="E32" s="34">
        <f t="shared" ref="E32:J32" si="5">SUM(E24:E31)</f>
        <v>5711</v>
      </c>
      <c r="F32" s="34">
        <f t="shared" si="5"/>
        <v>8680</v>
      </c>
      <c r="G32" s="34">
        <f t="shared" si="5"/>
        <v>5371</v>
      </c>
      <c r="H32" s="34">
        <f t="shared" si="5"/>
        <v>4573</v>
      </c>
      <c r="I32" s="34">
        <f t="shared" si="5"/>
        <v>5559</v>
      </c>
      <c r="J32" s="35">
        <f t="shared" si="5"/>
        <v>2993</v>
      </c>
      <c r="K32" s="54">
        <f>SUM(K24:K31)</f>
        <v>40003</v>
      </c>
      <c r="L32" s="60">
        <f>K32/人口統計!D5</f>
        <v>0.18146805721258749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13" t="s">
        <v>154</v>
      </c>
      <c r="C50" s="214"/>
      <c r="D50" s="191">
        <v>247</v>
      </c>
      <c r="E50" s="192">
        <v>303</v>
      </c>
      <c r="F50" s="192">
        <v>286</v>
      </c>
      <c r="G50" s="192">
        <v>227</v>
      </c>
      <c r="H50" s="192">
        <v>153</v>
      </c>
      <c r="I50" s="192">
        <v>204</v>
      </c>
      <c r="J50" s="191">
        <v>116</v>
      </c>
      <c r="K50" s="193">
        <f t="shared" ref="K50:K82" si="6">SUM(D50:J50)</f>
        <v>1536</v>
      </c>
      <c r="L50" s="194">
        <f>K50/N50</f>
        <v>0.14214325374791784</v>
      </c>
      <c r="N50" s="14">
        <v>10806</v>
      </c>
    </row>
    <row r="51" spans="2:14" ht="20.100000000000001" customHeight="1">
      <c r="B51" s="213" t="s">
        <v>155</v>
      </c>
      <c r="C51" s="214"/>
      <c r="D51" s="191">
        <v>216</v>
      </c>
      <c r="E51" s="192">
        <v>180</v>
      </c>
      <c r="F51" s="192">
        <v>288</v>
      </c>
      <c r="G51" s="192">
        <v>157</v>
      </c>
      <c r="H51" s="192">
        <v>138</v>
      </c>
      <c r="I51" s="192">
        <v>173</v>
      </c>
      <c r="J51" s="191">
        <v>86</v>
      </c>
      <c r="K51" s="193">
        <f t="shared" si="6"/>
        <v>1238</v>
      </c>
      <c r="L51" s="194">
        <f t="shared" ref="L51:L82" si="7">K51/N51</f>
        <v>0.15902376364804111</v>
      </c>
      <c r="N51" s="14">
        <v>7785</v>
      </c>
    </row>
    <row r="52" spans="2:14" ht="20.100000000000001" customHeight="1">
      <c r="B52" s="213" t="s">
        <v>156</v>
      </c>
      <c r="C52" s="214"/>
      <c r="D52" s="191">
        <v>347</v>
      </c>
      <c r="E52" s="192">
        <v>333</v>
      </c>
      <c r="F52" s="192">
        <v>331</v>
      </c>
      <c r="G52" s="192">
        <v>270</v>
      </c>
      <c r="H52" s="192">
        <v>218</v>
      </c>
      <c r="I52" s="192">
        <v>241</v>
      </c>
      <c r="J52" s="191">
        <v>147</v>
      </c>
      <c r="K52" s="193">
        <f t="shared" si="6"/>
        <v>1887</v>
      </c>
      <c r="L52" s="194">
        <f t="shared" si="7"/>
        <v>0.16922249125638955</v>
      </c>
      <c r="N52" s="14">
        <v>11151</v>
      </c>
    </row>
    <row r="53" spans="2:14" ht="20.100000000000001" customHeight="1">
      <c r="B53" s="213" t="s">
        <v>157</v>
      </c>
      <c r="C53" s="214"/>
      <c r="D53" s="191">
        <v>169</v>
      </c>
      <c r="E53" s="192">
        <v>192</v>
      </c>
      <c r="F53" s="192">
        <v>218</v>
      </c>
      <c r="G53" s="192">
        <v>182</v>
      </c>
      <c r="H53" s="192">
        <v>139</v>
      </c>
      <c r="I53" s="192">
        <v>174</v>
      </c>
      <c r="J53" s="191">
        <v>103</v>
      </c>
      <c r="K53" s="193">
        <f t="shared" si="6"/>
        <v>1177</v>
      </c>
      <c r="L53" s="194">
        <f t="shared" si="7"/>
        <v>0.15315549772283671</v>
      </c>
      <c r="N53" s="14">
        <v>7685</v>
      </c>
    </row>
    <row r="54" spans="2:14" ht="20.100000000000001" customHeight="1">
      <c r="B54" s="213" t="s">
        <v>158</v>
      </c>
      <c r="C54" s="214"/>
      <c r="D54" s="191">
        <v>140</v>
      </c>
      <c r="E54" s="192">
        <v>168</v>
      </c>
      <c r="F54" s="192">
        <v>190</v>
      </c>
      <c r="G54" s="192">
        <v>135</v>
      </c>
      <c r="H54" s="192">
        <v>100</v>
      </c>
      <c r="I54" s="192">
        <v>134</v>
      </c>
      <c r="J54" s="191">
        <v>77</v>
      </c>
      <c r="K54" s="193">
        <f t="shared" si="6"/>
        <v>944</v>
      </c>
      <c r="L54" s="194">
        <f t="shared" si="7"/>
        <v>0.14438666258794738</v>
      </c>
      <c r="N54" s="14">
        <v>6538</v>
      </c>
    </row>
    <row r="55" spans="2:14" ht="20.100000000000001" customHeight="1">
      <c r="B55" s="213" t="s">
        <v>159</v>
      </c>
      <c r="C55" s="214"/>
      <c r="D55" s="191">
        <v>65</v>
      </c>
      <c r="E55" s="192">
        <v>76</v>
      </c>
      <c r="F55" s="192">
        <v>82</v>
      </c>
      <c r="G55" s="192">
        <v>58</v>
      </c>
      <c r="H55" s="192">
        <v>50</v>
      </c>
      <c r="I55" s="192">
        <v>44</v>
      </c>
      <c r="J55" s="191">
        <v>33</v>
      </c>
      <c r="K55" s="193">
        <f t="shared" si="6"/>
        <v>408</v>
      </c>
      <c r="L55" s="194">
        <f t="shared" si="7"/>
        <v>0.16177636796193498</v>
      </c>
      <c r="N55" s="14">
        <v>2522</v>
      </c>
    </row>
    <row r="56" spans="2:14" ht="20.100000000000001" customHeight="1">
      <c r="B56" s="213" t="s">
        <v>160</v>
      </c>
      <c r="C56" s="214"/>
      <c r="D56" s="191">
        <v>173</v>
      </c>
      <c r="E56" s="192">
        <v>162</v>
      </c>
      <c r="F56" s="192">
        <v>155</v>
      </c>
      <c r="G56" s="192">
        <v>127</v>
      </c>
      <c r="H56" s="192">
        <v>107</v>
      </c>
      <c r="I56" s="192">
        <v>102</v>
      </c>
      <c r="J56" s="191">
        <v>36</v>
      </c>
      <c r="K56" s="193">
        <f t="shared" si="6"/>
        <v>862</v>
      </c>
      <c r="L56" s="194">
        <f t="shared" si="7"/>
        <v>0.20229992959399201</v>
      </c>
      <c r="N56" s="14">
        <v>4261</v>
      </c>
    </row>
    <row r="57" spans="2:14" ht="20.100000000000001" customHeight="1">
      <c r="B57" s="213" t="s">
        <v>161</v>
      </c>
      <c r="C57" s="214"/>
      <c r="D57" s="191">
        <v>409</v>
      </c>
      <c r="E57" s="192">
        <v>404</v>
      </c>
      <c r="F57" s="192">
        <v>382</v>
      </c>
      <c r="G57" s="192">
        <v>237</v>
      </c>
      <c r="H57" s="192">
        <v>201</v>
      </c>
      <c r="I57" s="192">
        <v>208</v>
      </c>
      <c r="J57" s="191">
        <v>97</v>
      </c>
      <c r="K57" s="193">
        <f t="shared" si="6"/>
        <v>1938</v>
      </c>
      <c r="L57" s="194">
        <f t="shared" si="7"/>
        <v>0.20999024813089176</v>
      </c>
      <c r="N57" s="14">
        <v>9229</v>
      </c>
    </row>
    <row r="58" spans="2:14" ht="20.100000000000001" customHeight="1">
      <c r="B58" s="213" t="s">
        <v>162</v>
      </c>
      <c r="C58" s="214"/>
      <c r="D58" s="191">
        <v>421</v>
      </c>
      <c r="E58" s="192">
        <v>368</v>
      </c>
      <c r="F58" s="192">
        <v>384</v>
      </c>
      <c r="G58" s="192">
        <v>225</v>
      </c>
      <c r="H58" s="192">
        <v>241</v>
      </c>
      <c r="I58" s="192">
        <v>247</v>
      </c>
      <c r="J58" s="191">
        <v>142</v>
      </c>
      <c r="K58" s="193">
        <f t="shared" si="6"/>
        <v>2028</v>
      </c>
      <c r="L58" s="194">
        <f t="shared" si="7"/>
        <v>0.19128466327108093</v>
      </c>
      <c r="N58" s="14">
        <v>10602</v>
      </c>
    </row>
    <row r="59" spans="2:14" ht="20.100000000000001" customHeight="1">
      <c r="B59" s="213" t="s">
        <v>163</v>
      </c>
      <c r="C59" s="214"/>
      <c r="D59" s="191">
        <v>223</v>
      </c>
      <c r="E59" s="192">
        <v>193</v>
      </c>
      <c r="F59" s="192">
        <v>196</v>
      </c>
      <c r="G59" s="192">
        <v>145</v>
      </c>
      <c r="H59" s="192">
        <v>130</v>
      </c>
      <c r="I59" s="192">
        <v>137</v>
      </c>
      <c r="J59" s="191">
        <v>75</v>
      </c>
      <c r="K59" s="193">
        <f t="shared" si="6"/>
        <v>1099</v>
      </c>
      <c r="L59" s="194">
        <f t="shared" si="7"/>
        <v>0.16661613098847786</v>
      </c>
      <c r="N59" s="14">
        <v>6596</v>
      </c>
    </row>
    <row r="60" spans="2:14" ht="20.100000000000001" customHeight="1">
      <c r="B60" s="213" t="s">
        <v>164</v>
      </c>
      <c r="C60" s="214"/>
      <c r="D60" s="191">
        <v>372</v>
      </c>
      <c r="E60" s="192">
        <v>202</v>
      </c>
      <c r="F60" s="192">
        <v>478</v>
      </c>
      <c r="G60" s="192">
        <v>255</v>
      </c>
      <c r="H60" s="192">
        <v>216</v>
      </c>
      <c r="I60" s="192">
        <v>290</v>
      </c>
      <c r="J60" s="191">
        <v>163</v>
      </c>
      <c r="K60" s="193">
        <f t="shared" si="6"/>
        <v>1976</v>
      </c>
      <c r="L60" s="194">
        <f t="shared" si="7"/>
        <v>0.20848280227896179</v>
      </c>
      <c r="N60" s="14">
        <v>9478</v>
      </c>
    </row>
    <row r="61" spans="2:14" ht="20.100000000000001" customHeight="1">
      <c r="B61" s="213" t="s">
        <v>165</v>
      </c>
      <c r="C61" s="214"/>
      <c r="D61" s="191">
        <v>120</v>
      </c>
      <c r="E61" s="192">
        <v>64</v>
      </c>
      <c r="F61" s="192">
        <v>164</v>
      </c>
      <c r="G61" s="192">
        <v>84</v>
      </c>
      <c r="H61" s="192">
        <v>73</v>
      </c>
      <c r="I61" s="192">
        <v>87</v>
      </c>
      <c r="J61" s="191">
        <v>53</v>
      </c>
      <c r="K61" s="193">
        <f t="shared" si="6"/>
        <v>645</v>
      </c>
      <c r="L61" s="194">
        <f t="shared" si="7"/>
        <v>0.21464226289517471</v>
      </c>
      <c r="N61" s="14">
        <v>3005</v>
      </c>
    </row>
    <row r="62" spans="2:14" ht="20.100000000000001" customHeight="1">
      <c r="B62" s="213" t="s">
        <v>166</v>
      </c>
      <c r="C62" s="214"/>
      <c r="D62" s="191">
        <v>267</v>
      </c>
      <c r="E62" s="192">
        <v>130</v>
      </c>
      <c r="F62" s="192">
        <v>277</v>
      </c>
      <c r="G62" s="192">
        <v>150</v>
      </c>
      <c r="H62" s="192">
        <v>130</v>
      </c>
      <c r="I62" s="192">
        <v>151</v>
      </c>
      <c r="J62" s="191">
        <v>89</v>
      </c>
      <c r="K62" s="193">
        <f t="shared" si="6"/>
        <v>1194</v>
      </c>
      <c r="L62" s="194">
        <f t="shared" si="7"/>
        <v>0.19953208556149732</v>
      </c>
      <c r="N62" s="14">
        <v>5984</v>
      </c>
    </row>
    <row r="63" spans="2:14" ht="20.100000000000001" customHeight="1">
      <c r="B63" s="213" t="s">
        <v>167</v>
      </c>
      <c r="C63" s="214"/>
      <c r="D63" s="191">
        <v>192</v>
      </c>
      <c r="E63" s="192">
        <v>158</v>
      </c>
      <c r="F63" s="192">
        <v>324</v>
      </c>
      <c r="G63" s="192">
        <v>191</v>
      </c>
      <c r="H63" s="192">
        <v>170</v>
      </c>
      <c r="I63" s="192">
        <v>166</v>
      </c>
      <c r="J63" s="191">
        <v>108</v>
      </c>
      <c r="K63" s="193">
        <f t="shared" si="6"/>
        <v>1309</v>
      </c>
      <c r="L63" s="194">
        <f t="shared" si="7"/>
        <v>0.14229807587781282</v>
      </c>
      <c r="N63" s="14">
        <v>9199</v>
      </c>
    </row>
    <row r="64" spans="2:14" ht="20.100000000000001" customHeight="1">
      <c r="B64" s="213" t="s">
        <v>168</v>
      </c>
      <c r="C64" s="214"/>
      <c r="D64" s="191">
        <v>11</v>
      </c>
      <c r="E64" s="192">
        <v>20</v>
      </c>
      <c r="F64" s="192">
        <v>34</v>
      </c>
      <c r="G64" s="192">
        <v>27</v>
      </c>
      <c r="H64" s="192">
        <v>33</v>
      </c>
      <c r="I64" s="192">
        <v>27</v>
      </c>
      <c r="J64" s="191">
        <v>25</v>
      </c>
      <c r="K64" s="193">
        <f t="shared" si="6"/>
        <v>177</v>
      </c>
      <c r="L64" s="194">
        <f t="shared" si="7"/>
        <v>0.20136518771331058</v>
      </c>
      <c r="N64" s="14">
        <v>879</v>
      </c>
    </row>
    <row r="65" spans="2:14" ht="20.100000000000001" customHeight="1">
      <c r="B65" s="213" t="s">
        <v>169</v>
      </c>
      <c r="C65" s="214"/>
      <c r="D65" s="191">
        <v>204</v>
      </c>
      <c r="E65" s="192">
        <v>165</v>
      </c>
      <c r="F65" s="192">
        <v>344</v>
      </c>
      <c r="G65" s="192">
        <v>217</v>
      </c>
      <c r="H65" s="192">
        <v>204</v>
      </c>
      <c r="I65" s="192">
        <v>267</v>
      </c>
      <c r="J65" s="191">
        <v>145</v>
      </c>
      <c r="K65" s="193">
        <f t="shared" si="6"/>
        <v>1546</v>
      </c>
      <c r="L65" s="194">
        <f t="shared" si="7"/>
        <v>0.15556449989937612</v>
      </c>
      <c r="N65" s="14">
        <v>9938</v>
      </c>
    </row>
    <row r="66" spans="2:14" ht="20.100000000000001" customHeight="1">
      <c r="B66" s="213" t="s">
        <v>170</v>
      </c>
      <c r="C66" s="214"/>
      <c r="D66" s="191">
        <v>128</v>
      </c>
      <c r="E66" s="192">
        <v>92</v>
      </c>
      <c r="F66" s="192">
        <v>156</v>
      </c>
      <c r="G66" s="192">
        <v>103</v>
      </c>
      <c r="H66" s="192">
        <v>90</v>
      </c>
      <c r="I66" s="192">
        <v>99</v>
      </c>
      <c r="J66" s="191">
        <v>72</v>
      </c>
      <c r="K66" s="193">
        <f t="shared" si="6"/>
        <v>740</v>
      </c>
      <c r="L66" s="194">
        <f t="shared" si="7"/>
        <v>0.1647006454484754</v>
      </c>
      <c r="N66" s="14">
        <v>4493</v>
      </c>
    </row>
    <row r="67" spans="2:14" ht="20.100000000000001" customHeight="1">
      <c r="B67" s="213" t="s">
        <v>171</v>
      </c>
      <c r="C67" s="214"/>
      <c r="D67" s="187">
        <v>563</v>
      </c>
      <c r="E67" s="188">
        <v>527</v>
      </c>
      <c r="F67" s="188">
        <v>1013</v>
      </c>
      <c r="G67" s="188">
        <v>561</v>
      </c>
      <c r="H67" s="188">
        <v>470</v>
      </c>
      <c r="I67" s="188">
        <v>617</v>
      </c>
      <c r="J67" s="187">
        <v>287</v>
      </c>
      <c r="K67" s="189">
        <f t="shared" si="6"/>
        <v>4038</v>
      </c>
      <c r="L67" s="195">
        <f t="shared" si="7"/>
        <v>0.18581749574340803</v>
      </c>
      <c r="N67" s="14">
        <v>21731</v>
      </c>
    </row>
    <row r="68" spans="2:14" ht="20.100000000000001" customHeight="1">
      <c r="B68" s="213" t="s">
        <v>172</v>
      </c>
      <c r="C68" s="214"/>
      <c r="D68" s="187">
        <v>82</v>
      </c>
      <c r="E68" s="188">
        <v>87</v>
      </c>
      <c r="F68" s="188">
        <v>168</v>
      </c>
      <c r="G68" s="188">
        <v>119</v>
      </c>
      <c r="H68" s="188">
        <v>91</v>
      </c>
      <c r="I68" s="188">
        <v>85</v>
      </c>
      <c r="J68" s="187">
        <v>53</v>
      </c>
      <c r="K68" s="189">
        <f t="shared" si="6"/>
        <v>685</v>
      </c>
      <c r="L68" s="195">
        <f t="shared" si="7"/>
        <v>0.16748166259168704</v>
      </c>
      <c r="N68" s="14">
        <v>4090</v>
      </c>
    </row>
    <row r="69" spans="2:14" ht="20.100000000000001" customHeight="1">
      <c r="B69" s="213" t="s">
        <v>173</v>
      </c>
      <c r="C69" s="214"/>
      <c r="D69" s="187">
        <v>109</v>
      </c>
      <c r="E69" s="188">
        <v>120</v>
      </c>
      <c r="F69" s="188">
        <v>253</v>
      </c>
      <c r="G69" s="188">
        <v>115</v>
      </c>
      <c r="H69" s="188">
        <v>115</v>
      </c>
      <c r="I69" s="188">
        <v>115</v>
      </c>
      <c r="J69" s="187">
        <v>62</v>
      </c>
      <c r="K69" s="189">
        <f t="shared" si="6"/>
        <v>889</v>
      </c>
      <c r="L69" s="195">
        <f t="shared" si="7"/>
        <v>0.15498605299860529</v>
      </c>
      <c r="N69" s="14">
        <v>5736</v>
      </c>
    </row>
    <row r="70" spans="2:14" ht="20.100000000000001" customHeight="1">
      <c r="B70" s="213" t="s">
        <v>174</v>
      </c>
      <c r="C70" s="214"/>
      <c r="D70" s="187">
        <v>796</v>
      </c>
      <c r="E70" s="188">
        <v>496</v>
      </c>
      <c r="F70" s="188">
        <v>715</v>
      </c>
      <c r="G70" s="188">
        <v>443</v>
      </c>
      <c r="H70" s="188">
        <v>382</v>
      </c>
      <c r="I70" s="188">
        <v>467</v>
      </c>
      <c r="J70" s="187">
        <v>238</v>
      </c>
      <c r="K70" s="189">
        <f t="shared" si="6"/>
        <v>3537</v>
      </c>
      <c r="L70" s="195">
        <f t="shared" si="7"/>
        <v>0.22703639514731369</v>
      </c>
      <c r="N70" s="14">
        <v>15579</v>
      </c>
    </row>
    <row r="71" spans="2:14" ht="20.100000000000001" customHeight="1">
      <c r="B71" s="213" t="s">
        <v>175</v>
      </c>
      <c r="C71" s="214"/>
      <c r="D71" s="187">
        <v>107</v>
      </c>
      <c r="E71" s="188">
        <v>121</v>
      </c>
      <c r="F71" s="188">
        <v>192</v>
      </c>
      <c r="G71" s="188">
        <v>152</v>
      </c>
      <c r="H71" s="188">
        <v>125</v>
      </c>
      <c r="I71" s="188">
        <v>146</v>
      </c>
      <c r="J71" s="187">
        <v>76</v>
      </c>
      <c r="K71" s="189">
        <f t="shared" si="6"/>
        <v>919</v>
      </c>
      <c r="L71" s="195">
        <f t="shared" si="7"/>
        <v>0.19844526020297992</v>
      </c>
      <c r="N71" s="14">
        <v>4631</v>
      </c>
    </row>
    <row r="72" spans="2:14" ht="20.100000000000001" customHeight="1">
      <c r="B72" s="213" t="s">
        <v>176</v>
      </c>
      <c r="C72" s="214"/>
      <c r="D72" s="187">
        <v>179</v>
      </c>
      <c r="E72" s="188">
        <v>121</v>
      </c>
      <c r="F72" s="188">
        <v>199</v>
      </c>
      <c r="G72" s="188">
        <v>129</v>
      </c>
      <c r="H72" s="188">
        <v>91</v>
      </c>
      <c r="I72" s="188">
        <v>113</v>
      </c>
      <c r="J72" s="187">
        <v>57</v>
      </c>
      <c r="K72" s="189">
        <f t="shared" si="6"/>
        <v>889</v>
      </c>
      <c r="L72" s="195">
        <f t="shared" si="7"/>
        <v>0.20693668528864059</v>
      </c>
      <c r="N72" s="14">
        <v>4296</v>
      </c>
    </row>
    <row r="73" spans="2:14" ht="20.100000000000001" customHeight="1">
      <c r="B73" s="213" t="s">
        <v>177</v>
      </c>
      <c r="C73" s="214"/>
      <c r="D73" s="187">
        <v>160</v>
      </c>
      <c r="E73" s="188">
        <v>108</v>
      </c>
      <c r="F73" s="188">
        <v>170</v>
      </c>
      <c r="G73" s="188">
        <v>90</v>
      </c>
      <c r="H73" s="188">
        <v>86</v>
      </c>
      <c r="I73" s="188">
        <v>138</v>
      </c>
      <c r="J73" s="187">
        <v>63</v>
      </c>
      <c r="K73" s="189">
        <f t="shared" si="6"/>
        <v>815</v>
      </c>
      <c r="L73" s="195">
        <f t="shared" si="7"/>
        <v>0.21059431524547803</v>
      </c>
      <c r="N73" s="14">
        <v>3870</v>
      </c>
    </row>
    <row r="74" spans="2:14" ht="20.100000000000001" customHeight="1">
      <c r="B74" s="213" t="s">
        <v>178</v>
      </c>
      <c r="C74" s="214"/>
      <c r="D74" s="187">
        <v>149</v>
      </c>
      <c r="E74" s="188">
        <v>107</v>
      </c>
      <c r="F74" s="188">
        <v>160</v>
      </c>
      <c r="G74" s="188">
        <v>89</v>
      </c>
      <c r="H74" s="188">
        <v>90</v>
      </c>
      <c r="I74" s="188">
        <v>90</v>
      </c>
      <c r="J74" s="187">
        <v>49</v>
      </c>
      <c r="K74" s="189">
        <f t="shared" si="6"/>
        <v>734</v>
      </c>
      <c r="L74" s="196">
        <f t="shared" si="7"/>
        <v>0.22894572676232064</v>
      </c>
      <c r="N74" s="14">
        <v>3206</v>
      </c>
    </row>
    <row r="75" spans="2:14" ht="20.100000000000001" customHeight="1">
      <c r="B75" s="213" t="s">
        <v>179</v>
      </c>
      <c r="C75" s="214"/>
      <c r="D75" s="187">
        <v>314</v>
      </c>
      <c r="E75" s="188">
        <v>199</v>
      </c>
      <c r="F75" s="188">
        <v>298</v>
      </c>
      <c r="G75" s="188">
        <v>198</v>
      </c>
      <c r="H75" s="188">
        <v>180</v>
      </c>
      <c r="I75" s="188">
        <v>210</v>
      </c>
      <c r="J75" s="187">
        <v>100</v>
      </c>
      <c r="K75" s="189">
        <f t="shared" si="6"/>
        <v>1499</v>
      </c>
      <c r="L75" s="197">
        <f t="shared" si="7"/>
        <v>0.2502086463027875</v>
      </c>
      <c r="N75" s="14">
        <v>5991</v>
      </c>
    </row>
    <row r="76" spans="2:14" ht="20.100000000000001" customHeight="1">
      <c r="B76" s="213" t="s">
        <v>180</v>
      </c>
      <c r="C76" s="214"/>
      <c r="D76" s="187">
        <v>73</v>
      </c>
      <c r="E76" s="188">
        <v>86</v>
      </c>
      <c r="F76" s="188">
        <v>88</v>
      </c>
      <c r="G76" s="188">
        <v>64</v>
      </c>
      <c r="H76" s="188">
        <v>46</v>
      </c>
      <c r="I76" s="188">
        <v>67</v>
      </c>
      <c r="J76" s="187">
        <v>36</v>
      </c>
      <c r="K76" s="189">
        <f t="shared" si="6"/>
        <v>460</v>
      </c>
      <c r="L76" s="195">
        <f t="shared" si="7"/>
        <v>0.23662551440329219</v>
      </c>
      <c r="N76" s="14">
        <v>1944</v>
      </c>
    </row>
    <row r="77" spans="2:14" ht="20.100000000000001" customHeight="1">
      <c r="B77" s="213" t="s">
        <v>181</v>
      </c>
      <c r="C77" s="214"/>
      <c r="D77" s="187">
        <v>298</v>
      </c>
      <c r="E77" s="188">
        <v>190</v>
      </c>
      <c r="F77" s="188">
        <v>352</v>
      </c>
      <c r="G77" s="188">
        <v>240</v>
      </c>
      <c r="H77" s="188">
        <v>184</v>
      </c>
      <c r="I77" s="188">
        <v>223</v>
      </c>
      <c r="J77" s="187">
        <v>121</v>
      </c>
      <c r="K77" s="189">
        <f t="shared" si="6"/>
        <v>1608</v>
      </c>
      <c r="L77" s="195">
        <f t="shared" si="7"/>
        <v>0.20679012345679013</v>
      </c>
      <c r="N77" s="14">
        <v>7776</v>
      </c>
    </row>
    <row r="78" spans="2:14" ht="20.100000000000001" customHeight="1">
      <c r="B78" s="213" t="s">
        <v>182</v>
      </c>
      <c r="C78" s="214"/>
      <c r="D78" s="187">
        <v>57</v>
      </c>
      <c r="E78" s="188">
        <v>27</v>
      </c>
      <c r="F78" s="188">
        <v>56</v>
      </c>
      <c r="G78" s="188">
        <v>28</v>
      </c>
      <c r="H78" s="188">
        <v>24</v>
      </c>
      <c r="I78" s="188">
        <v>31</v>
      </c>
      <c r="J78" s="187">
        <v>28</v>
      </c>
      <c r="K78" s="189">
        <f t="shared" si="6"/>
        <v>251</v>
      </c>
      <c r="L78" s="195">
        <f t="shared" si="7"/>
        <v>0.20795360397680199</v>
      </c>
      <c r="N78" s="14">
        <v>1207</v>
      </c>
    </row>
    <row r="79" spans="2:14" ht="20.100000000000001" customHeight="1">
      <c r="B79" s="213" t="s">
        <v>183</v>
      </c>
      <c r="C79" s="214"/>
      <c r="D79" s="187">
        <v>233</v>
      </c>
      <c r="E79" s="188">
        <v>162</v>
      </c>
      <c r="F79" s="188">
        <v>361</v>
      </c>
      <c r="G79" s="188">
        <v>201</v>
      </c>
      <c r="H79" s="188">
        <v>172</v>
      </c>
      <c r="I79" s="188">
        <v>242</v>
      </c>
      <c r="J79" s="187">
        <v>133</v>
      </c>
      <c r="K79" s="189">
        <f t="shared" si="6"/>
        <v>1504</v>
      </c>
      <c r="L79" s="195">
        <f t="shared" si="7"/>
        <v>0.16832680470061556</v>
      </c>
      <c r="N79" s="14">
        <v>8935</v>
      </c>
    </row>
    <row r="80" spans="2:14" ht="20.100000000000001" customHeight="1">
      <c r="B80" s="213" t="s">
        <v>184</v>
      </c>
      <c r="C80" s="214"/>
      <c r="D80" s="45">
        <v>54</v>
      </c>
      <c r="E80" s="46">
        <v>36</v>
      </c>
      <c r="F80" s="46">
        <v>70</v>
      </c>
      <c r="G80" s="46">
        <v>54</v>
      </c>
      <c r="H80" s="46">
        <v>33</v>
      </c>
      <c r="I80" s="46">
        <v>72</v>
      </c>
      <c r="J80" s="45">
        <v>32</v>
      </c>
      <c r="K80" s="47">
        <f t="shared" si="6"/>
        <v>351</v>
      </c>
      <c r="L80" s="195">
        <f t="shared" si="7"/>
        <v>0.16981132075471697</v>
      </c>
      <c r="N80" s="14">
        <v>2067</v>
      </c>
    </row>
    <row r="81" spans="2:14" ht="20.100000000000001" customHeight="1">
      <c r="B81" s="213" t="s">
        <v>185</v>
      </c>
      <c r="C81" s="214"/>
      <c r="D81" s="45">
        <v>50</v>
      </c>
      <c r="E81" s="46">
        <v>56</v>
      </c>
      <c r="F81" s="46">
        <v>120</v>
      </c>
      <c r="G81" s="46">
        <v>52</v>
      </c>
      <c r="H81" s="46">
        <v>43</v>
      </c>
      <c r="I81" s="46">
        <v>85</v>
      </c>
      <c r="J81" s="45">
        <v>40</v>
      </c>
      <c r="K81" s="47">
        <f t="shared" si="6"/>
        <v>446</v>
      </c>
      <c r="L81" s="195">
        <f t="shared" si="7"/>
        <v>0.16457564575645756</v>
      </c>
      <c r="N81" s="14">
        <v>2710</v>
      </c>
    </row>
    <row r="82" spans="2:14" ht="20.100000000000001" customHeight="1">
      <c r="B82" s="213" t="s">
        <v>186</v>
      </c>
      <c r="C82" s="214"/>
      <c r="D82" s="40">
        <v>263</v>
      </c>
      <c r="E82" s="39">
        <v>165</v>
      </c>
      <c r="F82" s="39">
        <v>266</v>
      </c>
      <c r="G82" s="39">
        <v>150</v>
      </c>
      <c r="H82" s="39">
        <v>125</v>
      </c>
      <c r="I82" s="39">
        <v>175</v>
      </c>
      <c r="J82" s="40">
        <v>91</v>
      </c>
      <c r="K82" s="190">
        <f t="shared" si="6"/>
        <v>1235</v>
      </c>
      <c r="L82" s="197">
        <f t="shared" si="7"/>
        <v>0.18938813065480756</v>
      </c>
      <c r="N82" s="14">
        <v>6521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8" t="s">
        <v>113</v>
      </c>
      <c r="C5" s="218"/>
      <c r="D5" s="150">
        <v>6266</v>
      </c>
      <c r="E5" s="149">
        <v>332313.73000000004</v>
      </c>
      <c r="F5" s="151">
        <v>1835</v>
      </c>
      <c r="G5" s="152">
        <v>35586.31</v>
      </c>
      <c r="H5" s="150">
        <v>549</v>
      </c>
      <c r="I5" s="149">
        <v>114617.95</v>
      </c>
      <c r="J5" s="151">
        <v>1182</v>
      </c>
      <c r="K5" s="152">
        <v>388248.36</v>
      </c>
      <c r="M5" s="162">
        <f>Q5+Q7</f>
        <v>42660</v>
      </c>
      <c r="N5" s="121" t="s">
        <v>107</v>
      </c>
      <c r="O5" s="122"/>
      <c r="P5" s="134"/>
      <c r="Q5" s="123">
        <v>33831</v>
      </c>
      <c r="R5" s="124">
        <v>1950003.2699999989</v>
      </c>
      <c r="S5" s="124">
        <f>R5/Q5*100</f>
        <v>5763.9539771215714</v>
      </c>
    </row>
    <row r="6" spans="1:19" ht="20.100000000000001" customHeight="1">
      <c r="B6" s="215" t="s">
        <v>114</v>
      </c>
      <c r="C6" s="215"/>
      <c r="D6" s="153">
        <v>4836</v>
      </c>
      <c r="E6" s="154">
        <v>280280.11000000004</v>
      </c>
      <c r="F6" s="155">
        <v>1633</v>
      </c>
      <c r="G6" s="156">
        <v>30683.580000000005</v>
      </c>
      <c r="H6" s="153">
        <v>402</v>
      </c>
      <c r="I6" s="154">
        <v>87516.729999999981</v>
      </c>
      <c r="J6" s="155">
        <v>869</v>
      </c>
      <c r="K6" s="156">
        <v>269228.21000000002</v>
      </c>
      <c r="M6" s="58"/>
      <c r="N6" s="125"/>
      <c r="O6" s="94" t="s">
        <v>104</v>
      </c>
      <c r="P6" s="107"/>
      <c r="Q6" s="98">
        <f>Q5/Q$13</f>
        <v>0.63371733633042993</v>
      </c>
      <c r="R6" s="99">
        <f>R5/R$13</f>
        <v>0.38388890613870552</v>
      </c>
      <c r="S6" s="100" t="s">
        <v>106</v>
      </c>
    </row>
    <row r="7" spans="1:19" ht="20.100000000000001" customHeight="1">
      <c r="B7" s="215" t="s">
        <v>115</v>
      </c>
      <c r="C7" s="215"/>
      <c r="D7" s="153">
        <v>3062</v>
      </c>
      <c r="E7" s="154">
        <v>175046.15000000002</v>
      </c>
      <c r="F7" s="155">
        <v>933</v>
      </c>
      <c r="G7" s="156">
        <v>16353.480000000001</v>
      </c>
      <c r="H7" s="153">
        <v>486</v>
      </c>
      <c r="I7" s="154">
        <v>108190.9</v>
      </c>
      <c r="J7" s="155">
        <v>661</v>
      </c>
      <c r="K7" s="156">
        <v>208431.81000000003</v>
      </c>
      <c r="M7" s="58"/>
      <c r="N7" s="126" t="s">
        <v>108</v>
      </c>
      <c r="O7" s="127"/>
      <c r="P7" s="135"/>
      <c r="Q7" s="128">
        <v>8829</v>
      </c>
      <c r="R7" s="129">
        <v>164028.95999999993</v>
      </c>
      <c r="S7" s="129">
        <f>R7/Q7*100</f>
        <v>1857.8430173292552</v>
      </c>
    </row>
    <row r="8" spans="1:19" ht="20.100000000000001" customHeight="1">
      <c r="B8" s="215" t="s">
        <v>116</v>
      </c>
      <c r="C8" s="215"/>
      <c r="D8" s="153">
        <v>1288</v>
      </c>
      <c r="E8" s="154">
        <v>77253.73000000001</v>
      </c>
      <c r="F8" s="155">
        <v>278</v>
      </c>
      <c r="G8" s="156">
        <v>5162.79</v>
      </c>
      <c r="H8" s="153">
        <v>60</v>
      </c>
      <c r="I8" s="154">
        <v>12935.940000000002</v>
      </c>
      <c r="J8" s="155">
        <v>332</v>
      </c>
      <c r="K8" s="156">
        <v>103642.31999999999</v>
      </c>
      <c r="L8" s="89"/>
      <c r="M8" s="88"/>
      <c r="N8" s="130"/>
      <c r="O8" s="94" t="s">
        <v>104</v>
      </c>
      <c r="P8" s="107"/>
      <c r="Q8" s="98">
        <f>Q7/Q$13</f>
        <v>0.16538353470075864</v>
      </c>
      <c r="R8" s="99">
        <f>R7/R$13</f>
        <v>3.2291688428537607E-2</v>
      </c>
      <c r="S8" s="100" t="s">
        <v>105</v>
      </c>
    </row>
    <row r="9" spans="1:19" ht="20.100000000000001" customHeight="1">
      <c r="B9" s="215" t="s">
        <v>117</v>
      </c>
      <c r="C9" s="215"/>
      <c r="D9" s="153">
        <v>1872</v>
      </c>
      <c r="E9" s="154">
        <v>116384.13000000002</v>
      </c>
      <c r="F9" s="155">
        <v>448</v>
      </c>
      <c r="G9" s="156">
        <v>9020.760000000002</v>
      </c>
      <c r="H9" s="153">
        <v>323</v>
      </c>
      <c r="I9" s="154">
        <v>69069.440000000002</v>
      </c>
      <c r="J9" s="155">
        <v>387</v>
      </c>
      <c r="K9" s="156">
        <v>119358.02</v>
      </c>
      <c r="L9" s="89"/>
      <c r="M9" s="88"/>
      <c r="N9" s="126" t="s">
        <v>109</v>
      </c>
      <c r="O9" s="127"/>
      <c r="P9" s="135"/>
      <c r="Q9" s="128">
        <v>3916</v>
      </c>
      <c r="R9" s="129">
        <v>856651.76</v>
      </c>
      <c r="S9" s="129">
        <f>R9/Q9*100</f>
        <v>21875.683350357507</v>
      </c>
    </row>
    <row r="10" spans="1:19" ht="20.100000000000001" customHeight="1">
      <c r="B10" s="215" t="s">
        <v>118</v>
      </c>
      <c r="C10" s="215"/>
      <c r="D10" s="153">
        <v>4330</v>
      </c>
      <c r="E10" s="154">
        <v>269359.02000000014</v>
      </c>
      <c r="F10" s="155">
        <v>803</v>
      </c>
      <c r="G10" s="156">
        <v>15679.419999999998</v>
      </c>
      <c r="H10" s="153">
        <v>563</v>
      </c>
      <c r="I10" s="154">
        <v>131827.48000000001</v>
      </c>
      <c r="J10" s="155">
        <v>978</v>
      </c>
      <c r="K10" s="156">
        <v>308607.43999999994</v>
      </c>
      <c r="L10" s="89"/>
      <c r="M10" s="88"/>
      <c r="N10" s="95"/>
      <c r="O10" s="94" t="s">
        <v>104</v>
      </c>
      <c r="P10" s="107"/>
      <c r="Q10" s="98">
        <f>Q9/Q$13</f>
        <v>7.3353938372201929E-2</v>
      </c>
      <c r="R10" s="99">
        <f>R9/R$13</f>
        <v>0.16864541313728007</v>
      </c>
      <c r="S10" s="100" t="s">
        <v>105</v>
      </c>
    </row>
    <row r="11" spans="1:19" ht="20.100000000000001" customHeight="1">
      <c r="B11" s="215" t="s">
        <v>119</v>
      </c>
      <c r="C11" s="215"/>
      <c r="D11" s="153">
        <v>9392</v>
      </c>
      <c r="E11" s="154">
        <v>523380.44</v>
      </c>
      <c r="F11" s="155">
        <v>2075</v>
      </c>
      <c r="G11" s="156">
        <v>35286.39</v>
      </c>
      <c r="H11" s="153">
        <v>1240</v>
      </c>
      <c r="I11" s="154">
        <v>274968.15999999997</v>
      </c>
      <c r="J11" s="155">
        <v>1657</v>
      </c>
      <c r="K11" s="156">
        <v>483928.44000000006</v>
      </c>
      <c r="L11" s="89"/>
      <c r="M11" s="88"/>
      <c r="N11" s="126" t="s">
        <v>110</v>
      </c>
      <c r="O11" s="127"/>
      <c r="P11" s="135"/>
      <c r="Q11" s="101">
        <v>6809</v>
      </c>
      <c r="R11" s="102">
        <v>2108919.0900000003</v>
      </c>
      <c r="S11" s="102">
        <f>R11/Q11*100</f>
        <v>30972.522984285508</v>
      </c>
    </row>
    <row r="12" spans="1:19" ht="20.100000000000001" customHeight="1" thickBot="1">
      <c r="B12" s="216" t="s">
        <v>120</v>
      </c>
      <c r="C12" s="216"/>
      <c r="D12" s="157">
        <v>2785</v>
      </c>
      <c r="E12" s="158">
        <v>175985.96</v>
      </c>
      <c r="F12" s="159">
        <v>824</v>
      </c>
      <c r="G12" s="160">
        <v>16256.23</v>
      </c>
      <c r="H12" s="157">
        <v>293</v>
      </c>
      <c r="I12" s="158">
        <v>57525.159999999996</v>
      </c>
      <c r="J12" s="159">
        <v>743</v>
      </c>
      <c r="K12" s="160">
        <v>227474.49000000005</v>
      </c>
      <c r="L12" s="89"/>
      <c r="M12" s="88"/>
      <c r="N12" s="125"/>
      <c r="O12" s="84" t="s">
        <v>104</v>
      </c>
      <c r="P12" s="108"/>
      <c r="Q12" s="103">
        <f>Q11/Q$13</f>
        <v>0.12754519059660954</v>
      </c>
      <c r="R12" s="104">
        <f>R11/R$13</f>
        <v>0.41517399229547697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33831</v>
      </c>
      <c r="E13" s="149">
        <v>1950003.2699999989</v>
      </c>
      <c r="F13" s="151">
        <v>8829</v>
      </c>
      <c r="G13" s="152">
        <v>164028.95999999993</v>
      </c>
      <c r="H13" s="150">
        <v>3916</v>
      </c>
      <c r="I13" s="149">
        <v>856651.76</v>
      </c>
      <c r="J13" s="151">
        <v>6809</v>
      </c>
      <c r="K13" s="152">
        <v>2108919.0900000003</v>
      </c>
      <c r="M13" s="58"/>
      <c r="N13" s="131" t="s">
        <v>111</v>
      </c>
      <c r="O13" s="132"/>
      <c r="P13" s="133"/>
      <c r="Q13" s="96">
        <f>Q5+Q7+Q9+Q11</f>
        <v>53385</v>
      </c>
      <c r="R13" s="97">
        <f>R5+R7+R9+R11</f>
        <v>5079603.0799999982</v>
      </c>
      <c r="S13" s="97">
        <f>R13/Q13*100</f>
        <v>9515.0380818581962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0.63730675345809606</v>
      </c>
      <c r="O16" s="58">
        <f>F5/(D5+F5+H5+J5)</f>
        <v>0.18663547599674532</v>
      </c>
      <c r="P16" s="58">
        <f>H5/(D5+F5+H5+J5)</f>
        <v>5.5838079739625714E-2</v>
      </c>
      <c r="Q16" s="58">
        <f>J5/(D5+F5+H5+J5)</f>
        <v>0.12021969080553295</v>
      </c>
    </row>
    <row r="17" spans="13:17" ht="20.100000000000001" customHeight="1">
      <c r="M17" s="14" t="s">
        <v>133</v>
      </c>
      <c r="N17" s="58">
        <f t="shared" ref="N17:N23" si="0">D6/(D6+F6+H6+J6)</f>
        <v>0.62480620155038757</v>
      </c>
      <c r="O17" s="58">
        <f t="shared" ref="O17:O23" si="1">F6/(D6+F6+H6+J6)</f>
        <v>0.21098191214470285</v>
      </c>
      <c r="P17" s="58">
        <f t="shared" ref="P17:P23" si="2">H6/(D6+F6+H6+J6)</f>
        <v>5.193798449612403E-2</v>
      </c>
      <c r="Q17" s="58">
        <f t="shared" ref="Q17:Q23" si="3">J6/(D6+F6+H6+J6)</f>
        <v>0.11227390180878553</v>
      </c>
    </row>
    <row r="18" spans="13:17" ht="20.100000000000001" customHeight="1">
      <c r="M18" s="14" t="s">
        <v>134</v>
      </c>
      <c r="N18" s="58">
        <f t="shared" si="0"/>
        <v>0.59548813691170754</v>
      </c>
      <c r="O18" s="58">
        <f t="shared" si="1"/>
        <v>0.18144690781796965</v>
      </c>
      <c r="P18" s="58">
        <f t="shared" si="2"/>
        <v>9.4515752625437571E-2</v>
      </c>
      <c r="Q18" s="58">
        <f t="shared" si="3"/>
        <v>0.12854920264488526</v>
      </c>
    </row>
    <row r="19" spans="13:17" ht="20.100000000000001" customHeight="1">
      <c r="M19" s="14" t="s">
        <v>135</v>
      </c>
      <c r="N19" s="58">
        <f t="shared" si="0"/>
        <v>0.65781409601634322</v>
      </c>
      <c r="O19" s="58">
        <f t="shared" si="1"/>
        <v>0.14198161389172625</v>
      </c>
      <c r="P19" s="58">
        <f t="shared" si="2"/>
        <v>3.0643513789581207E-2</v>
      </c>
      <c r="Q19" s="58">
        <f t="shared" si="3"/>
        <v>0.16956077630234934</v>
      </c>
    </row>
    <row r="20" spans="13:17" ht="20.100000000000001" customHeight="1">
      <c r="M20" s="14" t="s">
        <v>136</v>
      </c>
      <c r="N20" s="58">
        <f t="shared" si="0"/>
        <v>0.61782178217821782</v>
      </c>
      <c r="O20" s="58">
        <f t="shared" si="1"/>
        <v>0.14785478547854786</v>
      </c>
      <c r="P20" s="58">
        <f t="shared" si="2"/>
        <v>0.1066006600660066</v>
      </c>
      <c r="Q20" s="58">
        <f t="shared" si="3"/>
        <v>0.12772277227722773</v>
      </c>
    </row>
    <row r="21" spans="13:17" ht="20.100000000000001" customHeight="1">
      <c r="M21" s="14" t="s">
        <v>137</v>
      </c>
      <c r="N21" s="58">
        <f t="shared" si="0"/>
        <v>0.64878633503146543</v>
      </c>
      <c r="O21" s="58">
        <f t="shared" si="1"/>
        <v>0.12031765058435721</v>
      </c>
      <c r="P21" s="58">
        <f t="shared" si="2"/>
        <v>8.4357207072220552E-2</v>
      </c>
      <c r="Q21" s="58">
        <f t="shared" si="3"/>
        <v>0.14653880731195684</v>
      </c>
    </row>
    <row r="22" spans="13:17" ht="20.100000000000001" customHeight="1">
      <c r="M22" s="14" t="s">
        <v>138</v>
      </c>
      <c r="N22" s="58">
        <f t="shared" si="0"/>
        <v>0.65385686438318014</v>
      </c>
      <c r="O22" s="58">
        <f t="shared" si="1"/>
        <v>0.14445836814257867</v>
      </c>
      <c r="P22" s="58">
        <f t="shared" si="2"/>
        <v>8.6326928432191585E-2</v>
      </c>
      <c r="Q22" s="58">
        <f t="shared" si="3"/>
        <v>0.11535783904204956</v>
      </c>
    </row>
    <row r="23" spans="13:17" ht="20.100000000000001" customHeight="1">
      <c r="M23" s="14" t="s">
        <v>139</v>
      </c>
      <c r="N23" s="58">
        <f t="shared" si="0"/>
        <v>0.59956942949407965</v>
      </c>
      <c r="O23" s="58">
        <f t="shared" si="1"/>
        <v>0.17739504843918191</v>
      </c>
      <c r="P23" s="58">
        <f t="shared" si="2"/>
        <v>6.3078579117330461E-2</v>
      </c>
      <c r="Q23" s="58">
        <f t="shared" si="3"/>
        <v>0.15995694294940796</v>
      </c>
    </row>
    <row r="24" spans="13:17" ht="20.100000000000001" customHeight="1">
      <c r="M24" s="14" t="s">
        <v>140</v>
      </c>
      <c r="N24" s="58">
        <f t="shared" ref="N24" si="4">D13/(D13+F13+H13+J13)</f>
        <v>0.63371733633042993</v>
      </c>
      <c r="O24" s="58">
        <f t="shared" ref="O24" si="5">F13/(D13+F13+H13+J13)</f>
        <v>0.16538353470075864</v>
      </c>
      <c r="P24" s="58">
        <f t="shared" ref="P24" si="6">H13/(D13+F13+H13+J13)</f>
        <v>7.3353938372201929E-2</v>
      </c>
      <c r="Q24" s="58">
        <f t="shared" ref="Q24" si="7">J13/(D13+F13+H13+J13)</f>
        <v>0.12754519059660954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0.3816336380017441</v>
      </c>
      <c r="O29" s="58">
        <f>G5/(E5+G5+I5+K5)</f>
        <v>4.086780569782008E-2</v>
      </c>
      <c r="P29" s="58">
        <f>I5/(E5+G5+I5+K5)</f>
        <v>0.13162882327733494</v>
      </c>
      <c r="Q29" s="58">
        <f>K5/(E5+G5+I5+K5)</f>
        <v>0.44586973302310079</v>
      </c>
    </row>
    <row r="30" spans="13:17" ht="20.100000000000001" customHeight="1">
      <c r="M30" s="14" t="s">
        <v>133</v>
      </c>
      <c r="N30" s="58">
        <f t="shared" ref="N30:N37" si="8">E6/(E6+G6+I6+K6)</f>
        <v>0.41976409680372112</v>
      </c>
      <c r="O30" s="58">
        <f t="shared" ref="O30:O37" si="9">G6/(E6+G6+I6+K6)</f>
        <v>4.5953547133275784E-2</v>
      </c>
      <c r="P30" s="58">
        <f t="shared" ref="P30:P37" si="10">I6/(E6+G6+I6+K6)</f>
        <v>0.13107023942464241</v>
      </c>
      <c r="Q30" s="58">
        <f t="shared" ref="Q30:Q37" si="11">K6/(E6+G6+I6+K6)</f>
        <v>0.4032121166383606</v>
      </c>
    </row>
    <row r="31" spans="13:17" ht="20.100000000000001" customHeight="1">
      <c r="M31" s="14" t="s">
        <v>134</v>
      </c>
      <c r="N31" s="58">
        <f t="shared" si="8"/>
        <v>0.34456388276153366</v>
      </c>
      <c r="O31" s="58">
        <f t="shared" si="9"/>
        <v>3.2190474143322122E-2</v>
      </c>
      <c r="P31" s="58">
        <f t="shared" si="10"/>
        <v>0.2129648471758151</v>
      </c>
      <c r="Q31" s="58">
        <f t="shared" si="11"/>
        <v>0.41028079591932903</v>
      </c>
    </row>
    <row r="32" spans="13:17" ht="20.100000000000001" customHeight="1">
      <c r="M32" s="14" t="s">
        <v>135</v>
      </c>
      <c r="N32" s="58">
        <f t="shared" si="8"/>
        <v>0.38821988194866225</v>
      </c>
      <c r="O32" s="58">
        <f t="shared" si="9"/>
        <v>2.594434889196591E-2</v>
      </c>
      <c r="P32" s="58">
        <f t="shared" si="10"/>
        <v>6.5006428811851258E-2</v>
      </c>
      <c r="Q32" s="58">
        <f t="shared" si="11"/>
        <v>0.5208293403475206</v>
      </c>
    </row>
    <row r="33" spans="13:17" ht="20.100000000000001" customHeight="1">
      <c r="M33" s="14" t="s">
        <v>136</v>
      </c>
      <c r="N33" s="58">
        <f t="shared" si="8"/>
        <v>0.37084809771841559</v>
      </c>
      <c r="O33" s="58">
        <f t="shared" si="9"/>
        <v>2.8743881884706918E-2</v>
      </c>
      <c r="P33" s="58">
        <f t="shared" si="10"/>
        <v>0.2200838759930262</v>
      </c>
      <c r="Q33" s="58">
        <f t="shared" si="11"/>
        <v>0.38032414440385126</v>
      </c>
    </row>
    <row r="34" spans="13:17" ht="20.100000000000001" customHeight="1">
      <c r="M34" s="14" t="s">
        <v>137</v>
      </c>
      <c r="N34" s="58">
        <f t="shared" si="8"/>
        <v>0.37128726546209789</v>
      </c>
      <c r="O34" s="58">
        <f t="shared" si="9"/>
        <v>2.1612675067765406E-2</v>
      </c>
      <c r="P34" s="58">
        <f t="shared" si="10"/>
        <v>0.18171236501365121</v>
      </c>
      <c r="Q34" s="58">
        <f t="shared" si="11"/>
        <v>0.4253876944564855</v>
      </c>
    </row>
    <row r="35" spans="13:17" ht="20.100000000000001" customHeight="1">
      <c r="M35" s="14" t="s">
        <v>138</v>
      </c>
      <c r="N35" s="58">
        <f t="shared" si="8"/>
        <v>0.39723358138438919</v>
      </c>
      <c r="O35" s="58">
        <f t="shared" si="9"/>
        <v>2.6781549333074608E-2</v>
      </c>
      <c r="P35" s="58">
        <f t="shared" si="10"/>
        <v>0.20869443833910897</v>
      </c>
      <c r="Q35" s="58">
        <f t="shared" si="11"/>
        <v>0.36729043094342712</v>
      </c>
    </row>
    <row r="36" spans="13:17" ht="20.100000000000001" customHeight="1">
      <c r="M36" s="14" t="s">
        <v>139</v>
      </c>
      <c r="N36" s="58">
        <f t="shared" si="8"/>
        <v>0.368756352125371</v>
      </c>
      <c r="O36" s="58">
        <f t="shared" si="9"/>
        <v>3.406287680057557E-2</v>
      </c>
      <c r="P36" s="58">
        <f t="shared" si="10"/>
        <v>0.12053670734317844</v>
      </c>
      <c r="Q36" s="58">
        <f t="shared" si="11"/>
        <v>0.47664406373087492</v>
      </c>
    </row>
    <row r="37" spans="13:17" ht="20.100000000000001" customHeight="1">
      <c r="M37" s="14" t="s">
        <v>140</v>
      </c>
      <c r="N37" s="58">
        <f t="shared" si="8"/>
        <v>0.38388890613870552</v>
      </c>
      <c r="O37" s="58">
        <f t="shared" si="9"/>
        <v>3.2291688428537607E-2</v>
      </c>
      <c r="P37" s="58">
        <f t="shared" si="10"/>
        <v>0.16864541313728007</v>
      </c>
      <c r="Q37" s="58">
        <f t="shared" si="11"/>
        <v>0.41517399229547697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abSelected="1"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>
      <c r="B5" s="226" t="s">
        <v>68</v>
      </c>
      <c r="C5" s="229" t="s">
        <v>3</v>
      </c>
      <c r="D5" s="230"/>
      <c r="E5" s="163">
        <v>5008</v>
      </c>
      <c r="F5" s="164">
        <f t="shared" ref="F5:F16" si="0">E5/SUM(E$5:E$16)</f>
        <v>0.14802991339304189</v>
      </c>
      <c r="G5" s="165">
        <v>294023.4800000001</v>
      </c>
      <c r="H5" s="166">
        <f t="shared" ref="H5:H16" si="1">G5/SUM(G$5:G$16)</f>
        <v>0.15078101894670162</v>
      </c>
      <c r="N5" s="24"/>
    </row>
    <row r="6" spans="1:14" s="14" customFormat="1" ht="20.100000000000001" customHeight="1">
      <c r="B6" s="227"/>
      <c r="C6" s="231" t="s">
        <v>8</v>
      </c>
      <c r="D6" s="232"/>
      <c r="E6" s="167">
        <v>249</v>
      </c>
      <c r="F6" s="168">
        <f t="shared" si="0"/>
        <v>7.3601135053649024E-3</v>
      </c>
      <c r="G6" s="169">
        <v>17899.45</v>
      </c>
      <c r="H6" s="170">
        <f t="shared" si="1"/>
        <v>9.179189735410034E-3</v>
      </c>
      <c r="N6" s="24"/>
    </row>
    <row r="7" spans="1:14" s="14" customFormat="1" ht="20.100000000000001" customHeight="1">
      <c r="B7" s="227"/>
      <c r="C7" s="231" t="s">
        <v>9</v>
      </c>
      <c r="D7" s="232"/>
      <c r="E7" s="167">
        <v>2286</v>
      </c>
      <c r="F7" s="168">
        <f t="shared" si="0"/>
        <v>6.7571162543229576E-2</v>
      </c>
      <c r="G7" s="169">
        <v>104949.64000000001</v>
      </c>
      <c r="H7" s="170">
        <f t="shared" si="1"/>
        <v>5.382023795272918E-2</v>
      </c>
      <c r="N7" s="24"/>
    </row>
    <row r="8" spans="1:14" s="14" customFormat="1" ht="20.100000000000001" customHeight="1">
      <c r="B8" s="227"/>
      <c r="C8" s="231" t="s">
        <v>10</v>
      </c>
      <c r="D8" s="232"/>
      <c r="E8" s="167">
        <v>438</v>
      </c>
      <c r="F8" s="168">
        <f t="shared" si="0"/>
        <v>1.2946705684135851E-2</v>
      </c>
      <c r="G8" s="169">
        <v>18173.8</v>
      </c>
      <c r="H8" s="170">
        <f t="shared" si="1"/>
        <v>9.3198818071725583E-3</v>
      </c>
      <c r="N8" s="24"/>
    </row>
    <row r="9" spans="1:14" s="14" customFormat="1" ht="20.100000000000001" customHeight="1">
      <c r="B9" s="227"/>
      <c r="C9" s="220" t="s">
        <v>70</v>
      </c>
      <c r="D9" s="221"/>
      <c r="E9" s="167">
        <v>4429</v>
      </c>
      <c r="F9" s="168">
        <f t="shared" si="0"/>
        <v>0.13091543259141025</v>
      </c>
      <c r="G9" s="169">
        <v>56206.819999999992</v>
      </c>
      <c r="H9" s="170">
        <f t="shared" si="1"/>
        <v>2.8823961920843338E-2</v>
      </c>
      <c r="N9" s="24"/>
    </row>
    <row r="10" spans="1:14" s="14" customFormat="1" ht="20.100000000000001" customHeight="1">
      <c r="B10" s="227"/>
      <c r="C10" s="231" t="s">
        <v>54</v>
      </c>
      <c r="D10" s="232"/>
      <c r="E10" s="167">
        <v>6717</v>
      </c>
      <c r="F10" s="168">
        <f t="shared" si="0"/>
        <v>0.19854571251219297</v>
      </c>
      <c r="G10" s="169">
        <v>705985.19</v>
      </c>
      <c r="H10" s="170">
        <f t="shared" si="1"/>
        <v>0.36204308006109137</v>
      </c>
      <c r="N10" s="24"/>
    </row>
    <row r="11" spans="1:14" s="14" customFormat="1" ht="20.100000000000001" customHeight="1">
      <c r="B11" s="227"/>
      <c r="C11" s="231" t="s">
        <v>55</v>
      </c>
      <c r="D11" s="232"/>
      <c r="E11" s="167">
        <v>3217</v>
      </c>
      <c r="F11" s="168">
        <f t="shared" si="0"/>
        <v>9.5090301794212406E-2</v>
      </c>
      <c r="G11" s="169">
        <v>256377.75999999995</v>
      </c>
      <c r="H11" s="170">
        <f t="shared" si="1"/>
        <v>0.13147555388458398</v>
      </c>
      <c r="N11" s="24"/>
    </row>
    <row r="12" spans="1:14" s="14" customFormat="1" ht="20.100000000000001" customHeight="1">
      <c r="B12" s="227"/>
      <c r="C12" s="220" t="s">
        <v>152</v>
      </c>
      <c r="D12" s="221"/>
      <c r="E12" s="167">
        <v>1079</v>
      </c>
      <c r="F12" s="168">
        <f t="shared" si="0"/>
        <v>3.1893825189914578E-2</v>
      </c>
      <c r="G12" s="169">
        <v>126823.19999999998</v>
      </c>
      <c r="H12" s="170">
        <f t="shared" si="1"/>
        <v>6.5037429398772231E-2</v>
      </c>
      <c r="N12" s="24"/>
    </row>
    <row r="13" spans="1:14" s="14" customFormat="1" ht="20.100000000000001" customHeight="1">
      <c r="B13" s="227"/>
      <c r="C13" s="220" t="s">
        <v>150</v>
      </c>
      <c r="D13" s="221"/>
      <c r="E13" s="167">
        <v>190</v>
      </c>
      <c r="F13" s="168">
        <f t="shared" si="0"/>
        <v>5.6161508675475159E-3</v>
      </c>
      <c r="G13" s="169">
        <v>14150.169999999998</v>
      </c>
      <c r="H13" s="170">
        <f t="shared" si="1"/>
        <v>7.2564852673298328E-3</v>
      </c>
      <c r="N13" s="24"/>
    </row>
    <row r="14" spans="1:14" s="14" customFormat="1" ht="20.100000000000001" customHeight="1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7"/>
      <c r="C15" s="220" t="s">
        <v>72</v>
      </c>
      <c r="D15" s="221"/>
      <c r="E15" s="167">
        <v>9151</v>
      </c>
      <c r="F15" s="168">
        <f t="shared" si="0"/>
        <v>0.27049156099435429</v>
      </c>
      <c r="G15" s="169">
        <v>123415.03</v>
      </c>
      <c r="H15" s="170">
        <f t="shared" si="1"/>
        <v>6.3289652842479588E-2</v>
      </c>
      <c r="N15" s="24"/>
    </row>
    <row r="16" spans="1:14" s="14" customFormat="1" ht="20.100000000000001" customHeight="1">
      <c r="B16" s="228"/>
      <c r="C16" s="222" t="s">
        <v>71</v>
      </c>
      <c r="D16" s="223"/>
      <c r="E16" s="171">
        <v>1067</v>
      </c>
      <c r="F16" s="172">
        <f t="shared" si="0"/>
        <v>3.1539120924595786E-2</v>
      </c>
      <c r="G16" s="173">
        <v>231998.73000000004</v>
      </c>
      <c r="H16" s="174">
        <f t="shared" si="1"/>
        <v>0.1189735081828863</v>
      </c>
      <c r="N16" s="24"/>
    </row>
    <row r="17" spans="2:8" s="14" customFormat="1" ht="20.100000000000001" hidden="1" customHeight="1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7"/>
      <c r="C18" s="220" t="s">
        <v>84</v>
      </c>
      <c r="D18" s="221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7"/>
      <c r="C19" s="220" t="s">
        <v>85</v>
      </c>
      <c r="D19" s="221"/>
      <c r="E19" s="167">
        <v>673</v>
      </c>
      <c r="F19" s="168">
        <f t="shared" si="2"/>
        <v>7.6226073167969186E-2</v>
      </c>
      <c r="G19" s="169">
        <v>20540.059999999998</v>
      </c>
      <c r="H19" s="170">
        <f t="shared" si="3"/>
        <v>0.12522215589247165</v>
      </c>
    </row>
    <row r="20" spans="2:8" s="14" customFormat="1" ht="20.100000000000001" customHeight="1">
      <c r="B20" s="227"/>
      <c r="C20" s="220" t="s">
        <v>86</v>
      </c>
      <c r="D20" s="221"/>
      <c r="E20" s="167">
        <v>191</v>
      </c>
      <c r="F20" s="168">
        <f t="shared" si="2"/>
        <v>2.1633254049156191E-2</v>
      </c>
      <c r="G20" s="169">
        <v>6705.5900000000011</v>
      </c>
      <c r="H20" s="170">
        <f t="shared" si="3"/>
        <v>4.0880524999975618E-2</v>
      </c>
    </row>
    <row r="21" spans="2:8" s="14" customFormat="1" ht="20.100000000000001" customHeight="1">
      <c r="B21" s="227"/>
      <c r="C21" s="220" t="s">
        <v>87</v>
      </c>
      <c r="D21" s="221"/>
      <c r="E21" s="167">
        <v>442</v>
      </c>
      <c r="F21" s="168">
        <f t="shared" si="2"/>
        <v>5.0062294710612756E-2</v>
      </c>
      <c r="G21" s="169">
        <v>5305.1100000000006</v>
      </c>
      <c r="H21" s="170">
        <f t="shared" si="3"/>
        <v>3.2342520491503449E-2</v>
      </c>
    </row>
    <row r="22" spans="2:8" s="14" customFormat="1" ht="20.100000000000001" hidden="1" customHeight="1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7"/>
      <c r="C23" s="220" t="s">
        <v>89</v>
      </c>
      <c r="D23" s="221"/>
      <c r="E23" s="167">
        <v>2297</v>
      </c>
      <c r="F23" s="168">
        <f t="shared" si="2"/>
        <v>0.2601653641408993</v>
      </c>
      <c r="G23" s="169">
        <v>80869.5</v>
      </c>
      <c r="H23" s="170">
        <f t="shared" si="3"/>
        <v>0.49301964726228825</v>
      </c>
    </row>
    <row r="24" spans="2:8" s="14" customFormat="1" ht="20.100000000000001" customHeight="1">
      <c r="B24" s="227"/>
      <c r="C24" s="220" t="s">
        <v>90</v>
      </c>
      <c r="D24" s="221"/>
      <c r="E24" s="167">
        <v>68</v>
      </c>
      <c r="F24" s="168">
        <f t="shared" si="2"/>
        <v>7.7018914939404239E-3</v>
      </c>
      <c r="G24" s="169">
        <v>2663.4900000000002</v>
      </c>
      <c r="H24" s="170">
        <f t="shared" si="3"/>
        <v>1.6237925302946505E-2</v>
      </c>
    </row>
    <row r="25" spans="2:8" s="14" customFormat="1" ht="20.100000000000001" customHeight="1">
      <c r="B25" s="227"/>
      <c r="C25" s="220" t="s">
        <v>145</v>
      </c>
      <c r="D25" s="221"/>
      <c r="E25" s="167">
        <v>8</v>
      </c>
      <c r="F25" s="168">
        <f t="shared" si="2"/>
        <v>9.0610488164004984E-4</v>
      </c>
      <c r="G25" s="169">
        <v>252.3</v>
      </c>
      <c r="H25" s="170">
        <f t="shared" si="3"/>
        <v>1.5381430205983137E-3</v>
      </c>
    </row>
    <row r="26" spans="2:8" s="14" customFormat="1" ht="20.100000000000001" customHeight="1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7"/>
      <c r="C27" s="220" t="s">
        <v>92</v>
      </c>
      <c r="D27" s="221"/>
      <c r="E27" s="167">
        <v>4925</v>
      </c>
      <c r="F27" s="168">
        <f t="shared" si="2"/>
        <v>0.55782081775965564</v>
      </c>
      <c r="G27" s="169">
        <v>29152.47</v>
      </c>
      <c r="H27" s="170">
        <f t="shared" si="3"/>
        <v>0.17772757932501673</v>
      </c>
    </row>
    <row r="28" spans="2:8" s="14" customFormat="1" ht="20.100000000000001" customHeight="1">
      <c r="B28" s="228"/>
      <c r="C28" s="220" t="s">
        <v>91</v>
      </c>
      <c r="D28" s="221"/>
      <c r="E28" s="171">
        <v>225</v>
      </c>
      <c r="F28" s="172">
        <f t="shared" si="2"/>
        <v>2.54841997961264E-2</v>
      </c>
      <c r="G28" s="173">
        <v>18540.440000000002</v>
      </c>
      <c r="H28" s="174">
        <f t="shared" si="3"/>
        <v>0.11303150370519938</v>
      </c>
    </row>
    <row r="29" spans="2:8" s="14" customFormat="1" ht="20.100000000000001" customHeight="1">
      <c r="B29" s="251" t="s">
        <v>82</v>
      </c>
      <c r="C29" s="240" t="s">
        <v>73</v>
      </c>
      <c r="D29" s="241"/>
      <c r="E29" s="175">
        <v>166</v>
      </c>
      <c r="F29" s="176">
        <f t="shared" ref="F29:F40" si="4">E29/SUM(E$29:E$40)</f>
        <v>4.2390194075587334E-2</v>
      </c>
      <c r="G29" s="177">
        <v>28972.799999999992</v>
      </c>
      <c r="H29" s="178">
        <f t="shared" ref="H29:H40" si="5">G29/SUM(G$29:G$40)</f>
        <v>3.3820977616388706E-2</v>
      </c>
    </row>
    <row r="30" spans="2:8" s="14" customFormat="1" ht="20.100000000000001" customHeight="1">
      <c r="B30" s="252"/>
      <c r="C30" s="220" t="s">
        <v>74</v>
      </c>
      <c r="D30" s="221"/>
      <c r="E30" s="167">
        <v>7</v>
      </c>
      <c r="F30" s="168">
        <f t="shared" si="4"/>
        <v>1.7875383043922371E-3</v>
      </c>
      <c r="G30" s="169">
        <v>1311.62</v>
      </c>
      <c r="H30" s="170">
        <f t="shared" si="5"/>
        <v>1.5311005723025654E-3</v>
      </c>
    </row>
    <row r="31" spans="2:8" s="14" customFormat="1" ht="20.100000000000001" customHeight="1">
      <c r="B31" s="252"/>
      <c r="C31" s="220" t="s">
        <v>75</v>
      </c>
      <c r="D31" s="221"/>
      <c r="E31" s="167">
        <v>138</v>
      </c>
      <c r="F31" s="168">
        <f t="shared" si="4"/>
        <v>3.5240040858018386E-2</v>
      </c>
      <c r="G31" s="169">
        <v>19060.050000000003</v>
      </c>
      <c r="H31" s="170">
        <f t="shared" si="5"/>
        <v>2.2249472761253653E-2</v>
      </c>
    </row>
    <row r="32" spans="2:8" s="14" customFormat="1" ht="20.100000000000001" customHeight="1">
      <c r="B32" s="252"/>
      <c r="C32" s="220" t="s">
        <v>76</v>
      </c>
      <c r="D32" s="221"/>
      <c r="E32" s="167">
        <v>9</v>
      </c>
      <c r="F32" s="168">
        <f t="shared" si="4"/>
        <v>2.2982635342185904E-3</v>
      </c>
      <c r="G32" s="169">
        <v>413.8</v>
      </c>
      <c r="H32" s="170">
        <f t="shared" si="5"/>
        <v>4.8304342478675352E-4</v>
      </c>
    </row>
    <row r="33" spans="2:8" s="14" customFormat="1" ht="20.100000000000001" customHeight="1">
      <c r="B33" s="252"/>
      <c r="C33" s="220" t="s">
        <v>77</v>
      </c>
      <c r="D33" s="221"/>
      <c r="E33" s="167">
        <v>575</v>
      </c>
      <c r="F33" s="168">
        <f t="shared" si="4"/>
        <v>0.1468335035750766</v>
      </c>
      <c r="G33" s="169">
        <v>127167.65999999997</v>
      </c>
      <c r="H33" s="170">
        <f t="shared" si="5"/>
        <v>0.1484473223985438</v>
      </c>
    </row>
    <row r="34" spans="2:8" s="14" customFormat="1" ht="20.100000000000001" customHeight="1">
      <c r="B34" s="252"/>
      <c r="C34" s="220" t="s">
        <v>78</v>
      </c>
      <c r="D34" s="221"/>
      <c r="E34" s="167">
        <v>96</v>
      </c>
      <c r="F34" s="168">
        <f t="shared" si="4"/>
        <v>2.4514811031664963E-2</v>
      </c>
      <c r="G34" s="169">
        <v>6305.25</v>
      </c>
      <c r="H34" s="170">
        <f t="shared" si="5"/>
        <v>7.3603420834622464E-3</v>
      </c>
    </row>
    <row r="35" spans="2:8" s="14" customFormat="1" ht="20.100000000000001" customHeight="1">
      <c r="B35" s="252"/>
      <c r="C35" s="220" t="s">
        <v>79</v>
      </c>
      <c r="D35" s="221"/>
      <c r="E35" s="167">
        <v>1805</v>
      </c>
      <c r="F35" s="168">
        <f t="shared" si="4"/>
        <v>0.46092951991828396</v>
      </c>
      <c r="G35" s="169">
        <v>522637.77</v>
      </c>
      <c r="H35" s="170">
        <f t="shared" si="5"/>
        <v>0.61009361610370128</v>
      </c>
    </row>
    <row r="36" spans="2:8" s="14" customFormat="1" ht="20.100000000000001" customHeight="1">
      <c r="B36" s="252"/>
      <c r="C36" s="220" t="s">
        <v>80</v>
      </c>
      <c r="D36" s="221"/>
      <c r="E36" s="167">
        <v>27</v>
      </c>
      <c r="F36" s="168">
        <f t="shared" si="4"/>
        <v>6.8947906026557712E-3</v>
      </c>
      <c r="G36" s="169">
        <v>6809.34</v>
      </c>
      <c r="H36" s="170">
        <f t="shared" si="5"/>
        <v>7.9487842294283031E-3</v>
      </c>
    </row>
    <row r="37" spans="2:8" s="14" customFormat="1" ht="20.100000000000001" customHeight="1">
      <c r="B37" s="252"/>
      <c r="C37" s="220" t="s">
        <v>81</v>
      </c>
      <c r="D37" s="221"/>
      <c r="E37" s="167">
        <v>25</v>
      </c>
      <c r="F37" s="168">
        <f t="shared" si="4"/>
        <v>6.3840653728294179E-3</v>
      </c>
      <c r="G37" s="169">
        <v>5627.0599999999995</v>
      </c>
      <c r="H37" s="170">
        <f t="shared" si="5"/>
        <v>6.5686668290975076E-3</v>
      </c>
    </row>
    <row r="38" spans="2:8" s="14" customFormat="1" ht="20.100000000000001" customHeight="1">
      <c r="B38" s="252"/>
      <c r="C38" s="220" t="s">
        <v>147</v>
      </c>
      <c r="D38" s="221"/>
      <c r="E38" s="167">
        <v>65</v>
      </c>
      <c r="F38" s="168">
        <f t="shared" si="4"/>
        <v>1.6598569969356484E-2</v>
      </c>
      <c r="G38" s="169">
        <v>20052.84</v>
      </c>
      <c r="H38" s="170">
        <f t="shared" si="5"/>
        <v>2.3408391760030938E-2</v>
      </c>
    </row>
    <row r="39" spans="2:8" s="14" customFormat="1" ht="20.100000000000001" customHeight="1">
      <c r="B39" s="252"/>
      <c r="C39" s="245" t="s">
        <v>93</v>
      </c>
      <c r="D39" s="246"/>
      <c r="E39" s="167">
        <v>60</v>
      </c>
      <c r="F39" s="168">
        <f t="shared" si="4"/>
        <v>1.5321756894790603E-2</v>
      </c>
      <c r="G39" s="169">
        <v>15916.430000000002</v>
      </c>
      <c r="H39" s="184">
        <f t="shared" si="5"/>
        <v>1.8579813575588758E-2</v>
      </c>
    </row>
    <row r="40" spans="2:8" s="14" customFormat="1" ht="20.100000000000001" customHeight="1">
      <c r="B40" s="182"/>
      <c r="C40" s="222" t="s">
        <v>148</v>
      </c>
      <c r="D40" s="223"/>
      <c r="E40" s="167">
        <v>943</v>
      </c>
      <c r="F40" s="185">
        <f t="shared" si="4"/>
        <v>0.24080694586312565</v>
      </c>
      <c r="G40" s="169">
        <v>102377.14</v>
      </c>
      <c r="H40" s="172">
        <f t="shared" si="5"/>
        <v>0.11950846864541549</v>
      </c>
    </row>
    <row r="41" spans="2:8" s="14" customFormat="1" ht="20.100000000000001" customHeight="1">
      <c r="B41" s="247" t="s">
        <v>94</v>
      </c>
      <c r="C41" s="240" t="s">
        <v>95</v>
      </c>
      <c r="D41" s="241"/>
      <c r="E41" s="175">
        <v>3711</v>
      </c>
      <c r="F41" s="176">
        <f>E41/SUM(E$41:E$44)</f>
        <v>0.54501395212219117</v>
      </c>
      <c r="G41" s="177">
        <v>1077318.9599999997</v>
      </c>
      <c r="H41" s="178">
        <f>G41/SUM(G$41:G$44)</f>
        <v>0.51083939877465856</v>
      </c>
    </row>
    <row r="42" spans="2:8" s="14" customFormat="1" ht="20.100000000000001" customHeight="1">
      <c r="B42" s="248"/>
      <c r="C42" s="220" t="s">
        <v>96</v>
      </c>
      <c r="D42" s="221"/>
      <c r="E42" s="167">
        <v>2664</v>
      </c>
      <c r="F42" s="168">
        <f t="shared" ref="F42:F44" si="6">E42/SUM(E$41:E$44)</f>
        <v>0.3912468791305625</v>
      </c>
      <c r="G42" s="169">
        <v>862272.36999999988</v>
      </c>
      <c r="H42" s="170">
        <f t="shared" ref="H42:H44" si="7">G42/SUM(G$41:G$44)</f>
        <v>0.40886934642902784</v>
      </c>
    </row>
    <row r="43" spans="2:8" s="14" customFormat="1" ht="20.100000000000001" customHeight="1">
      <c r="B43" s="249"/>
      <c r="C43" s="220" t="s">
        <v>149</v>
      </c>
      <c r="D43" s="221"/>
      <c r="E43" s="183">
        <v>373</v>
      </c>
      <c r="F43" s="168">
        <f t="shared" si="6"/>
        <v>5.4780437656043471E-2</v>
      </c>
      <c r="G43" s="169">
        <v>148685.91</v>
      </c>
      <c r="H43" s="170">
        <f t="shared" si="7"/>
        <v>7.0503373365547198E-2</v>
      </c>
    </row>
    <row r="44" spans="2:8" s="14" customFormat="1" ht="20.100000000000001" customHeight="1">
      <c r="B44" s="250"/>
      <c r="C44" s="222" t="s">
        <v>97</v>
      </c>
      <c r="D44" s="223"/>
      <c r="E44" s="171">
        <v>61</v>
      </c>
      <c r="F44" s="172">
        <f t="shared" si="6"/>
        <v>8.9587310912028206E-3</v>
      </c>
      <c r="G44" s="173">
        <v>20641.849999999999</v>
      </c>
      <c r="H44" s="174">
        <f t="shared" si="7"/>
        <v>9.7878814307665093E-3</v>
      </c>
    </row>
    <row r="45" spans="2:8" s="14" customFormat="1" ht="20.100000000000001" customHeight="1">
      <c r="B45" s="242" t="s">
        <v>112</v>
      </c>
      <c r="C45" s="243"/>
      <c r="D45" s="244"/>
      <c r="E45" s="144">
        <f>SUM(E5:E44)</f>
        <v>53385</v>
      </c>
      <c r="F45" s="179">
        <f>E45/E$45</f>
        <v>1</v>
      </c>
      <c r="G45" s="180">
        <f>SUM(G5:G44)</f>
        <v>5079603.08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3279</v>
      </c>
      <c r="E4" s="67">
        <v>59585.070000000007</v>
      </c>
      <c r="F4" s="67">
        <f>E4*1000/D4</f>
        <v>18171.720036596525</v>
      </c>
      <c r="G4" s="67">
        <v>50320</v>
      </c>
      <c r="H4" s="63">
        <f>F4/G4</f>
        <v>0.36112321217401683</v>
      </c>
      <c r="K4" s="14">
        <f>D4*G4</f>
        <v>164999280</v>
      </c>
      <c r="L4" s="14" t="s">
        <v>26</v>
      </c>
      <c r="M4" s="24">
        <f>G4-F4</f>
        <v>32148.279963403475</v>
      </c>
    </row>
    <row r="5" spans="1:13" s="14" customFormat="1" ht="20.100000000000001" customHeight="1">
      <c r="B5" s="253" t="s">
        <v>27</v>
      </c>
      <c r="C5" s="254"/>
      <c r="D5" s="64">
        <v>3601</v>
      </c>
      <c r="E5" s="68">
        <v>104425.31999999999</v>
      </c>
      <c r="F5" s="68">
        <f t="shared" ref="F5:F13" si="0">E5*1000/D5</f>
        <v>28998.978061649537</v>
      </c>
      <c r="G5" s="68">
        <v>105310</v>
      </c>
      <c r="H5" s="65">
        <f t="shared" ref="H5:H10" si="1">F5/G5</f>
        <v>0.27536775293561427</v>
      </c>
      <c r="K5" s="14">
        <f t="shared" ref="K5:K10" si="2">D5*G5</f>
        <v>379221310</v>
      </c>
      <c r="L5" s="14" t="s">
        <v>27</v>
      </c>
      <c r="M5" s="24">
        <f t="shared" ref="M5:M10" si="3">G5-F5</f>
        <v>76311.021938350459</v>
      </c>
    </row>
    <row r="6" spans="1:13" s="14" customFormat="1" ht="20.100000000000001" customHeight="1">
      <c r="B6" s="253" t="s">
        <v>28</v>
      </c>
      <c r="C6" s="254"/>
      <c r="D6" s="64">
        <v>6268</v>
      </c>
      <c r="E6" s="68">
        <v>537600.41</v>
      </c>
      <c r="F6" s="68">
        <f t="shared" si="0"/>
        <v>85769.050733886412</v>
      </c>
      <c r="G6" s="68">
        <v>167650</v>
      </c>
      <c r="H6" s="65">
        <f t="shared" si="1"/>
        <v>0.51159588866022321</v>
      </c>
      <c r="K6" s="14">
        <f t="shared" si="2"/>
        <v>1050830200</v>
      </c>
      <c r="L6" s="14" t="s">
        <v>28</v>
      </c>
      <c r="M6" s="24">
        <f t="shared" si="3"/>
        <v>81880.949266113588</v>
      </c>
    </row>
    <row r="7" spans="1:13" s="14" customFormat="1" ht="20.100000000000001" customHeight="1">
      <c r="B7" s="253" t="s">
        <v>29</v>
      </c>
      <c r="C7" s="254"/>
      <c r="D7" s="64">
        <v>3834</v>
      </c>
      <c r="E7" s="68">
        <v>427571.01999999996</v>
      </c>
      <c r="F7" s="68">
        <f t="shared" si="0"/>
        <v>111520.87115284297</v>
      </c>
      <c r="G7" s="68">
        <v>197050</v>
      </c>
      <c r="H7" s="65">
        <f t="shared" si="1"/>
        <v>0.56595214997636623</v>
      </c>
      <c r="K7" s="14">
        <f t="shared" si="2"/>
        <v>755489700</v>
      </c>
      <c r="L7" s="14" t="s">
        <v>29</v>
      </c>
      <c r="M7" s="24">
        <f t="shared" si="3"/>
        <v>85529.12884715703</v>
      </c>
    </row>
    <row r="8" spans="1:13" s="14" customFormat="1" ht="20.100000000000001" customHeight="1">
      <c r="B8" s="253" t="s">
        <v>30</v>
      </c>
      <c r="C8" s="254"/>
      <c r="D8" s="64">
        <v>2489</v>
      </c>
      <c r="E8" s="68">
        <v>371100.20999999996</v>
      </c>
      <c r="F8" s="68">
        <f t="shared" si="0"/>
        <v>149096.10687022898</v>
      </c>
      <c r="G8" s="68">
        <v>270480</v>
      </c>
      <c r="H8" s="65">
        <f t="shared" si="1"/>
        <v>0.55122784261397872</v>
      </c>
      <c r="K8" s="14">
        <f t="shared" si="2"/>
        <v>673224720</v>
      </c>
      <c r="L8" s="14" t="s">
        <v>30</v>
      </c>
      <c r="M8" s="24">
        <f t="shared" si="3"/>
        <v>121383.89312977102</v>
      </c>
    </row>
    <row r="9" spans="1:13" s="14" customFormat="1" ht="20.100000000000001" customHeight="1">
      <c r="B9" s="253" t="s">
        <v>31</v>
      </c>
      <c r="C9" s="254"/>
      <c r="D9" s="64">
        <v>2228</v>
      </c>
      <c r="E9" s="68">
        <v>407246.22000000009</v>
      </c>
      <c r="F9" s="68">
        <f t="shared" si="0"/>
        <v>182785.55655296231</v>
      </c>
      <c r="G9" s="68">
        <v>309380</v>
      </c>
      <c r="H9" s="65">
        <f t="shared" si="1"/>
        <v>0.59081245249519143</v>
      </c>
      <c r="K9" s="14">
        <f t="shared" si="2"/>
        <v>689298640</v>
      </c>
      <c r="L9" s="14" t="s">
        <v>31</v>
      </c>
      <c r="M9" s="24">
        <f t="shared" si="3"/>
        <v>126594.44344703769</v>
      </c>
    </row>
    <row r="10" spans="1:13" s="14" customFormat="1" ht="20.100000000000001" customHeight="1">
      <c r="B10" s="259" t="s">
        <v>32</v>
      </c>
      <c r="C10" s="260"/>
      <c r="D10" s="72">
        <v>991</v>
      </c>
      <c r="E10" s="73">
        <v>206503.98</v>
      </c>
      <c r="F10" s="73">
        <f t="shared" si="0"/>
        <v>208379.39455095862</v>
      </c>
      <c r="G10" s="73">
        <v>362170</v>
      </c>
      <c r="H10" s="75">
        <f t="shared" si="1"/>
        <v>0.57536348828163186</v>
      </c>
      <c r="K10" s="14">
        <f t="shared" si="2"/>
        <v>358910470</v>
      </c>
      <c r="L10" s="14" t="s">
        <v>32</v>
      </c>
      <c r="M10" s="24">
        <f t="shared" si="3"/>
        <v>153790.60544904138</v>
      </c>
    </row>
    <row r="11" spans="1:13" s="14" customFormat="1" ht="20.100000000000001" customHeight="1">
      <c r="B11" s="257" t="s">
        <v>64</v>
      </c>
      <c r="C11" s="258"/>
      <c r="D11" s="62">
        <f>SUM(D4:D5)</f>
        <v>6880</v>
      </c>
      <c r="E11" s="67">
        <f>SUM(E4:E5)</f>
        <v>164010.39000000001</v>
      </c>
      <c r="F11" s="67">
        <f t="shared" si="0"/>
        <v>23838.719476744187</v>
      </c>
      <c r="G11" s="82"/>
      <c r="H11" s="63">
        <f>SUM(E4:E5)*1000/SUM(K4:K5)</f>
        <v>0.30136748409316894</v>
      </c>
    </row>
    <row r="12" spans="1:13" s="14" customFormat="1" ht="20.100000000000001" customHeight="1">
      <c r="B12" s="259" t="s">
        <v>58</v>
      </c>
      <c r="C12" s="260"/>
      <c r="D12" s="66">
        <f>SUM(D6:D10)</f>
        <v>15810</v>
      </c>
      <c r="E12" s="78">
        <f>SUM(E6:E10)</f>
        <v>1950021.8399999999</v>
      </c>
      <c r="F12" s="69">
        <f t="shared" si="0"/>
        <v>123341.03984819732</v>
      </c>
      <c r="G12" s="83"/>
      <c r="H12" s="70">
        <f>SUM(E6:E10)*1000/SUM(K6:K10)</f>
        <v>0.55276586441310338</v>
      </c>
    </row>
    <row r="13" spans="1:13" s="14" customFormat="1" ht="20.100000000000001" customHeight="1">
      <c r="B13" s="255" t="s">
        <v>65</v>
      </c>
      <c r="C13" s="256"/>
      <c r="D13" s="71">
        <f>SUM(D11:D12)</f>
        <v>22690</v>
      </c>
      <c r="E13" s="79">
        <f>SUM(E11:E12)</f>
        <v>2114032.23</v>
      </c>
      <c r="F13" s="74">
        <f t="shared" si="0"/>
        <v>93170.217276333191</v>
      </c>
      <c r="G13" s="77"/>
      <c r="H13" s="76">
        <f>SUM(E4:E10)*1000/SUM(K4:K10)</f>
        <v>0.51916639543050946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2024-03-05T00:48:03Z</dcterms:modified>
</cp:coreProperties>
</file>