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-M-Kitamura\Desktop\"/>
    </mc:Choice>
  </mc:AlternateContent>
  <xr:revisionPtr revIDLastSave="0" documentId="13_ncr:1_{D7DB48F5-7EB7-48B6-8495-B49739C84DD7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3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'03月状況（表紙）'!$A$1:$L$46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<sst xmlns="http://schemas.openxmlformats.org/spreadsheetml/2006/main" count="263" uniqueCount="190">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</sst>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22120</c:v>
                </c:pt>
                <c:pt idx="1">
                  <c:v>13499</c:v>
                </c:pt>
                <c:pt idx="2">
                  <c:v>8391</c:v>
                </c:pt>
                <c:pt idx="3">
                  <c:v>4800</c:v>
                </c:pt>
                <c:pt idx="4">
                  <c:v>6590</c:v>
                </c:pt>
                <c:pt idx="5">
                  <c:v>14167</c:v>
                </c:pt>
                <c:pt idx="6">
                  <c:v>21998</c:v>
                </c:pt>
                <c:pt idx="7">
                  <c:v>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17253</c:v>
                </c:pt>
                <c:pt idx="1">
                  <c:v>11593</c:v>
                </c:pt>
                <c:pt idx="2">
                  <c:v>6554</c:v>
                </c:pt>
                <c:pt idx="3">
                  <c:v>3545</c:v>
                </c:pt>
                <c:pt idx="4">
                  <c:v>5028</c:v>
                </c:pt>
                <c:pt idx="5">
                  <c:v>11427</c:v>
                </c:pt>
                <c:pt idx="6">
                  <c:v>17260</c:v>
                </c:pt>
                <c:pt idx="7">
                  <c:v>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7207</c:v>
                </c:pt>
                <c:pt idx="1">
                  <c:v>5601</c:v>
                </c:pt>
                <c:pt idx="2">
                  <c:v>3543</c:v>
                </c:pt>
                <c:pt idx="3">
                  <c:v>1751</c:v>
                </c:pt>
                <c:pt idx="4">
                  <c:v>2832</c:v>
                </c:pt>
                <c:pt idx="5">
                  <c:v>5966</c:v>
                </c:pt>
                <c:pt idx="6">
                  <c:v>9175</c:v>
                </c:pt>
                <c:pt idx="7">
                  <c:v>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0.24932156487017401</c:v>
                </c:pt>
                <c:pt idx="1">
                  <c:v>0.33657926769089053</c:v>
                </c:pt>
                <c:pt idx="2">
                  <c:v>0.38099948480164864</c:v>
                </c:pt>
                <c:pt idx="3">
                  <c:v>0.31149918237635371</c:v>
                </c:pt>
                <c:pt idx="4">
                  <c:v>0.32941230109880087</c:v>
                </c:pt>
                <c:pt idx="5">
                  <c:v>0.33169029627216262</c:v>
                </c:pt>
                <c:pt idx="6">
                  <c:v>0.3740346595823551</c:v>
                </c:pt>
                <c:pt idx="7">
                  <c:v>0.36822709526763236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3733</c:v>
                </c:pt>
                <c:pt idx="1">
                  <c:v>2674</c:v>
                </c:pt>
                <c:pt idx="2">
                  <c:v>410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1083436.42</c:v>
                </c:pt>
                <c:pt idx="1">
                  <c:v>864795.73999999976</c:v>
                </c:pt>
                <c:pt idx="2">
                  <c:v>165696.02999999997</c:v>
                </c:pt>
                <c:pt idx="3">
                  <c:v>6798.93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27039.959999999995</c:v>
                </c:pt>
                <c:pt idx="1">
                  <c:v>1301.04</c:v>
                </c:pt>
                <c:pt idx="2">
                  <c:v>17431.57</c:v>
                </c:pt>
                <c:pt idx="3">
                  <c:v>344.62</c:v>
                </c:pt>
                <c:pt idx="4">
                  <c:v>123321.56999999999</c:v>
                </c:pt>
                <c:pt idx="5">
                  <c:v>6465.01</c:v>
                </c:pt>
                <c:pt idx="6">
                  <c:v>524564.96</c:v>
                </c:pt>
                <c:pt idx="7">
                  <c:v>7224.0599999999995</c:v>
                </c:pt>
                <c:pt idx="8">
                  <c:v>5918.16</c:v>
                </c:pt>
                <c:pt idx="9">
                  <c:v>18980.68</c:v>
                </c:pt>
                <c:pt idx="10">
                  <c:v>14925.28</c:v>
                </c:pt>
                <c:pt idx="11">
                  <c:v>108965.02999999997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155</c:v>
                </c:pt>
                <c:pt idx="1">
                  <c:v>7</c:v>
                </c:pt>
                <c:pt idx="2">
                  <c:v>123</c:v>
                </c:pt>
                <c:pt idx="3">
                  <c:v>9</c:v>
                </c:pt>
                <c:pt idx="4">
                  <c:v>554</c:v>
                </c:pt>
                <c:pt idx="5">
                  <c:v>98</c:v>
                </c:pt>
                <c:pt idx="6">
                  <c:v>1804</c:v>
                </c:pt>
                <c:pt idx="7">
                  <c:v>28</c:v>
                </c:pt>
                <c:pt idx="8">
                  <c:v>27</c:v>
                </c:pt>
                <c:pt idx="9">
                  <c:v>65</c:v>
                </c:pt>
                <c:pt idx="10">
                  <c:v>55</c:v>
                </c:pt>
                <c:pt idx="11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18293.700091435534</c:v>
                </c:pt>
                <c:pt idx="1">
                  <c:v>29263.937708565074</c:v>
                </c:pt>
                <c:pt idx="2">
                  <c:v>90294.121471614329</c:v>
                </c:pt>
                <c:pt idx="3">
                  <c:v>117566.8741993338</c:v>
                </c:pt>
                <c:pt idx="4">
                  <c:v>155915.5914412596</c:v>
                </c:pt>
                <c:pt idx="5">
                  <c:v>187207.6347438753</c:v>
                </c:pt>
                <c:pt idx="6">
                  <c:v>218240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3281</c:v>
                </c:pt>
                <c:pt idx="1">
                  <c:v>3596</c:v>
                </c:pt>
                <c:pt idx="2">
                  <c:v>6306</c:v>
                </c:pt>
                <c:pt idx="3">
                  <c:v>3903</c:v>
                </c:pt>
                <c:pt idx="4">
                  <c:v>2477</c:v>
                </c:pt>
                <c:pt idx="5">
                  <c:v>2245</c:v>
                </c:pt>
                <c:pt idx="6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18293.700091435534</c:v>
                </c:pt>
                <c:pt idx="1">
                  <c:v>29263.937708565074</c:v>
                </c:pt>
                <c:pt idx="2">
                  <c:v>90294.121471614329</c:v>
                </c:pt>
                <c:pt idx="3">
                  <c:v>117566.8741993338</c:v>
                </c:pt>
                <c:pt idx="4">
                  <c:v>155915.5914412596</c:v>
                </c:pt>
                <c:pt idx="5">
                  <c:v>187207.6347438753</c:v>
                </c:pt>
                <c:pt idx="6">
                  <c:v>218240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7137</c:v>
                </c:pt>
                <c:pt idx="1">
                  <c:v>5658</c:v>
                </c:pt>
                <c:pt idx="2">
                  <c:v>8657</c:v>
                </c:pt>
                <c:pt idx="3">
                  <c:v>5423</c:v>
                </c:pt>
                <c:pt idx="4">
                  <c:v>4598</c:v>
                </c:pt>
                <c:pt idx="5">
                  <c:v>5609</c:v>
                </c:pt>
                <c:pt idx="6">
                  <c:v>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820</c:v>
                </c:pt>
                <c:pt idx="1">
                  <c:v>755</c:v>
                </c:pt>
                <c:pt idx="2">
                  <c:v>742</c:v>
                </c:pt>
                <c:pt idx="3">
                  <c:v>605</c:v>
                </c:pt>
                <c:pt idx="4">
                  <c:v>446</c:v>
                </c:pt>
                <c:pt idx="5">
                  <c:v>486</c:v>
                </c:pt>
                <c:pt idx="6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6317</c:v>
                </c:pt>
                <c:pt idx="1">
                  <c:v>4903</c:v>
                </c:pt>
                <c:pt idx="2">
                  <c:v>7915</c:v>
                </c:pt>
                <c:pt idx="3">
                  <c:v>4818</c:v>
                </c:pt>
                <c:pt idx="4">
                  <c:v>4152</c:v>
                </c:pt>
                <c:pt idx="5">
                  <c:v>5123</c:v>
                </c:pt>
                <c:pt idx="6">
                  <c:v>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1160</c:v>
                </c:pt>
                <c:pt idx="1">
                  <c:v>1229</c:v>
                </c:pt>
                <c:pt idx="2">
                  <c:v>756</c:v>
                </c:pt>
                <c:pt idx="3">
                  <c:v>204</c:v>
                </c:pt>
                <c:pt idx="4">
                  <c:v>336</c:v>
                </c:pt>
                <c:pt idx="5">
                  <c:v>730</c:v>
                </c:pt>
                <c:pt idx="6">
                  <c:v>2116</c:v>
                </c:pt>
                <c:pt idx="7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1196</c:v>
                </c:pt>
                <c:pt idx="1">
                  <c:v>1100</c:v>
                </c:pt>
                <c:pt idx="2">
                  <c:v>394</c:v>
                </c:pt>
                <c:pt idx="3">
                  <c:v>190</c:v>
                </c:pt>
                <c:pt idx="4">
                  <c:v>238</c:v>
                </c:pt>
                <c:pt idx="5">
                  <c:v>726</c:v>
                </c:pt>
                <c:pt idx="6">
                  <c:v>1407</c:v>
                </c:pt>
                <c:pt idx="7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1354</c:v>
                </c:pt>
                <c:pt idx="1">
                  <c:v>1121</c:v>
                </c:pt>
                <c:pt idx="2">
                  <c:v>902</c:v>
                </c:pt>
                <c:pt idx="3">
                  <c:v>357</c:v>
                </c:pt>
                <c:pt idx="4">
                  <c:v>498</c:v>
                </c:pt>
                <c:pt idx="5">
                  <c:v>1430</c:v>
                </c:pt>
                <c:pt idx="6">
                  <c:v>2197</c:v>
                </c:pt>
                <c:pt idx="7">
                  <c:v>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1016</c:v>
                </c:pt>
                <c:pt idx="1">
                  <c:v>743</c:v>
                </c:pt>
                <c:pt idx="2">
                  <c:v>487</c:v>
                </c:pt>
                <c:pt idx="3">
                  <c:v>214</c:v>
                </c:pt>
                <c:pt idx="4">
                  <c:v>325</c:v>
                </c:pt>
                <c:pt idx="5">
                  <c:v>751</c:v>
                </c:pt>
                <c:pt idx="6">
                  <c:v>1444</c:v>
                </c:pt>
                <c:pt idx="7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793</c:v>
                </c:pt>
                <c:pt idx="1">
                  <c:v>644</c:v>
                </c:pt>
                <c:pt idx="2">
                  <c:v>413</c:v>
                </c:pt>
                <c:pt idx="3">
                  <c:v>193</c:v>
                </c:pt>
                <c:pt idx="4">
                  <c:v>292</c:v>
                </c:pt>
                <c:pt idx="5">
                  <c:v>685</c:v>
                </c:pt>
                <c:pt idx="6">
                  <c:v>1213</c:v>
                </c:pt>
                <c:pt idx="7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987</c:v>
                </c:pt>
                <c:pt idx="1">
                  <c:v>693</c:v>
                </c:pt>
                <c:pt idx="2">
                  <c:v>530</c:v>
                </c:pt>
                <c:pt idx="3">
                  <c:v>193</c:v>
                </c:pt>
                <c:pt idx="4">
                  <c:v>370</c:v>
                </c:pt>
                <c:pt idx="5">
                  <c:v>798</c:v>
                </c:pt>
                <c:pt idx="6">
                  <c:v>1472</c:v>
                </c:pt>
                <c:pt idx="7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553</c:v>
                </c:pt>
                <c:pt idx="1">
                  <c:v>349</c:v>
                </c:pt>
                <c:pt idx="2">
                  <c:v>311</c:v>
                </c:pt>
                <c:pt idx="3">
                  <c:v>145</c:v>
                </c:pt>
                <c:pt idx="4">
                  <c:v>210</c:v>
                </c:pt>
                <c:pt idx="5">
                  <c:v>393</c:v>
                </c:pt>
                <c:pt idx="6">
                  <c:v>753</c:v>
                </c:pt>
                <c:pt idx="7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0.15154572778016315</c:v>
                </c:pt>
                <c:pt idx="1">
                  <c:v>0.1915420454175219</c:v>
                </c:pt>
                <c:pt idx="2">
                  <c:v>0.20516010385114669</c:v>
                </c:pt>
                <c:pt idx="3">
                  <c:v>0.14817749603803487</c:v>
                </c:pt>
                <c:pt idx="4">
                  <c:v>0.1570242214532872</c:v>
                </c:pt>
                <c:pt idx="5">
                  <c:v>0.1746831432192649</c:v>
                </c:pt>
                <c:pt idx="6">
                  <c:v>0.21890033654739538</c:v>
                </c:pt>
                <c:pt idx="7">
                  <c:v>0.17191835116924298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0.64081673707503517</c:v>
                </c:pt>
                <c:pt idx="1">
                  <c:v>0.62532199896960328</c:v>
                </c:pt>
                <c:pt idx="2">
                  <c:v>0.59864472410454983</c:v>
                </c:pt>
                <c:pt idx="3">
                  <c:v>0.66700251889168771</c:v>
                </c:pt>
                <c:pt idx="4">
                  <c:v>0.61939799331103684</c:v>
                </c:pt>
                <c:pt idx="5">
                  <c:v>0.65250624724386297</c:v>
                </c:pt>
                <c:pt idx="6">
                  <c:v>0.65807429871114476</c:v>
                </c:pt>
                <c:pt idx="7">
                  <c:v>0.59982732570688535</c:v>
                </c:pt>
                <c:pt idx="8">
                  <c:v>0.63690952017995572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0.18678334339167169</c:v>
                </c:pt>
                <c:pt idx="1">
                  <c:v>0.20994332818134981</c:v>
                </c:pt>
                <c:pt idx="2">
                  <c:v>0.18025169409486932</c:v>
                </c:pt>
                <c:pt idx="3">
                  <c:v>0.13954659949622167</c:v>
                </c:pt>
                <c:pt idx="4">
                  <c:v>0.14581939799331103</c:v>
                </c:pt>
                <c:pt idx="5">
                  <c:v>0.11862413641040717</c:v>
                </c:pt>
                <c:pt idx="6">
                  <c:v>0.14191191674133297</c:v>
                </c:pt>
                <c:pt idx="7">
                  <c:v>0.17850205050723073</c:v>
                </c:pt>
                <c:pt idx="8">
                  <c:v>0.16404231191091448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5.3309193321263326E-2</c:v>
                </c:pt>
                <c:pt idx="1">
                  <c:v>5.048943843379701E-2</c:v>
                </c:pt>
                <c:pt idx="2">
                  <c:v>9.2933204259438532E-2</c:v>
                </c:pt>
                <c:pt idx="3">
                  <c:v>2.9722921914357683E-2</c:v>
                </c:pt>
                <c:pt idx="4">
                  <c:v>0.10501672240802676</c:v>
                </c:pt>
                <c:pt idx="5">
                  <c:v>8.2757606938115541E-2</c:v>
                </c:pt>
                <c:pt idx="6">
                  <c:v>8.5877731063477847E-2</c:v>
                </c:pt>
                <c:pt idx="7">
                  <c:v>6.1731059788473992E-2</c:v>
                </c:pt>
                <c:pt idx="8">
                  <c:v>7.194512093101077E-2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0.11909072621202978</c:v>
                </c:pt>
                <c:pt idx="1">
                  <c:v>0.11424523441524988</c:v>
                </c:pt>
                <c:pt idx="2">
                  <c:v>0.1281703775411423</c:v>
                </c:pt>
                <c:pt idx="3">
                  <c:v>0.16372795969773299</c:v>
                </c:pt>
                <c:pt idx="4">
                  <c:v>0.12976588628762542</c:v>
                </c:pt>
                <c:pt idx="5">
                  <c:v>0.14611200940761429</c:v>
                </c:pt>
                <c:pt idx="6">
                  <c:v>0.11413605348404439</c:v>
                </c:pt>
                <c:pt idx="7">
                  <c:v>0.15993956399740988</c:v>
                </c:pt>
                <c:pt idx="8">
                  <c:v>0.12710304697811903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0.39433971238870008</c:v>
                </c:pt>
                <c:pt idx="1">
                  <c:v>0.43451221628555498</c:v>
                </c:pt>
                <c:pt idx="2">
                  <c:v>0.35611903033013809</c:v>
                </c:pt>
                <c:pt idx="3">
                  <c:v>0.40354131613376387</c:v>
                </c:pt>
                <c:pt idx="4">
                  <c:v>0.3811379419789635</c:v>
                </c:pt>
                <c:pt idx="5">
                  <c:v>0.37372871104965527</c:v>
                </c:pt>
                <c:pt idx="6">
                  <c:v>0.41034443992877984</c:v>
                </c:pt>
                <c:pt idx="7">
                  <c:v>0.37882547752105372</c:v>
                </c:pt>
                <c:pt idx="8">
                  <c:v>0.39514836965559436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4.1468951272148183E-2</c:v>
                </c:pt>
                <c:pt idx="1">
                  <c:v>4.4509925420754659E-2</c:v>
                </c:pt>
                <c:pt idx="2">
                  <c:v>3.1734341010524719E-2</c:v>
                </c:pt>
                <c:pt idx="3">
                  <c:v>2.5442350068696329E-2</c:v>
                </c:pt>
                <c:pt idx="4">
                  <c:v>2.6978873999362052E-2</c:v>
                </c:pt>
                <c:pt idx="5">
                  <c:v>2.0898985761387382E-2</c:v>
                </c:pt>
                <c:pt idx="6">
                  <c:v>2.6401633153683796E-2</c:v>
                </c:pt>
                <c:pt idx="7">
                  <c:v>3.3965362805702039E-2</c:v>
                </c:pt>
                <c:pt idx="8">
                  <c:v>3.1809586029947268E-2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0.12436269585643621</c:v>
                </c:pt>
                <c:pt idx="1">
                  <c:v>0.12505274768912375</c:v>
                </c:pt>
                <c:pt idx="2">
                  <c:v>0.207345729551078</c:v>
                </c:pt>
                <c:pt idx="3">
                  <c:v>6.1657217151392225E-2</c:v>
                </c:pt>
                <c:pt idx="4">
                  <c:v>0.21283538870918958</c:v>
                </c:pt>
                <c:pt idx="5">
                  <c:v>0.18124524189629063</c:v>
                </c:pt>
                <c:pt idx="6">
                  <c:v>0.20637201359007973</c:v>
                </c:pt>
                <c:pt idx="7">
                  <c:v>0.11978569670504111</c:v>
                </c:pt>
                <c:pt idx="8">
                  <c:v>0.16485243458718124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0.43982864048271558</c:v>
                </c:pt>
                <c:pt idx="1">
                  <c:v>0.3959251106045667</c:v>
                </c:pt>
                <c:pt idx="2">
                  <c:v>0.40480089910825917</c:v>
                </c:pt>
                <c:pt idx="3">
                  <c:v>0.50935911664614753</c:v>
                </c:pt>
                <c:pt idx="4">
                  <c:v>0.379047795312485</c:v>
                </c:pt>
                <c:pt idx="5">
                  <c:v>0.42412706129266664</c:v>
                </c:pt>
                <c:pt idx="6">
                  <c:v>0.35688191332745672</c:v>
                </c:pt>
                <c:pt idx="7">
                  <c:v>0.46742346296820309</c:v>
                </c:pt>
                <c:pt idx="8">
                  <c:v>0.40818960972727719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300719.7699999999</c:v>
                </c:pt>
                <c:pt idx="1">
                  <c:v>17282.629999999997</c:v>
                </c:pt>
                <c:pt idx="2">
                  <c:v>109962.44000000002</c:v>
                </c:pt>
                <c:pt idx="3">
                  <c:v>19319.640000000003</c:v>
                </c:pt>
                <c:pt idx="4">
                  <c:v>59098.860000000015</c:v>
                </c:pt>
                <c:pt idx="5">
                  <c:v>763115.4800000001</c:v>
                </c:pt>
                <c:pt idx="6">
                  <c:v>277087.25</c:v>
                </c:pt>
                <c:pt idx="7">
                  <c:v>129110.95000000001</c:v>
                </c:pt>
                <c:pt idx="8">
                  <c:v>16363.34</c:v>
                </c:pt>
                <c:pt idx="9">
                  <c:v>0</c:v>
                </c:pt>
                <c:pt idx="10">
                  <c:v>125014.72</c:v>
                </c:pt>
                <c:pt idx="11">
                  <c:v>235896.97999999995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5054</c:v>
                </c:pt>
                <c:pt idx="1">
                  <c:v>239</c:v>
                </c:pt>
                <c:pt idx="2">
                  <c:v>2318</c:v>
                </c:pt>
                <c:pt idx="3">
                  <c:v>432</c:v>
                </c:pt>
                <c:pt idx="4">
                  <c:v>4565</c:v>
                </c:pt>
                <c:pt idx="5">
                  <c:v>6824</c:v>
                </c:pt>
                <c:pt idx="6">
                  <c:v>3165</c:v>
                </c:pt>
                <c:pt idx="7">
                  <c:v>1098</c:v>
                </c:pt>
                <c:pt idx="8">
                  <c:v>223</c:v>
                </c:pt>
                <c:pt idx="9">
                  <c:v>0</c:v>
                </c:pt>
                <c:pt idx="10">
                  <c:v>9253</c:v>
                </c:pt>
                <c:pt idx="11">
                  <c:v>1089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21513.670000000002</c:v>
                </c:pt>
                <c:pt idx="2">
                  <c:v>6882.6099999999988</c:v>
                </c:pt>
                <c:pt idx="3">
                  <c:v>5285.89</c:v>
                </c:pt>
                <c:pt idx="4">
                  <c:v>81025.510000000009</c:v>
                </c:pt>
                <c:pt idx="5">
                  <c:v>2068.6899999999996</c:v>
                </c:pt>
                <c:pt idx="6">
                  <c:v>370.2</c:v>
                </c:pt>
                <c:pt idx="7">
                  <c:v>0</c:v>
                </c:pt>
                <c:pt idx="8">
                  <c:v>29927.029999999995</c:v>
                </c:pt>
                <c:pt idx="9">
                  <c:v>18191.390000000003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670</c:v>
                </c:pt>
                <c:pt idx="2">
                  <c:v>184</c:v>
                </c:pt>
                <c:pt idx="3">
                  <c:v>442</c:v>
                </c:pt>
                <c:pt idx="4">
                  <c:v>2307</c:v>
                </c:pt>
                <c:pt idx="5">
                  <c:v>55</c:v>
                </c:pt>
                <c:pt idx="6">
                  <c:v>11</c:v>
                </c:pt>
                <c:pt idx="7">
                  <c:v>0</c:v>
                </c:pt>
                <c:pt idx="8">
                  <c:v>4937</c:v>
                </c:pt>
                <c:pt idx="9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60.3%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682271</v>
      </c>
      <c r="D5" s="30">
        <f>SUM(E5:G5)</f>
        <v>220484</v>
      </c>
      <c r="E5" s="31">
        <f>SUM(E6:E13)</f>
        <v>100237</v>
      </c>
      <c r="F5" s="31">
        <f>SUM(F6:F13)</f>
        <v>80181</v>
      </c>
      <c r="G5" s="32">
        <f t="shared" ref="G5:H5" si="0">SUM(G6:G13)</f>
        <v>40066</v>
      </c>
      <c r="H5" s="29">
        <f t="shared" si="0"/>
        <v>215336</v>
      </c>
      <c r="I5" s="33">
        <f>D5/C5</f>
        <v>0.32316191073634964</v>
      </c>
      <c r="J5" s="26"/>
      <c r="K5" s="24">
        <f t="shared" ref="K5:K13" si="1">C5-D5-H5</f>
        <v>246451</v>
      </c>
      <c r="L5" s="58">
        <f>E5/C5</f>
        <v>0.14691669439269733</v>
      </c>
      <c r="M5" s="58">
        <f>G5/C5</f>
        <v>5.8724465791452372E-2</v>
      </c>
    </row>
    <row r="6" spans="1:13" ht="20.100000000000001" customHeight="1" thickTop="1">
      <c r="B6" s="18" t="s">
        <v>17</v>
      </c>
      <c r="C6" s="34">
        <v>186827</v>
      </c>
      <c r="D6" s="35">
        <f t="shared" ref="D6:D13" si="2">SUM(E6:G6)</f>
        <v>46580</v>
      </c>
      <c r="E6" s="36">
        <v>22120</v>
      </c>
      <c r="F6" s="36">
        <v>17253</v>
      </c>
      <c r="G6" s="37">
        <v>7207</v>
      </c>
      <c r="H6" s="34">
        <v>63147</v>
      </c>
      <c r="I6" s="38">
        <f t="shared" ref="I6:I13" si="3">D6/C6</f>
        <v>0.24932156487017401</v>
      </c>
      <c r="J6" s="26"/>
      <c r="K6" s="24">
        <f t="shared" si="1"/>
        <v>77100</v>
      </c>
      <c r="L6" s="58">
        <f t="shared" ref="L6:L13" si="4">E6/C6</f>
        <v>0.11839830431361634</v>
      </c>
      <c r="M6" s="58">
        <f t="shared" ref="M6:M13" si="5">G6/C6</f>
        <v>3.8575794719178706E-2</v>
      </c>
    </row>
    <row r="7" spans="1:13" ht="20.100000000000001" customHeight="1">
      <c r="B7" s="19" t="s">
        <v>18</v>
      </c>
      <c r="C7" s="39">
        <v>91191</v>
      </c>
      <c r="D7" s="40">
        <f t="shared" si="2"/>
        <v>30693</v>
      </c>
      <c r="E7" s="41">
        <v>13499</v>
      </c>
      <c r="F7" s="41">
        <v>11593</v>
      </c>
      <c r="G7" s="42">
        <v>5601</v>
      </c>
      <c r="H7" s="39">
        <v>28530</v>
      </c>
      <c r="I7" s="43">
        <f t="shared" si="3"/>
        <v>0.33657926769089053</v>
      </c>
      <c r="J7" s="26"/>
      <c r="K7" s="24">
        <f t="shared" si="1"/>
        <v>31968</v>
      </c>
      <c r="L7" s="58">
        <f t="shared" si="4"/>
        <v>0.14802995909684069</v>
      </c>
      <c r="M7" s="58">
        <f t="shared" si="5"/>
        <v>6.142053492120933E-2</v>
      </c>
    </row>
    <row r="8" spans="1:13" ht="20.100000000000001" customHeight="1">
      <c r="B8" s="19" t="s">
        <v>19</v>
      </c>
      <c r="C8" s="39">
        <v>48525</v>
      </c>
      <c r="D8" s="40">
        <f t="shared" si="2"/>
        <v>18488</v>
      </c>
      <c r="E8" s="41">
        <v>8391</v>
      </c>
      <c r="F8" s="41">
        <v>6554</v>
      </c>
      <c r="G8" s="42">
        <v>3543</v>
      </c>
      <c r="H8" s="39">
        <v>14367</v>
      </c>
      <c r="I8" s="43">
        <f t="shared" si="3"/>
        <v>0.38099948480164864</v>
      </c>
      <c r="J8" s="26"/>
      <c r="K8" s="24">
        <f t="shared" si="1"/>
        <v>15670</v>
      </c>
      <c r="L8" s="58">
        <f t="shared" si="4"/>
        <v>0.17292117465224111</v>
      </c>
      <c r="M8" s="58">
        <f t="shared" si="5"/>
        <v>7.3013910355486863E-2</v>
      </c>
    </row>
    <row r="9" spans="1:13" ht="20.100000000000001" customHeight="1">
      <c r="B9" s="19" t="s">
        <v>20</v>
      </c>
      <c r="C9" s="39">
        <v>32411</v>
      </c>
      <c r="D9" s="40">
        <f t="shared" si="2"/>
        <v>10096</v>
      </c>
      <c r="E9" s="41">
        <v>4800</v>
      </c>
      <c r="F9" s="41">
        <v>3545</v>
      </c>
      <c r="G9" s="42">
        <v>1751</v>
      </c>
      <c r="H9" s="39">
        <v>10227</v>
      </c>
      <c r="I9" s="43">
        <f t="shared" si="3"/>
        <v>0.31149918237635371</v>
      </c>
      <c r="J9" s="26"/>
      <c r="K9" s="24">
        <f t="shared" si="1"/>
        <v>12088</v>
      </c>
      <c r="L9" s="58">
        <f t="shared" si="4"/>
        <v>0.14809786800777514</v>
      </c>
      <c r="M9" s="58">
        <f t="shared" si="5"/>
        <v>5.4024868100336305E-2</v>
      </c>
    </row>
    <row r="10" spans="1:13" ht="20.100000000000001" customHeight="1">
      <c r="B10" s="19" t="s">
        <v>21</v>
      </c>
      <c r="C10" s="39">
        <v>43866</v>
      </c>
      <c r="D10" s="40">
        <f t="shared" si="2"/>
        <v>14450</v>
      </c>
      <c r="E10" s="41">
        <v>6590</v>
      </c>
      <c r="F10" s="41">
        <v>5028</v>
      </c>
      <c r="G10" s="42">
        <v>2832</v>
      </c>
      <c r="H10" s="39">
        <v>13528</v>
      </c>
      <c r="I10" s="43">
        <f t="shared" si="3"/>
        <v>0.32941230109880087</v>
      </c>
      <c r="J10" s="26"/>
      <c r="K10" s="24">
        <f t="shared" si="1"/>
        <v>15888</v>
      </c>
      <c r="L10" s="58">
        <f t="shared" si="4"/>
        <v>0.15023024666028359</v>
      </c>
      <c r="M10" s="58">
        <f t="shared" si="5"/>
        <v>6.4560251675557373E-2</v>
      </c>
    </row>
    <row r="11" spans="1:13" ht="20.100000000000001" customHeight="1">
      <c r="B11" s="19" t="s">
        <v>22</v>
      </c>
      <c r="C11" s="39">
        <v>95149</v>
      </c>
      <c r="D11" s="40">
        <f t="shared" si="2"/>
        <v>31560</v>
      </c>
      <c r="E11" s="41">
        <v>14167</v>
      </c>
      <c r="F11" s="41">
        <v>11427</v>
      </c>
      <c r="G11" s="42">
        <v>5966</v>
      </c>
      <c r="H11" s="39">
        <v>30592</v>
      </c>
      <c r="I11" s="43">
        <f t="shared" si="3"/>
        <v>0.33169029627216262</v>
      </c>
      <c r="J11" s="26"/>
      <c r="K11" s="24">
        <f t="shared" si="1"/>
        <v>32997</v>
      </c>
      <c r="L11" s="58">
        <f t="shared" si="4"/>
        <v>0.14889278920430063</v>
      </c>
      <c r="M11" s="58">
        <f t="shared" si="5"/>
        <v>6.270165740049817E-2</v>
      </c>
    </row>
    <row r="12" spans="1:13" ht="20.100000000000001" customHeight="1">
      <c r="B12" s="19" t="s">
        <v>23</v>
      </c>
      <c r="C12" s="39">
        <v>129488</v>
      </c>
      <c r="D12" s="40">
        <f t="shared" si="2"/>
        <v>48433</v>
      </c>
      <c r="E12" s="41">
        <v>21998</v>
      </c>
      <c r="F12" s="41">
        <v>17260</v>
      </c>
      <c r="G12" s="42">
        <v>9175</v>
      </c>
      <c r="H12" s="39">
        <v>38331</v>
      </c>
      <c r="I12" s="43">
        <f t="shared" si="3"/>
        <v>0.3740346595823551</v>
      </c>
      <c r="J12" s="26"/>
      <c r="K12" s="24">
        <f t="shared" si="1"/>
        <v>42724</v>
      </c>
      <c r="L12" s="58">
        <f t="shared" si="4"/>
        <v>0.16988446805881627</v>
      </c>
      <c r="M12" s="58">
        <f t="shared" si="5"/>
        <v>7.0855986655134068E-2</v>
      </c>
    </row>
    <row r="13" spans="1:13" ht="20.100000000000001" customHeight="1">
      <c r="B13" s="19" t="s">
        <v>24</v>
      </c>
      <c r="C13" s="39">
        <v>54814</v>
      </c>
      <c r="D13" s="40">
        <f t="shared" si="2"/>
        <v>20184</v>
      </c>
      <c r="E13" s="41">
        <v>8672</v>
      </c>
      <c r="F13" s="41">
        <v>7521</v>
      </c>
      <c r="G13" s="42">
        <v>3991</v>
      </c>
      <c r="H13" s="39">
        <v>16614</v>
      </c>
      <c r="I13" s="43">
        <f t="shared" si="3"/>
        <v>0.36822709526763236</v>
      </c>
      <c r="J13" s="26"/>
      <c r="K13" s="24">
        <f t="shared" si="1"/>
        <v>18016</v>
      </c>
      <c r="L13" s="58">
        <f t="shared" si="4"/>
        <v>0.1582077571423359</v>
      </c>
      <c r="M13" s="58">
        <f t="shared" si="5"/>
        <v>7.2809866092604078E-2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7137</v>
      </c>
      <c r="E4" s="46">
        <f t="shared" ref="E4:K4" si="0">SUM(E5:E7)</f>
        <v>5658</v>
      </c>
      <c r="F4" s="46">
        <f t="shared" si="0"/>
        <v>8657</v>
      </c>
      <c r="G4" s="46">
        <f t="shared" si="0"/>
        <v>5423</v>
      </c>
      <c r="H4" s="46">
        <f t="shared" si="0"/>
        <v>4598</v>
      </c>
      <c r="I4" s="46">
        <f t="shared" si="0"/>
        <v>5609</v>
      </c>
      <c r="J4" s="45">
        <f t="shared" si="0"/>
        <v>2999</v>
      </c>
      <c r="K4" s="47">
        <f t="shared" si="0"/>
        <v>40081</v>
      </c>
      <c r="L4" s="55">
        <f>K4/人口統計!D5</f>
        <v>0.18178643348270168</v>
      </c>
      <c r="O4" s="14" t="s">
        <v>188</v>
      </c>
    </row>
    <row r="5" spans="1:21" ht="20.100000000000001" customHeight="1">
      <c r="B5" s="117"/>
      <c r="C5" s="118" t="s">
        <v>15</v>
      </c>
      <c r="D5" s="48">
        <v>820</v>
      </c>
      <c r="E5" s="49">
        <v>755</v>
      </c>
      <c r="F5" s="49">
        <v>742</v>
      </c>
      <c r="G5" s="49">
        <v>605</v>
      </c>
      <c r="H5" s="49">
        <v>446</v>
      </c>
      <c r="I5" s="49">
        <v>486</v>
      </c>
      <c r="J5" s="48">
        <v>305</v>
      </c>
      <c r="K5" s="50">
        <f>SUM(D5:J5)</f>
        <v>4159</v>
      </c>
      <c r="L5" s="56">
        <f>K5/人口統計!D5</f>
        <v>1.8863046751691731E-2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2883</v>
      </c>
      <c r="E6" s="49">
        <v>2088</v>
      </c>
      <c r="F6" s="49">
        <v>2876</v>
      </c>
      <c r="G6" s="49">
        <v>1624</v>
      </c>
      <c r="H6" s="49">
        <v>1320</v>
      </c>
      <c r="I6" s="49">
        <v>1423</v>
      </c>
      <c r="J6" s="48">
        <v>864</v>
      </c>
      <c r="K6" s="50">
        <f>SUM(D6:J6)</f>
        <v>13078</v>
      </c>
      <c r="L6" s="56">
        <f>K6/人口統計!D5</f>
        <v>5.9314961629868837E-2</v>
      </c>
      <c r="O6" s="162">
        <f>SUM(D6,D7)</f>
        <v>6317</v>
      </c>
      <c r="P6" s="162">
        <f t="shared" ref="P6:U6" si="1">SUM(E6,E7)</f>
        <v>4903</v>
      </c>
      <c r="Q6" s="162">
        <f t="shared" si="1"/>
        <v>7915</v>
      </c>
      <c r="R6" s="162">
        <f t="shared" si="1"/>
        <v>4818</v>
      </c>
      <c r="S6" s="162">
        <f t="shared" si="1"/>
        <v>4152</v>
      </c>
      <c r="T6" s="162">
        <f t="shared" si="1"/>
        <v>5123</v>
      </c>
      <c r="U6" s="162">
        <f t="shared" si="1"/>
        <v>2694</v>
      </c>
    </row>
    <row r="7" spans="1:21" ht="20.100000000000001" customHeight="1">
      <c r="B7" s="117"/>
      <c r="C7" s="119" t="s">
        <v>143</v>
      </c>
      <c r="D7" s="51">
        <v>3434</v>
      </c>
      <c r="E7" s="52">
        <v>2815</v>
      </c>
      <c r="F7" s="52">
        <v>5039</v>
      </c>
      <c r="G7" s="52">
        <v>3194</v>
      </c>
      <c r="H7" s="52">
        <v>2832</v>
      </c>
      <c r="I7" s="52">
        <v>3700</v>
      </c>
      <c r="J7" s="51">
        <v>1830</v>
      </c>
      <c r="K7" s="53">
        <f>SUM(D7:J7)</f>
        <v>22844</v>
      </c>
      <c r="L7" s="57">
        <f>K7/人口統計!D5</f>
        <v>0.10360842510114113</v>
      </c>
      <c r="O7" s="14">
        <f>O6/($K$6+$K$7)</f>
        <v>0.1758532375702912</v>
      </c>
      <c r="P7" s="14">
        <f t="shared" ref="P7:U7" si="2">P6/($K$6+$K$7)</f>
        <v>0.13649017315294248</v>
      </c>
      <c r="Q7" s="14">
        <f t="shared" si="2"/>
        <v>0.22033851121875175</v>
      </c>
      <c r="R7" s="14">
        <f t="shared" si="2"/>
        <v>0.13412393519291799</v>
      </c>
      <c r="S7" s="14">
        <f t="shared" si="2"/>
        <v>0.11558376482378487</v>
      </c>
      <c r="T7" s="14">
        <f t="shared" si="2"/>
        <v>0.14261455375535884</v>
      </c>
      <c r="U7" s="14">
        <f t="shared" si="2"/>
        <v>7.4995824285952903E-2</v>
      </c>
    </row>
    <row r="8" spans="1:21" ht="20.100000000000001" customHeight="1" thickBot="1">
      <c r="B8" s="205" t="s">
        <v>67</v>
      </c>
      <c r="C8" s="206"/>
      <c r="D8" s="45">
        <v>72</v>
      </c>
      <c r="E8" s="46">
        <v>101</v>
      </c>
      <c r="F8" s="46">
        <v>90</v>
      </c>
      <c r="G8" s="46">
        <v>98</v>
      </c>
      <c r="H8" s="46">
        <v>74</v>
      </c>
      <c r="I8" s="46">
        <v>76</v>
      </c>
      <c r="J8" s="45">
        <v>44</v>
      </c>
      <c r="K8" s="47">
        <f>SUM(D8:J8)</f>
        <v>555</v>
      </c>
      <c r="L8" s="80"/>
    </row>
    <row r="9" spans="1:21" ht="20.100000000000001" customHeight="1" thickTop="1">
      <c r="B9" s="207" t="s">
        <v>34</v>
      </c>
      <c r="C9" s="208"/>
      <c r="D9" s="35">
        <f>D4+D8</f>
        <v>7209</v>
      </c>
      <c r="E9" s="34">
        <f t="shared" ref="E9:K9" si="3">E4+E8</f>
        <v>5759</v>
      </c>
      <c r="F9" s="34">
        <f t="shared" si="3"/>
        <v>8747</v>
      </c>
      <c r="G9" s="34">
        <f t="shared" si="3"/>
        <v>5521</v>
      </c>
      <c r="H9" s="34">
        <f t="shared" si="3"/>
        <v>4672</v>
      </c>
      <c r="I9" s="34">
        <f t="shared" si="3"/>
        <v>5685</v>
      </c>
      <c r="J9" s="35">
        <f t="shared" si="3"/>
        <v>3043</v>
      </c>
      <c r="K9" s="54">
        <f t="shared" si="3"/>
        <v>40636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1160</v>
      </c>
      <c r="E24" s="46">
        <v>1196</v>
      </c>
      <c r="F24" s="46">
        <v>1354</v>
      </c>
      <c r="G24" s="46">
        <v>1016</v>
      </c>
      <c r="H24" s="46">
        <v>793</v>
      </c>
      <c r="I24" s="46">
        <v>987</v>
      </c>
      <c r="J24" s="45">
        <v>553</v>
      </c>
      <c r="K24" s="47">
        <f>SUM(D24:J24)</f>
        <v>7059</v>
      </c>
      <c r="L24" s="55">
        <f>K24/人口統計!D6</f>
        <v>0.15154572778016315</v>
      </c>
    </row>
    <row r="25" spans="1:12" ht="20.100000000000001" customHeight="1">
      <c r="B25" s="213" t="s">
        <v>43</v>
      </c>
      <c r="C25" s="214"/>
      <c r="D25" s="45">
        <v>1229</v>
      </c>
      <c r="E25" s="46">
        <v>1100</v>
      </c>
      <c r="F25" s="46">
        <v>1121</v>
      </c>
      <c r="G25" s="46">
        <v>743</v>
      </c>
      <c r="H25" s="46">
        <v>644</v>
      </c>
      <c r="I25" s="46">
        <v>693</v>
      </c>
      <c r="J25" s="45">
        <v>349</v>
      </c>
      <c r="K25" s="47">
        <f t="shared" ref="K25:K31" si="4">SUM(D25:J25)</f>
        <v>5879</v>
      </c>
      <c r="L25" s="55">
        <f>K25/人口統計!D7</f>
        <v>0.1915420454175219</v>
      </c>
    </row>
    <row r="26" spans="1:12" ht="20.100000000000001" customHeight="1">
      <c r="B26" s="213" t="s">
        <v>44</v>
      </c>
      <c r="C26" s="214"/>
      <c r="D26" s="45">
        <v>756</v>
      </c>
      <c r="E26" s="46">
        <v>394</v>
      </c>
      <c r="F26" s="46">
        <v>902</v>
      </c>
      <c r="G26" s="46">
        <v>487</v>
      </c>
      <c r="H26" s="46">
        <v>413</v>
      </c>
      <c r="I26" s="46">
        <v>530</v>
      </c>
      <c r="J26" s="45">
        <v>311</v>
      </c>
      <c r="K26" s="47">
        <f t="shared" si="4"/>
        <v>3793</v>
      </c>
      <c r="L26" s="55">
        <f>K26/人口統計!D8</f>
        <v>0.20516010385114669</v>
      </c>
    </row>
    <row r="27" spans="1:12" ht="20.100000000000001" customHeight="1">
      <c r="B27" s="213" t="s">
        <v>45</v>
      </c>
      <c r="C27" s="214"/>
      <c r="D27" s="45">
        <v>204</v>
      </c>
      <c r="E27" s="46">
        <v>190</v>
      </c>
      <c r="F27" s="46">
        <v>357</v>
      </c>
      <c r="G27" s="46">
        <v>214</v>
      </c>
      <c r="H27" s="46">
        <v>193</v>
      </c>
      <c r="I27" s="46">
        <v>193</v>
      </c>
      <c r="J27" s="45">
        <v>145</v>
      </c>
      <c r="K27" s="47">
        <f t="shared" si="4"/>
        <v>1496</v>
      </c>
      <c r="L27" s="55">
        <f>K27/人口統計!D9</f>
        <v>0.14817749603803487</v>
      </c>
    </row>
    <row r="28" spans="1:12" ht="20.100000000000001" customHeight="1">
      <c r="B28" s="213" t="s">
        <v>46</v>
      </c>
      <c r="C28" s="214"/>
      <c r="D28" s="45">
        <v>336</v>
      </c>
      <c r="E28" s="46">
        <v>238</v>
      </c>
      <c r="F28" s="46">
        <v>498</v>
      </c>
      <c r="G28" s="46">
        <v>325</v>
      </c>
      <c r="H28" s="46">
        <v>292</v>
      </c>
      <c r="I28" s="46">
        <v>370</v>
      </c>
      <c r="J28" s="45">
        <v>210</v>
      </c>
      <c r="K28" s="47">
        <f t="shared" si="4"/>
        <v>2269</v>
      </c>
      <c r="L28" s="55">
        <f>K28/人口統計!D10</f>
        <v>0.1570242214532872</v>
      </c>
    </row>
    <row r="29" spans="1:12" ht="20.100000000000001" customHeight="1">
      <c r="B29" s="213" t="s">
        <v>47</v>
      </c>
      <c r="C29" s="214"/>
      <c r="D29" s="45">
        <v>730</v>
      </c>
      <c r="E29" s="46">
        <v>726</v>
      </c>
      <c r="F29" s="46">
        <v>1430</v>
      </c>
      <c r="G29" s="46">
        <v>751</v>
      </c>
      <c r="H29" s="46">
        <v>685</v>
      </c>
      <c r="I29" s="46">
        <v>798</v>
      </c>
      <c r="J29" s="45">
        <v>393</v>
      </c>
      <c r="K29" s="47">
        <f t="shared" si="4"/>
        <v>5513</v>
      </c>
      <c r="L29" s="55">
        <f>K29/人口統計!D11</f>
        <v>0.1746831432192649</v>
      </c>
    </row>
    <row r="30" spans="1:12" ht="20.100000000000001" customHeight="1">
      <c r="B30" s="213" t="s">
        <v>48</v>
      </c>
      <c r="C30" s="214"/>
      <c r="D30" s="45">
        <v>2116</v>
      </c>
      <c r="E30" s="46">
        <v>1407</v>
      </c>
      <c r="F30" s="46">
        <v>2197</v>
      </c>
      <c r="G30" s="46">
        <v>1444</v>
      </c>
      <c r="H30" s="46">
        <v>1213</v>
      </c>
      <c r="I30" s="46">
        <v>1472</v>
      </c>
      <c r="J30" s="45">
        <v>753</v>
      </c>
      <c r="K30" s="47">
        <f t="shared" si="4"/>
        <v>10602</v>
      </c>
      <c r="L30" s="55">
        <f>K30/人口統計!D12</f>
        <v>0.21890033654739538</v>
      </c>
    </row>
    <row r="31" spans="1:12" ht="20.100000000000001" customHeight="1" thickBot="1">
      <c r="B31" s="209" t="s">
        <v>24</v>
      </c>
      <c r="C31" s="210"/>
      <c r="D31" s="45">
        <v>606</v>
      </c>
      <c r="E31" s="46">
        <v>407</v>
      </c>
      <c r="F31" s="46">
        <v>798</v>
      </c>
      <c r="G31" s="46">
        <v>443</v>
      </c>
      <c r="H31" s="46">
        <v>365</v>
      </c>
      <c r="I31" s="46">
        <v>566</v>
      </c>
      <c r="J31" s="45">
        <v>285</v>
      </c>
      <c r="K31" s="47">
        <f t="shared" si="4"/>
        <v>3470</v>
      </c>
      <c r="L31" s="59">
        <f>K31/人口統計!D13</f>
        <v>0.17191835116924298</v>
      </c>
    </row>
    <row r="32" spans="1:12" ht="20.100000000000001" customHeight="1" thickTop="1">
      <c r="B32" s="211" t="s">
        <v>49</v>
      </c>
      <c r="C32" s="212"/>
      <c r="D32" s="35">
        <f>SUM(D24:D31)</f>
        <v>7137</v>
      </c>
      <c r="E32" s="34">
        <f t="shared" ref="E32:J32" si="5">SUM(E24:E31)</f>
        <v>5658</v>
      </c>
      <c r="F32" s="34">
        <f t="shared" si="5"/>
        <v>8657</v>
      </c>
      <c r="G32" s="34">
        <f t="shared" si="5"/>
        <v>5423</v>
      </c>
      <c r="H32" s="34">
        <f t="shared" si="5"/>
        <v>4598</v>
      </c>
      <c r="I32" s="34">
        <f t="shared" si="5"/>
        <v>5609</v>
      </c>
      <c r="J32" s="35">
        <f t="shared" si="5"/>
        <v>2999</v>
      </c>
      <c r="K32" s="54">
        <f>SUM(K24:K31)</f>
        <v>40081</v>
      </c>
      <c r="L32" s="60">
        <f>K32/人口統計!D5</f>
        <v>0.18178643348270168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254</v>
      </c>
      <c r="E50" s="192">
        <v>293</v>
      </c>
      <c r="F50" s="192">
        <v>272</v>
      </c>
      <c r="G50" s="192">
        <v>238</v>
      </c>
      <c r="H50" s="192">
        <v>156</v>
      </c>
      <c r="I50" s="192">
        <v>215</v>
      </c>
      <c r="J50" s="191">
        <v>114</v>
      </c>
      <c r="K50" s="193">
        <f t="shared" ref="K50:K82" si="6">SUM(D50:J50)</f>
        <v>1542</v>
      </c>
      <c r="L50" s="194">
        <f>K50/N50</f>
        <v>0.14221156506501892</v>
      </c>
      <c r="N50" s="14">
        <v>10843</v>
      </c>
    </row>
    <row r="51" spans="2:14" ht="20.100000000000001" customHeight="1">
      <c r="B51" s="203" t="s">
        <v>155</v>
      </c>
      <c r="C51" s="204"/>
      <c r="D51" s="191">
        <v>210</v>
      </c>
      <c r="E51" s="192">
        <v>182</v>
      </c>
      <c r="F51" s="192">
        <v>277</v>
      </c>
      <c r="G51" s="192">
        <v>163</v>
      </c>
      <c r="H51" s="192">
        <v>142</v>
      </c>
      <c r="I51" s="192">
        <v>179</v>
      </c>
      <c r="J51" s="191">
        <v>90</v>
      </c>
      <c r="K51" s="193">
        <f t="shared" si="6"/>
        <v>1243</v>
      </c>
      <c r="L51" s="194">
        <f t="shared" ref="L51:L82" si="7">K51/N51</f>
        <v>0.15921608812604074</v>
      </c>
      <c r="N51" s="14">
        <v>7807</v>
      </c>
    </row>
    <row r="52" spans="2:14" ht="20.100000000000001" customHeight="1">
      <c r="B52" s="203" t="s">
        <v>156</v>
      </c>
      <c r="C52" s="204"/>
      <c r="D52" s="191">
        <v>349</v>
      </c>
      <c r="E52" s="192">
        <v>318</v>
      </c>
      <c r="F52" s="192">
        <v>336</v>
      </c>
      <c r="G52" s="192">
        <v>276</v>
      </c>
      <c r="H52" s="192">
        <v>218</v>
      </c>
      <c r="I52" s="192">
        <v>247</v>
      </c>
      <c r="J52" s="191">
        <v>154</v>
      </c>
      <c r="K52" s="193">
        <f t="shared" si="6"/>
        <v>1898</v>
      </c>
      <c r="L52" s="194">
        <f t="shared" si="7"/>
        <v>0.16998029733118394</v>
      </c>
      <c r="N52" s="14">
        <v>11166</v>
      </c>
    </row>
    <row r="53" spans="2:14" ht="20.100000000000001" customHeight="1">
      <c r="B53" s="203" t="s">
        <v>157</v>
      </c>
      <c r="C53" s="204"/>
      <c r="D53" s="191">
        <v>160</v>
      </c>
      <c r="E53" s="192">
        <v>192</v>
      </c>
      <c r="F53" s="192">
        <v>219</v>
      </c>
      <c r="G53" s="192">
        <v>175</v>
      </c>
      <c r="H53" s="192">
        <v>144</v>
      </c>
      <c r="I53" s="192">
        <v>183</v>
      </c>
      <c r="J53" s="191">
        <v>104</v>
      </c>
      <c r="K53" s="193">
        <f t="shared" si="6"/>
        <v>1177</v>
      </c>
      <c r="L53" s="194">
        <f t="shared" si="7"/>
        <v>0.15297634520405512</v>
      </c>
      <c r="N53" s="14">
        <v>7694</v>
      </c>
    </row>
    <row r="54" spans="2:14" ht="20.100000000000001" customHeight="1">
      <c r="B54" s="203" t="s">
        <v>158</v>
      </c>
      <c r="C54" s="204"/>
      <c r="D54" s="191">
        <v>140</v>
      </c>
      <c r="E54" s="192">
        <v>169</v>
      </c>
      <c r="F54" s="192">
        <v>182</v>
      </c>
      <c r="G54" s="192">
        <v>134</v>
      </c>
      <c r="H54" s="192">
        <v>93</v>
      </c>
      <c r="I54" s="192">
        <v>131</v>
      </c>
      <c r="J54" s="191">
        <v>72</v>
      </c>
      <c r="K54" s="193">
        <f t="shared" si="6"/>
        <v>921</v>
      </c>
      <c r="L54" s="194">
        <f t="shared" si="7"/>
        <v>0.14091187270501837</v>
      </c>
      <c r="N54" s="14">
        <v>6536</v>
      </c>
    </row>
    <row r="55" spans="2:14" ht="20.100000000000001" customHeight="1">
      <c r="B55" s="203" t="s">
        <v>159</v>
      </c>
      <c r="C55" s="204"/>
      <c r="D55" s="191">
        <v>65</v>
      </c>
      <c r="E55" s="192">
        <v>75</v>
      </c>
      <c r="F55" s="192">
        <v>78</v>
      </c>
      <c r="G55" s="192">
        <v>57</v>
      </c>
      <c r="H55" s="192">
        <v>55</v>
      </c>
      <c r="I55" s="192">
        <v>51</v>
      </c>
      <c r="J55" s="191">
        <v>32</v>
      </c>
      <c r="K55" s="193">
        <f t="shared" si="6"/>
        <v>413</v>
      </c>
      <c r="L55" s="194">
        <f t="shared" si="7"/>
        <v>0.16298342541436464</v>
      </c>
      <c r="N55" s="14">
        <v>2534</v>
      </c>
    </row>
    <row r="56" spans="2:14" ht="20.100000000000001" customHeight="1">
      <c r="B56" s="203" t="s">
        <v>160</v>
      </c>
      <c r="C56" s="204"/>
      <c r="D56" s="191">
        <v>178</v>
      </c>
      <c r="E56" s="192">
        <v>155</v>
      </c>
      <c r="F56" s="192">
        <v>155</v>
      </c>
      <c r="G56" s="192">
        <v>132</v>
      </c>
      <c r="H56" s="192">
        <v>106</v>
      </c>
      <c r="I56" s="192">
        <v>103</v>
      </c>
      <c r="J56" s="191">
        <v>33</v>
      </c>
      <c r="K56" s="193">
        <f t="shared" si="6"/>
        <v>862</v>
      </c>
      <c r="L56" s="194">
        <f t="shared" si="7"/>
        <v>0.20358998582900331</v>
      </c>
      <c r="N56" s="14">
        <v>4234</v>
      </c>
    </row>
    <row r="57" spans="2:14" ht="20.100000000000001" customHeight="1">
      <c r="B57" s="203" t="s">
        <v>161</v>
      </c>
      <c r="C57" s="204"/>
      <c r="D57" s="191">
        <v>420</v>
      </c>
      <c r="E57" s="192">
        <v>416</v>
      </c>
      <c r="F57" s="192">
        <v>387</v>
      </c>
      <c r="G57" s="192">
        <v>250</v>
      </c>
      <c r="H57" s="192">
        <v>185</v>
      </c>
      <c r="I57" s="192">
        <v>208</v>
      </c>
      <c r="J57" s="191">
        <v>100</v>
      </c>
      <c r="K57" s="193">
        <f t="shared" si="6"/>
        <v>1966</v>
      </c>
      <c r="L57" s="194">
        <f t="shared" si="7"/>
        <v>0.21251756566857638</v>
      </c>
      <c r="N57" s="14">
        <v>9251</v>
      </c>
    </row>
    <row r="58" spans="2:14" ht="20.100000000000001" customHeight="1">
      <c r="B58" s="203" t="s">
        <v>162</v>
      </c>
      <c r="C58" s="204"/>
      <c r="D58" s="191">
        <v>421</v>
      </c>
      <c r="E58" s="192">
        <v>359</v>
      </c>
      <c r="F58" s="192">
        <v>387</v>
      </c>
      <c r="G58" s="192">
        <v>233</v>
      </c>
      <c r="H58" s="192">
        <v>237</v>
      </c>
      <c r="I58" s="192">
        <v>254</v>
      </c>
      <c r="J58" s="191">
        <v>144</v>
      </c>
      <c r="K58" s="193">
        <f t="shared" si="6"/>
        <v>2035</v>
      </c>
      <c r="L58" s="194">
        <f t="shared" si="7"/>
        <v>0.19190871369294607</v>
      </c>
      <c r="N58" s="14">
        <v>10604</v>
      </c>
    </row>
    <row r="59" spans="2:14" ht="20.100000000000001" customHeight="1">
      <c r="B59" s="203" t="s">
        <v>163</v>
      </c>
      <c r="C59" s="204"/>
      <c r="D59" s="191">
        <v>223</v>
      </c>
      <c r="E59" s="192">
        <v>190</v>
      </c>
      <c r="F59" s="192">
        <v>201</v>
      </c>
      <c r="G59" s="192">
        <v>145</v>
      </c>
      <c r="H59" s="192">
        <v>127</v>
      </c>
      <c r="I59" s="192">
        <v>141</v>
      </c>
      <c r="J59" s="191">
        <v>75</v>
      </c>
      <c r="K59" s="193">
        <f t="shared" si="6"/>
        <v>1102</v>
      </c>
      <c r="L59" s="194">
        <f t="shared" si="7"/>
        <v>0.16686856450635978</v>
      </c>
      <c r="N59" s="14">
        <v>6604</v>
      </c>
    </row>
    <row r="60" spans="2:14" ht="20.100000000000001" customHeight="1">
      <c r="B60" s="203" t="s">
        <v>164</v>
      </c>
      <c r="C60" s="204"/>
      <c r="D60" s="191">
        <v>367</v>
      </c>
      <c r="E60" s="192">
        <v>206</v>
      </c>
      <c r="F60" s="192">
        <v>482</v>
      </c>
      <c r="G60" s="192">
        <v>250</v>
      </c>
      <c r="H60" s="192">
        <v>218</v>
      </c>
      <c r="I60" s="192">
        <v>296</v>
      </c>
      <c r="J60" s="191">
        <v>166</v>
      </c>
      <c r="K60" s="193">
        <f t="shared" si="6"/>
        <v>1985</v>
      </c>
      <c r="L60" s="194">
        <f t="shared" si="7"/>
        <v>0.20916754478398314</v>
      </c>
      <c r="N60" s="14">
        <v>9490</v>
      </c>
    </row>
    <row r="61" spans="2:14" ht="20.100000000000001" customHeight="1">
      <c r="B61" s="203" t="s">
        <v>165</v>
      </c>
      <c r="C61" s="204"/>
      <c r="D61" s="191">
        <v>122</v>
      </c>
      <c r="E61" s="192">
        <v>65</v>
      </c>
      <c r="F61" s="192">
        <v>160</v>
      </c>
      <c r="G61" s="192">
        <v>84</v>
      </c>
      <c r="H61" s="192">
        <v>73</v>
      </c>
      <c r="I61" s="192">
        <v>91</v>
      </c>
      <c r="J61" s="191">
        <v>57</v>
      </c>
      <c r="K61" s="193">
        <f t="shared" si="6"/>
        <v>652</v>
      </c>
      <c r="L61" s="194">
        <f t="shared" si="7"/>
        <v>0.2168274027269704</v>
      </c>
      <c r="N61" s="14">
        <v>3007</v>
      </c>
    </row>
    <row r="62" spans="2:14" ht="20.100000000000001" customHeight="1">
      <c r="B62" s="203" t="s">
        <v>166</v>
      </c>
      <c r="C62" s="204"/>
      <c r="D62" s="191">
        <v>273</v>
      </c>
      <c r="E62" s="192">
        <v>132</v>
      </c>
      <c r="F62" s="192">
        <v>268</v>
      </c>
      <c r="G62" s="192">
        <v>160</v>
      </c>
      <c r="H62" s="192">
        <v>128</v>
      </c>
      <c r="I62" s="192">
        <v>157</v>
      </c>
      <c r="J62" s="191">
        <v>91</v>
      </c>
      <c r="K62" s="193">
        <f t="shared" si="6"/>
        <v>1209</v>
      </c>
      <c r="L62" s="194">
        <f t="shared" si="7"/>
        <v>0.20180270405608414</v>
      </c>
      <c r="N62" s="14">
        <v>5991</v>
      </c>
    </row>
    <row r="63" spans="2:14" ht="20.100000000000001" customHeight="1">
      <c r="B63" s="203" t="s">
        <v>167</v>
      </c>
      <c r="C63" s="204"/>
      <c r="D63" s="191">
        <v>195</v>
      </c>
      <c r="E63" s="192">
        <v>174</v>
      </c>
      <c r="F63" s="192">
        <v>328</v>
      </c>
      <c r="G63" s="192">
        <v>191</v>
      </c>
      <c r="H63" s="192">
        <v>165</v>
      </c>
      <c r="I63" s="192">
        <v>164</v>
      </c>
      <c r="J63" s="191">
        <v>120</v>
      </c>
      <c r="K63" s="193">
        <f t="shared" si="6"/>
        <v>1337</v>
      </c>
      <c r="L63" s="194">
        <f t="shared" si="7"/>
        <v>0.14496367776211644</v>
      </c>
      <c r="N63" s="14">
        <v>9223</v>
      </c>
    </row>
    <row r="64" spans="2:14" ht="20.100000000000001" customHeight="1">
      <c r="B64" s="203" t="s">
        <v>168</v>
      </c>
      <c r="C64" s="204"/>
      <c r="D64" s="191">
        <v>13</v>
      </c>
      <c r="E64" s="192">
        <v>19</v>
      </c>
      <c r="F64" s="192">
        <v>32</v>
      </c>
      <c r="G64" s="192">
        <v>27</v>
      </c>
      <c r="H64" s="192">
        <v>29</v>
      </c>
      <c r="I64" s="192">
        <v>31</v>
      </c>
      <c r="J64" s="191">
        <v>25</v>
      </c>
      <c r="K64" s="193">
        <f t="shared" si="6"/>
        <v>176</v>
      </c>
      <c r="L64" s="194">
        <f t="shared" si="7"/>
        <v>0.2016036655211913</v>
      </c>
      <c r="N64" s="14">
        <v>873</v>
      </c>
    </row>
    <row r="65" spans="2:14" ht="20.100000000000001" customHeight="1">
      <c r="B65" s="203" t="s">
        <v>169</v>
      </c>
      <c r="C65" s="204"/>
      <c r="D65" s="191">
        <v>223</v>
      </c>
      <c r="E65" s="192">
        <v>150</v>
      </c>
      <c r="F65" s="192">
        <v>351</v>
      </c>
      <c r="G65" s="192">
        <v>217</v>
      </c>
      <c r="H65" s="192">
        <v>205</v>
      </c>
      <c r="I65" s="192">
        <v>276</v>
      </c>
      <c r="J65" s="191">
        <v>146</v>
      </c>
      <c r="K65" s="193">
        <f t="shared" si="6"/>
        <v>1568</v>
      </c>
      <c r="L65" s="194">
        <f t="shared" si="7"/>
        <v>0.15766716943187531</v>
      </c>
      <c r="N65" s="14">
        <v>9945</v>
      </c>
    </row>
    <row r="66" spans="2:14" ht="20.100000000000001" customHeight="1">
      <c r="B66" s="203" t="s">
        <v>170</v>
      </c>
      <c r="C66" s="204"/>
      <c r="D66" s="191">
        <v>123</v>
      </c>
      <c r="E66" s="192">
        <v>94</v>
      </c>
      <c r="F66" s="192">
        <v>153</v>
      </c>
      <c r="G66" s="192">
        <v>112</v>
      </c>
      <c r="H66" s="192">
        <v>90</v>
      </c>
      <c r="I66" s="192">
        <v>98</v>
      </c>
      <c r="J66" s="191">
        <v>67</v>
      </c>
      <c r="K66" s="193">
        <f t="shared" si="6"/>
        <v>737</v>
      </c>
      <c r="L66" s="194">
        <f t="shared" si="7"/>
        <v>0.16359600443951167</v>
      </c>
      <c r="N66" s="14">
        <v>4505</v>
      </c>
    </row>
    <row r="67" spans="2:14" ht="20.100000000000001" customHeight="1">
      <c r="B67" s="203" t="s">
        <v>171</v>
      </c>
      <c r="C67" s="204"/>
      <c r="D67" s="187">
        <v>555</v>
      </c>
      <c r="E67" s="188">
        <v>531</v>
      </c>
      <c r="F67" s="188">
        <v>1021</v>
      </c>
      <c r="G67" s="188">
        <v>536</v>
      </c>
      <c r="H67" s="188">
        <v>487</v>
      </c>
      <c r="I67" s="188">
        <v>610</v>
      </c>
      <c r="J67" s="187">
        <v>288</v>
      </c>
      <c r="K67" s="189">
        <f t="shared" si="6"/>
        <v>4028</v>
      </c>
      <c r="L67" s="195">
        <f t="shared" si="7"/>
        <v>0.1853487944045647</v>
      </c>
      <c r="N67" s="14">
        <v>21732</v>
      </c>
    </row>
    <row r="68" spans="2:14" ht="20.100000000000001" customHeight="1">
      <c r="B68" s="203" t="s">
        <v>172</v>
      </c>
      <c r="C68" s="204"/>
      <c r="D68" s="187">
        <v>77</v>
      </c>
      <c r="E68" s="188">
        <v>94</v>
      </c>
      <c r="F68" s="188">
        <v>173</v>
      </c>
      <c r="G68" s="188">
        <v>111</v>
      </c>
      <c r="H68" s="188">
        <v>93</v>
      </c>
      <c r="I68" s="188">
        <v>86</v>
      </c>
      <c r="J68" s="187">
        <v>47</v>
      </c>
      <c r="K68" s="189">
        <f t="shared" si="6"/>
        <v>681</v>
      </c>
      <c r="L68" s="195">
        <f t="shared" si="7"/>
        <v>0.16642228739002932</v>
      </c>
      <c r="N68" s="14">
        <v>4092</v>
      </c>
    </row>
    <row r="69" spans="2:14" ht="20.100000000000001" customHeight="1">
      <c r="B69" s="203" t="s">
        <v>173</v>
      </c>
      <c r="C69" s="204"/>
      <c r="D69" s="187">
        <v>103</v>
      </c>
      <c r="E69" s="188">
        <v>118</v>
      </c>
      <c r="F69" s="188">
        <v>256</v>
      </c>
      <c r="G69" s="188">
        <v>119</v>
      </c>
      <c r="H69" s="188">
        <v>118</v>
      </c>
      <c r="I69" s="188">
        <v>110</v>
      </c>
      <c r="J69" s="187">
        <v>63</v>
      </c>
      <c r="K69" s="189">
        <f t="shared" si="6"/>
        <v>887</v>
      </c>
      <c r="L69" s="195">
        <f t="shared" si="7"/>
        <v>0.1546373779637378</v>
      </c>
      <c r="N69" s="14">
        <v>5736</v>
      </c>
    </row>
    <row r="70" spans="2:14" ht="20.100000000000001" customHeight="1">
      <c r="B70" s="203" t="s">
        <v>174</v>
      </c>
      <c r="C70" s="204"/>
      <c r="D70" s="187">
        <v>795</v>
      </c>
      <c r="E70" s="188">
        <v>495</v>
      </c>
      <c r="F70" s="188">
        <v>708</v>
      </c>
      <c r="G70" s="188">
        <v>441</v>
      </c>
      <c r="H70" s="188">
        <v>395</v>
      </c>
      <c r="I70" s="188">
        <v>468</v>
      </c>
      <c r="J70" s="187">
        <v>240</v>
      </c>
      <c r="K70" s="189">
        <f t="shared" si="6"/>
        <v>3542</v>
      </c>
      <c r="L70" s="195">
        <f t="shared" si="7"/>
        <v>0.22764959187608458</v>
      </c>
      <c r="N70" s="14">
        <v>15559</v>
      </c>
    </row>
    <row r="71" spans="2:14" ht="20.100000000000001" customHeight="1">
      <c r="B71" s="203" t="s">
        <v>175</v>
      </c>
      <c r="C71" s="204"/>
      <c r="D71" s="187">
        <v>115</v>
      </c>
      <c r="E71" s="188">
        <v>116</v>
      </c>
      <c r="F71" s="188">
        <v>201</v>
      </c>
      <c r="G71" s="188">
        <v>156</v>
      </c>
      <c r="H71" s="188">
        <v>122</v>
      </c>
      <c r="I71" s="188">
        <v>137</v>
      </c>
      <c r="J71" s="187">
        <v>76</v>
      </c>
      <c r="K71" s="189">
        <f t="shared" si="6"/>
        <v>923</v>
      </c>
      <c r="L71" s="195">
        <f t="shared" si="7"/>
        <v>0.19870828848223895</v>
      </c>
      <c r="N71" s="14">
        <v>4645</v>
      </c>
    </row>
    <row r="72" spans="2:14" ht="20.100000000000001" customHeight="1">
      <c r="B72" s="203" t="s">
        <v>176</v>
      </c>
      <c r="C72" s="204"/>
      <c r="D72" s="187">
        <v>175</v>
      </c>
      <c r="E72" s="188">
        <v>115</v>
      </c>
      <c r="F72" s="188">
        <v>207</v>
      </c>
      <c r="G72" s="188">
        <v>132</v>
      </c>
      <c r="H72" s="188">
        <v>97</v>
      </c>
      <c r="I72" s="188">
        <v>115</v>
      </c>
      <c r="J72" s="187">
        <v>53</v>
      </c>
      <c r="K72" s="189">
        <f t="shared" si="6"/>
        <v>894</v>
      </c>
      <c r="L72" s="195">
        <f t="shared" si="7"/>
        <v>0.20824598183088749</v>
      </c>
      <c r="N72" s="14">
        <v>4293</v>
      </c>
    </row>
    <row r="73" spans="2:14" ht="20.100000000000001" customHeight="1">
      <c r="B73" s="203" t="s">
        <v>177</v>
      </c>
      <c r="C73" s="204"/>
      <c r="D73" s="187">
        <v>166</v>
      </c>
      <c r="E73" s="188">
        <v>106</v>
      </c>
      <c r="F73" s="188">
        <v>170</v>
      </c>
      <c r="G73" s="188">
        <v>99</v>
      </c>
      <c r="H73" s="188">
        <v>76</v>
      </c>
      <c r="I73" s="188">
        <v>137</v>
      </c>
      <c r="J73" s="187">
        <v>66</v>
      </c>
      <c r="K73" s="189">
        <f t="shared" si="6"/>
        <v>820</v>
      </c>
      <c r="L73" s="195">
        <f t="shared" si="7"/>
        <v>0.21276595744680851</v>
      </c>
      <c r="N73" s="14">
        <v>3854</v>
      </c>
    </row>
    <row r="74" spans="2:14" ht="20.100000000000001" customHeight="1">
      <c r="B74" s="203" t="s">
        <v>178</v>
      </c>
      <c r="C74" s="204"/>
      <c r="D74" s="187">
        <v>149</v>
      </c>
      <c r="E74" s="188">
        <v>107</v>
      </c>
      <c r="F74" s="188">
        <v>161</v>
      </c>
      <c r="G74" s="188">
        <v>90</v>
      </c>
      <c r="H74" s="188">
        <v>97</v>
      </c>
      <c r="I74" s="188">
        <v>90</v>
      </c>
      <c r="J74" s="187">
        <v>47</v>
      </c>
      <c r="K74" s="189">
        <f t="shared" si="6"/>
        <v>741</v>
      </c>
      <c r="L74" s="196">
        <f t="shared" si="7"/>
        <v>0.23265306122448978</v>
      </c>
      <c r="N74" s="14">
        <v>3185</v>
      </c>
    </row>
    <row r="75" spans="2:14" ht="20.100000000000001" customHeight="1">
      <c r="B75" s="203" t="s">
        <v>179</v>
      </c>
      <c r="C75" s="204"/>
      <c r="D75" s="187">
        <v>306</v>
      </c>
      <c r="E75" s="188">
        <v>199</v>
      </c>
      <c r="F75" s="188">
        <v>288</v>
      </c>
      <c r="G75" s="188">
        <v>202</v>
      </c>
      <c r="H75" s="188">
        <v>174</v>
      </c>
      <c r="I75" s="188">
        <v>208</v>
      </c>
      <c r="J75" s="187">
        <v>101</v>
      </c>
      <c r="K75" s="189">
        <f t="shared" si="6"/>
        <v>1478</v>
      </c>
      <c r="L75" s="197">
        <f t="shared" si="7"/>
        <v>0.2477371773382501</v>
      </c>
      <c r="N75" s="14">
        <v>5966</v>
      </c>
    </row>
    <row r="76" spans="2:14" ht="20.100000000000001" customHeight="1">
      <c r="B76" s="203" t="s">
        <v>180</v>
      </c>
      <c r="C76" s="204"/>
      <c r="D76" s="187">
        <v>77</v>
      </c>
      <c r="E76" s="188">
        <v>73</v>
      </c>
      <c r="F76" s="188">
        <v>89</v>
      </c>
      <c r="G76" s="188">
        <v>66</v>
      </c>
      <c r="H76" s="188">
        <v>54</v>
      </c>
      <c r="I76" s="188">
        <v>70</v>
      </c>
      <c r="J76" s="187">
        <v>34</v>
      </c>
      <c r="K76" s="189">
        <f t="shared" si="6"/>
        <v>463</v>
      </c>
      <c r="L76" s="195">
        <f t="shared" si="7"/>
        <v>0.23731419784725782</v>
      </c>
      <c r="N76" s="14">
        <v>1951</v>
      </c>
    </row>
    <row r="77" spans="2:14" ht="20.100000000000001" customHeight="1">
      <c r="B77" s="203" t="s">
        <v>181</v>
      </c>
      <c r="C77" s="204"/>
      <c r="D77" s="187">
        <v>284</v>
      </c>
      <c r="E77" s="188">
        <v>182</v>
      </c>
      <c r="F77" s="188">
        <v>342</v>
      </c>
      <c r="G77" s="188">
        <v>247</v>
      </c>
      <c r="H77" s="188">
        <v>191</v>
      </c>
      <c r="I77" s="188">
        <v>231</v>
      </c>
      <c r="J77" s="187">
        <v>123</v>
      </c>
      <c r="K77" s="189">
        <f t="shared" si="6"/>
        <v>1600</v>
      </c>
      <c r="L77" s="195">
        <f t="shared" si="7"/>
        <v>0.20578778135048231</v>
      </c>
      <c r="N77" s="14">
        <v>7775</v>
      </c>
    </row>
    <row r="78" spans="2:14" ht="20.100000000000001" customHeight="1">
      <c r="B78" s="203" t="s">
        <v>182</v>
      </c>
      <c r="C78" s="204"/>
      <c r="D78" s="187">
        <v>61</v>
      </c>
      <c r="E78" s="188">
        <v>25</v>
      </c>
      <c r="F78" s="188">
        <v>56</v>
      </c>
      <c r="G78" s="188">
        <v>27</v>
      </c>
      <c r="H78" s="188">
        <v>24</v>
      </c>
      <c r="I78" s="188">
        <v>29</v>
      </c>
      <c r="J78" s="187">
        <v>25</v>
      </c>
      <c r="K78" s="189">
        <f t="shared" si="6"/>
        <v>247</v>
      </c>
      <c r="L78" s="195">
        <f t="shared" si="7"/>
        <v>0.20497925311203319</v>
      </c>
      <c r="N78" s="14">
        <v>1205</v>
      </c>
    </row>
    <row r="79" spans="2:14" ht="20.100000000000001" customHeight="1">
      <c r="B79" s="203" t="s">
        <v>183</v>
      </c>
      <c r="C79" s="204"/>
      <c r="D79" s="187">
        <v>237</v>
      </c>
      <c r="E79" s="188">
        <v>159</v>
      </c>
      <c r="F79" s="188">
        <v>351</v>
      </c>
      <c r="G79" s="188">
        <v>193</v>
      </c>
      <c r="H79" s="188">
        <v>175</v>
      </c>
      <c r="I79" s="188">
        <v>245</v>
      </c>
      <c r="J79" s="187">
        <v>128</v>
      </c>
      <c r="K79" s="189">
        <f t="shared" si="6"/>
        <v>1488</v>
      </c>
      <c r="L79" s="195">
        <f t="shared" si="7"/>
        <v>0.16674137158225011</v>
      </c>
      <c r="N79" s="14">
        <v>8924</v>
      </c>
    </row>
    <row r="80" spans="2:14" ht="20.100000000000001" customHeight="1">
      <c r="B80" s="203" t="s">
        <v>184</v>
      </c>
      <c r="C80" s="204"/>
      <c r="D80" s="45">
        <v>55</v>
      </c>
      <c r="E80" s="46">
        <v>33</v>
      </c>
      <c r="F80" s="46">
        <v>71</v>
      </c>
      <c r="G80" s="46">
        <v>52</v>
      </c>
      <c r="H80" s="46">
        <v>36</v>
      </c>
      <c r="I80" s="46">
        <v>69</v>
      </c>
      <c r="J80" s="45">
        <v>36</v>
      </c>
      <c r="K80" s="47">
        <f t="shared" si="6"/>
        <v>352</v>
      </c>
      <c r="L80" s="195">
        <f t="shared" si="7"/>
        <v>0.16988416988416988</v>
      </c>
      <c r="N80" s="14">
        <v>2072</v>
      </c>
    </row>
    <row r="81" spans="2:14" ht="20.100000000000001" customHeight="1">
      <c r="B81" s="203" t="s">
        <v>185</v>
      </c>
      <c r="C81" s="204"/>
      <c r="D81" s="45">
        <v>52</v>
      </c>
      <c r="E81" s="46">
        <v>57</v>
      </c>
      <c r="F81" s="46">
        <v>116</v>
      </c>
      <c r="G81" s="46">
        <v>52</v>
      </c>
      <c r="H81" s="46">
        <v>46</v>
      </c>
      <c r="I81" s="46">
        <v>79</v>
      </c>
      <c r="J81" s="45">
        <v>38</v>
      </c>
      <c r="K81" s="47">
        <f t="shared" si="6"/>
        <v>440</v>
      </c>
      <c r="L81" s="195">
        <f t="shared" si="7"/>
        <v>0.16290262865605332</v>
      </c>
      <c r="N81" s="14">
        <v>2701</v>
      </c>
    </row>
    <row r="82" spans="2:14" ht="20.100000000000001" customHeight="1">
      <c r="B82" s="203" t="s">
        <v>186</v>
      </c>
      <c r="C82" s="204"/>
      <c r="D82" s="40">
        <v>266</v>
      </c>
      <c r="E82" s="39">
        <v>160</v>
      </c>
      <c r="F82" s="39">
        <v>269</v>
      </c>
      <c r="G82" s="39">
        <v>154</v>
      </c>
      <c r="H82" s="39">
        <v>116</v>
      </c>
      <c r="I82" s="39">
        <v>176</v>
      </c>
      <c r="J82" s="40">
        <v>88</v>
      </c>
      <c r="K82" s="190">
        <f t="shared" si="6"/>
        <v>1229</v>
      </c>
      <c r="L82" s="197">
        <f t="shared" si="7"/>
        <v>0.18945583474641592</v>
      </c>
      <c r="N82" s="14">
        <v>6487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6371</v>
      </c>
      <c r="E5" s="149">
        <v>349438.98999999982</v>
      </c>
      <c r="F5" s="151">
        <v>1857</v>
      </c>
      <c r="G5" s="152">
        <v>36747.17</v>
      </c>
      <c r="H5" s="150">
        <v>530</v>
      </c>
      <c r="I5" s="149">
        <v>110202.37999999999</v>
      </c>
      <c r="J5" s="151">
        <v>1184</v>
      </c>
      <c r="K5" s="152">
        <v>389748.41</v>
      </c>
      <c r="M5" s="162">
        <f>Q5+Q7</f>
        <v>43084</v>
      </c>
      <c r="N5" s="121" t="s">
        <v>107</v>
      </c>
      <c r="O5" s="122"/>
      <c r="P5" s="134"/>
      <c r="Q5" s="123">
        <v>34260</v>
      </c>
      <c r="R5" s="124">
        <v>2052972.0600000003</v>
      </c>
      <c r="S5" s="124">
        <f>R5/Q5*100</f>
        <v>5992.3294220665512</v>
      </c>
    </row>
    <row r="6" spans="1:19" ht="20.100000000000001" customHeight="1">
      <c r="B6" s="217" t="s">
        <v>114</v>
      </c>
      <c r="C6" s="217"/>
      <c r="D6" s="153">
        <v>4855</v>
      </c>
      <c r="E6" s="154">
        <v>298827.75999999989</v>
      </c>
      <c r="F6" s="155">
        <v>1630</v>
      </c>
      <c r="G6" s="156">
        <v>30610.879999999997</v>
      </c>
      <c r="H6" s="153">
        <v>392</v>
      </c>
      <c r="I6" s="154">
        <v>86002.719999999972</v>
      </c>
      <c r="J6" s="155">
        <v>887</v>
      </c>
      <c r="K6" s="156">
        <v>272290.19</v>
      </c>
      <c r="M6" s="58"/>
      <c r="N6" s="125"/>
      <c r="O6" s="94" t="s">
        <v>104</v>
      </c>
      <c r="P6" s="107"/>
      <c r="Q6" s="98">
        <f>Q5/Q$13</f>
        <v>0.63690952017995572</v>
      </c>
      <c r="R6" s="99">
        <f>R5/R$13</f>
        <v>0.39514836965559436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3092</v>
      </c>
      <c r="E7" s="154">
        <v>185226.14</v>
      </c>
      <c r="F7" s="155">
        <v>931</v>
      </c>
      <c r="G7" s="156">
        <v>16505.800000000003</v>
      </c>
      <c r="H7" s="153">
        <v>480</v>
      </c>
      <c r="I7" s="154">
        <v>107845.53999999998</v>
      </c>
      <c r="J7" s="155">
        <v>662</v>
      </c>
      <c r="K7" s="156">
        <v>210546.75999999998</v>
      </c>
      <c r="M7" s="58"/>
      <c r="N7" s="126" t="s">
        <v>108</v>
      </c>
      <c r="O7" s="127"/>
      <c r="P7" s="135"/>
      <c r="Q7" s="128">
        <v>8824</v>
      </c>
      <c r="R7" s="129">
        <v>165264.98999999993</v>
      </c>
      <c r="S7" s="129">
        <f>R7/Q7*100</f>
        <v>1872.9033318223021</v>
      </c>
    </row>
    <row r="8" spans="1:19" ht="20.100000000000001" customHeight="1">
      <c r="B8" s="217" t="s">
        <v>116</v>
      </c>
      <c r="C8" s="217"/>
      <c r="D8" s="153">
        <v>1324</v>
      </c>
      <c r="E8" s="154">
        <v>81170.77</v>
      </c>
      <c r="F8" s="155">
        <v>277</v>
      </c>
      <c r="G8" s="156">
        <v>5117.63</v>
      </c>
      <c r="H8" s="153">
        <v>59</v>
      </c>
      <c r="I8" s="154">
        <v>12402.109999999999</v>
      </c>
      <c r="J8" s="155">
        <v>325</v>
      </c>
      <c r="K8" s="156">
        <v>102455.60999999999</v>
      </c>
      <c r="L8" s="89"/>
      <c r="M8" s="88"/>
      <c r="N8" s="130"/>
      <c r="O8" s="94" t="s">
        <v>104</v>
      </c>
      <c r="P8" s="107"/>
      <c r="Q8" s="98">
        <f>Q7/Q$13</f>
        <v>0.16404231191091448</v>
      </c>
      <c r="R8" s="99">
        <f>R7/R$13</f>
        <v>3.1809586029947268E-2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1852</v>
      </c>
      <c r="E9" s="154">
        <v>120265.19999999998</v>
      </c>
      <c r="F9" s="155">
        <v>436</v>
      </c>
      <c r="G9" s="156">
        <v>8512.98</v>
      </c>
      <c r="H9" s="153">
        <v>314</v>
      </c>
      <c r="I9" s="154">
        <v>67158.600000000006</v>
      </c>
      <c r="J9" s="155">
        <v>388</v>
      </c>
      <c r="K9" s="156">
        <v>119605.67000000001</v>
      </c>
      <c r="L9" s="89"/>
      <c r="M9" s="88"/>
      <c r="N9" s="126" t="s">
        <v>109</v>
      </c>
      <c r="O9" s="127"/>
      <c r="P9" s="135"/>
      <c r="Q9" s="128">
        <v>3870</v>
      </c>
      <c r="R9" s="129">
        <v>856481.94000000041</v>
      </c>
      <c r="S9" s="129">
        <f>R9/Q9*100</f>
        <v>22131.316279069779</v>
      </c>
    </row>
    <row r="10" spans="1:19" ht="20.100000000000001" customHeight="1">
      <c r="B10" s="217" t="s">
        <v>118</v>
      </c>
      <c r="C10" s="217"/>
      <c r="D10" s="153">
        <v>4439</v>
      </c>
      <c r="E10" s="154">
        <v>279706.23999999987</v>
      </c>
      <c r="F10" s="155">
        <v>807</v>
      </c>
      <c r="G10" s="156">
        <v>15641.23</v>
      </c>
      <c r="H10" s="153">
        <v>563</v>
      </c>
      <c r="I10" s="154">
        <v>135647.66000000003</v>
      </c>
      <c r="J10" s="155">
        <v>994</v>
      </c>
      <c r="K10" s="156">
        <v>317425.40000000008</v>
      </c>
      <c r="L10" s="89"/>
      <c r="M10" s="88"/>
      <c r="N10" s="95"/>
      <c r="O10" s="94" t="s">
        <v>104</v>
      </c>
      <c r="P10" s="107"/>
      <c r="Q10" s="98">
        <f>Q9/Q$13</f>
        <v>7.194512093101077E-2</v>
      </c>
      <c r="R10" s="99">
        <f>R9/R$13</f>
        <v>0.16485243458718124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9548</v>
      </c>
      <c r="E11" s="154">
        <v>555688.26000000013</v>
      </c>
      <c r="F11" s="155">
        <v>2059</v>
      </c>
      <c r="G11" s="156">
        <v>35753.080000000009</v>
      </c>
      <c r="H11" s="153">
        <v>1246</v>
      </c>
      <c r="I11" s="154">
        <v>279468.89</v>
      </c>
      <c r="J11" s="155">
        <v>1656</v>
      </c>
      <c r="K11" s="156">
        <v>483289.33</v>
      </c>
      <c r="L11" s="89"/>
      <c r="M11" s="88"/>
      <c r="N11" s="126" t="s">
        <v>110</v>
      </c>
      <c r="O11" s="127"/>
      <c r="P11" s="135"/>
      <c r="Q11" s="101">
        <v>6837</v>
      </c>
      <c r="R11" s="102">
        <v>2120727.120000001</v>
      </c>
      <c r="S11" s="102">
        <f>R11/Q11*100</f>
        <v>31018.387011847317</v>
      </c>
    </row>
    <row r="12" spans="1:19" ht="20.100000000000001" customHeight="1" thickBot="1">
      <c r="B12" s="218" t="s">
        <v>120</v>
      </c>
      <c r="C12" s="218"/>
      <c r="D12" s="157">
        <v>2779</v>
      </c>
      <c r="E12" s="158">
        <v>182648.69999999998</v>
      </c>
      <c r="F12" s="159">
        <v>827</v>
      </c>
      <c r="G12" s="160">
        <v>16376.22</v>
      </c>
      <c r="H12" s="157">
        <v>286</v>
      </c>
      <c r="I12" s="158">
        <v>57754.040000000008</v>
      </c>
      <c r="J12" s="159">
        <v>741</v>
      </c>
      <c r="K12" s="160">
        <v>225365.75000000006</v>
      </c>
      <c r="L12" s="89"/>
      <c r="M12" s="88"/>
      <c r="N12" s="125"/>
      <c r="O12" s="84" t="s">
        <v>104</v>
      </c>
      <c r="P12" s="108"/>
      <c r="Q12" s="103">
        <f>Q11/Q$13</f>
        <v>0.12710304697811903</v>
      </c>
      <c r="R12" s="104">
        <f>R11/R$13</f>
        <v>0.40818960972727719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34260</v>
      </c>
      <c r="E13" s="149">
        <v>2052972.0600000003</v>
      </c>
      <c r="F13" s="151">
        <v>8824</v>
      </c>
      <c r="G13" s="152">
        <v>165264.98999999993</v>
      </c>
      <c r="H13" s="150">
        <v>3870</v>
      </c>
      <c r="I13" s="149">
        <v>856481.94000000041</v>
      </c>
      <c r="J13" s="151">
        <v>6837</v>
      </c>
      <c r="K13" s="152">
        <v>2120727.120000001</v>
      </c>
      <c r="M13" s="58"/>
      <c r="N13" s="131" t="s">
        <v>111</v>
      </c>
      <c r="O13" s="132"/>
      <c r="P13" s="133"/>
      <c r="Q13" s="96">
        <f>Q5+Q7+Q9+Q11</f>
        <v>53791</v>
      </c>
      <c r="R13" s="97">
        <f>R5+R7+R9+R11</f>
        <v>5195446.1100000013</v>
      </c>
      <c r="S13" s="97">
        <f>R13/Q13*100</f>
        <v>9658.5787771188516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0.64081673707503517</v>
      </c>
      <c r="O16" s="58">
        <f>F5/(D5+F5+H5+J5)</f>
        <v>0.18678334339167169</v>
      </c>
      <c r="P16" s="58">
        <f>H5/(D5+F5+H5+J5)</f>
        <v>5.3309193321263326E-2</v>
      </c>
      <c r="Q16" s="58">
        <f>J5/(D5+F5+H5+J5)</f>
        <v>0.11909072621202978</v>
      </c>
    </row>
    <row r="17" spans="13:17" ht="20.100000000000001" customHeight="1">
      <c r="M17" s="14" t="s">
        <v>133</v>
      </c>
      <c r="N17" s="58">
        <f t="shared" ref="N17:N23" si="0">D6/(D6+F6+H6+J6)</f>
        <v>0.62532199896960328</v>
      </c>
      <c r="O17" s="58">
        <f t="shared" ref="O17:O23" si="1">F6/(D6+F6+H6+J6)</f>
        <v>0.20994332818134981</v>
      </c>
      <c r="P17" s="58">
        <f t="shared" ref="P17:P23" si="2">H6/(D6+F6+H6+J6)</f>
        <v>5.048943843379701E-2</v>
      </c>
      <c r="Q17" s="58">
        <f t="shared" ref="Q17:Q23" si="3">J6/(D6+F6+H6+J6)</f>
        <v>0.11424523441524988</v>
      </c>
    </row>
    <row r="18" spans="13:17" ht="20.100000000000001" customHeight="1">
      <c r="M18" s="14" t="s">
        <v>134</v>
      </c>
      <c r="N18" s="58">
        <f t="shared" si="0"/>
        <v>0.59864472410454983</v>
      </c>
      <c r="O18" s="58">
        <f t="shared" si="1"/>
        <v>0.18025169409486932</v>
      </c>
      <c r="P18" s="58">
        <f t="shared" si="2"/>
        <v>9.2933204259438532E-2</v>
      </c>
      <c r="Q18" s="58">
        <f t="shared" si="3"/>
        <v>0.1281703775411423</v>
      </c>
    </row>
    <row r="19" spans="13:17" ht="20.100000000000001" customHeight="1">
      <c r="M19" s="14" t="s">
        <v>135</v>
      </c>
      <c r="N19" s="58">
        <f t="shared" si="0"/>
        <v>0.66700251889168771</v>
      </c>
      <c r="O19" s="58">
        <f t="shared" si="1"/>
        <v>0.13954659949622167</v>
      </c>
      <c r="P19" s="58">
        <f t="shared" si="2"/>
        <v>2.9722921914357683E-2</v>
      </c>
      <c r="Q19" s="58">
        <f t="shared" si="3"/>
        <v>0.16372795969773299</v>
      </c>
    </row>
    <row r="20" spans="13:17" ht="20.100000000000001" customHeight="1">
      <c r="M20" s="14" t="s">
        <v>136</v>
      </c>
      <c r="N20" s="58">
        <f t="shared" si="0"/>
        <v>0.61939799331103684</v>
      </c>
      <c r="O20" s="58">
        <f t="shared" si="1"/>
        <v>0.14581939799331103</v>
      </c>
      <c r="P20" s="58">
        <f t="shared" si="2"/>
        <v>0.10501672240802676</v>
      </c>
      <c r="Q20" s="58">
        <f t="shared" si="3"/>
        <v>0.12976588628762542</v>
      </c>
    </row>
    <row r="21" spans="13:17" ht="20.100000000000001" customHeight="1">
      <c r="M21" s="14" t="s">
        <v>137</v>
      </c>
      <c r="N21" s="58">
        <f t="shared" si="0"/>
        <v>0.65250624724386297</v>
      </c>
      <c r="O21" s="58">
        <f t="shared" si="1"/>
        <v>0.11862413641040717</v>
      </c>
      <c r="P21" s="58">
        <f t="shared" si="2"/>
        <v>8.2757606938115541E-2</v>
      </c>
      <c r="Q21" s="58">
        <f t="shared" si="3"/>
        <v>0.14611200940761429</v>
      </c>
    </row>
    <row r="22" spans="13:17" ht="20.100000000000001" customHeight="1">
      <c r="M22" s="14" t="s">
        <v>138</v>
      </c>
      <c r="N22" s="58">
        <f t="shared" si="0"/>
        <v>0.65807429871114476</v>
      </c>
      <c r="O22" s="58">
        <f t="shared" si="1"/>
        <v>0.14191191674133297</v>
      </c>
      <c r="P22" s="58">
        <f t="shared" si="2"/>
        <v>8.5877731063477847E-2</v>
      </c>
      <c r="Q22" s="58">
        <f t="shared" si="3"/>
        <v>0.11413605348404439</v>
      </c>
    </row>
    <row r="23" spans="13:17" ht="20.100000000000001" customHeight="1">
      <c r="M23" s="14" t="s">
        <v>139</v>
      </c>
      <c r="N23" s="58">
        <f t="shared" si="0"/>
        <v>0.59982732570688535</v>
      </c>
      <c r="O23" s="58">
        <f t="shared" si="1"/>
        <v>0.17850205050723073</v>
      </c>
      <c r="P23" s="58">
        <f t="shared" si="2"/>
        <v>6.1731059788473992E-2</v>
      </c>
      <c r="Q23" s="58">
        <f t="shared" si="3"/>
        <v>0.15993956399740988</v>
      </c>
    </row>
    <row r="24" spans="13:17" ht="20.100000000000001" customHeight="1">
      <c r="M24" s="14" t="s">
        <v>140</v>
      </c>
      <c r="N24" s="58">
        <f t="shared" ref="N24" si="4">D13/(D13+F13+H13+J13)</f>
        <v>0.63690952017995572</v>
      </c>
      <c r="O24" s="58">
        <f t="shared" ref="O24" si="5">F13/(D13+F13+H13+J13)</f>
        <v>0.16404231191091448</v>
      </c>
      <c r="P24" s="58">
        <f t="shared" ref="P24" si="6">H13/(D13+F13+H13+J13)</f>
        <v>7.194512093101077E-2</v>
      </c>
      <c r="Q24" s="58">
        <f t="shared" ref="Q24" si="7">J13/(D13+F13+H13+J13)</f>
        <v>0.12710304697811903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0.39433971238870008</v>
      </c>
      <c r="O29" s="58">
        <f>G5/(E5+G5+I5+K5)</f>
        <v>4.1468951272148183E-2</v>
      </c>
      <c r="P29" s="58">
        <f>I5/(E5+G5+I5+K5)</f>
        <v>0.12436269585643621</v>
      </c>
      <c r="Q29" s="58">
        <f>K5/(E5+G5+I5+K5)</f>
        <v>0.43982864048271558</v>
      </c>
    </row>
    <row r="30" spans="13:17" ht="20.100000000000001" customHeight="1">
      <c r="M30" s="14" t="s">
        <v>133</v>
      </c>
      <c r="N30" s="58">
        <f t="shared" ref="N30:N37" si="8">E6/(E6+G6+I6+K6)</f>
        <v>0.43451221628555498</v>
      </c>
      <c r="O30" s="58">
        <f t="shared" ref="O30:O37" si="9">G6/(E6+G6+I6+K6)</f>
        <v>4.4509925420754659E-2</v>
      </c>
      <c r="P30" s="58">
        <f t="shared" ref="P30:P37" si="10">I6/(E6+G6+I6+K6)</f>
        <v>0.12505274768912375</v>
      </c>
      <c r="Q30" s="58">
        <f t="shared" ref="Q30:Q37" si="11">K6/(E6+G6+I6+K6)</f>
        <v>0.3959251106045667</v>
      </c>
    </row>
    <row r="31" spans="13:17" ht="20.100000000000001" customHeight="1">
      <c r="M31" s="14" t="s">
        <v>134</v>
      </c>
      <c r="N31" s="58">
        <f t="shared" si="8"/>
        <v>0.35611903033013809</v>
      </c>
      <c r="O31" s="58">
        <f t="shared" si="9"/>
        <v>3.1734341010524719E-2</v>
      </c>
      <c r="P31" s="58">
        <f t="shared" si="10"/>
        <v>0.207345729551078</v>
      </c>
      <c r="Q31" s="58">
        <f t="shared" si="11"/>
        <v>0.40480089910825917</v>
      </c>
    </row>
    <row r="32" spans="13:17" ht="20.100000000000001" customHeight="1">
      <c r="M32" s="14" t="s">
        <v>135</v>
      </c>
      <c r="N32" s="58">
        <f t="shared" si="8"/>
        <v>0.40354131613376387</v>
      </c>
      <c r="O32" s="58">
        <f t="shared" si="9"/>
        <v>2.5442350068696329E-2</v>
      </c>
      <c r="P32" s="58">
        <f t="shared" si="10"/>
        <v>6.1657217151392225E-2</v>
      </c>
      <c r="Q32" s="58">
        <f t="shared" si="11"/>
        <v>0.50935911664614753</v>
      </c>
    </row>
    <row r="33" spans="13:17" ht="20.100000000000001" customHeight="1">
      <c r="M33" s="14" t="s">
        <v>136</v>
      </c>
      <c r="N33" s="58">
        <f t="shared" si="8"/>
        <v>0.3811379419789635</v>
      </c>
      <c r="O33" s="58">
        <f t="shared" si="9"/>
        <v>2.6978873999362052E-2</v>
      </c>
      <c r="P33" s="58">
        <f t="shared" si="10"/>
        <v>0.21283538870918958</v>
      </c>
      <c r="Q33" s="58">
        <f t="shared" si="11"/>
        <v>0.379047795312485</v>
      </c>
    </row>
    <row r="34" spans="13:17" ht="20.100000000000001" customHeight="1">
      <c r="M34" s="14" t="s">
        <v>137</v>
      </c>
      <c r="N34" s="58">
        <f t="shared" si="8"/>
        <v>0.37372871104965527</v>
      </c>
      <c r="O34" s="58">
        <f t="shared" si="9"/>
        <v>2.0898985761387382E-2</v>
      </c>
      <c r="P34" s="58">
        <f t="shared" si="10"/>
        <v>0.18124524189629063</v>
      </c>
      <c r="Q34" s="58">
        <f t="shared" si="11"/>
        <v>0.42412706129266664</v>
      </c>
    </row>
    <row r="35" spans="13:17" ht="20.100000000000001" customHeight="1">
      <c r="M35" s="14" t="s">
        <v>138</v>
      </c>
      <c r="N35" s="58">
        <f t="shared" si="8"/>
        <v>0.41034443992877984</v>
      </c>
      <c r="O35" s="58">
        <f t="shared" si="9"/>
        <v>2.6401633153683796E-2</v>
      </c>
      <c r="P35" s="58">
        <f t="shared" si="10"/>
        <v>0.20637201359007973</v>
      </c>
      <c r="Q35" s="58">
        <f t="shared" si="11"/>
        <v>0.35688191332745672</v>
      </c>
    </row>
    <row r="36" spans="13:17" ht="20.100000000000001" customHeight="1">
      <c r="M36" s="14" t="s">
        <v>139</v>
      </c>
      <c r="N36" s="58">
        <f t="shared" si="8"/>
        <v>0.37882547752105372</v>
      </c>
      <c r="O36" s="58">
        <f t="shared" si="9"/>
        <v>3.3965362805702039E-2</v>
      </c>
      <c r="P36" s="58">
        <f t="shared" si="10"/>
        <v>0.11978569670504111</v>
      </c>
      <c r="Q36" s="58">
        <f t="shared" si="11"/>
        <v>0.46742346296820309</v>
      </c>
    </row>
    <row r="37" spans="13:17" ht="20.100000000000001" customHeight="1">
      <c r="M37" s="14" t="s">
        <v>140</v>
      </c>
      <c r="N37" s="58">
        <f t="shared" si="8"/>
        <v>0.39514836965559436</v>
      </c>
      <c r="O37" s="58">
        <f t="shared" si="9"/>
        <v>3.1809586029947268E-2</v>
      </c>
      <c r="P37" s="58">
        <f t="shared" si="10"/>
        <v>0.16485243458718124</v>
      </c>
      <c r="Q37" s="58">
        <f t="shared" si="11"/>
        <v>0.40818960972727719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5054</v>
      </c>
      <c r="F5" s="164">
        <f t="shared" ref="F5:F16" si="0">E5/SUM(E$5:E$16)</f>
        <v>0.1475189725627554</v>
      </c>
      <c r="G5" s="165">
        <v>300719.7699999999</v>
      </c>
      <c r="H5" s="166">
        <f t="shared" ref="H5:H16" si="1">G5/SUM(G$5:G$16)</f>
        <v>0.14648020587284558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239</v>
      </c>
      <c r="F6" s="168">
        <f t="shared" si="0"/>
        <v>6.9760653823701113E-3</v>
      </c>
      <c r="G6" s="169">
        <v>17282.629999999997</v>
      </c>
      <c r="H6" s="170">
        <f t="shared" si="1"/>
        <v>8.4183464240619021E-3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2318</v>
      </c>
      <c r="F7" s="168">
        <f t="shared" si="0"/>
        <v>6.7659077641564508E-2</v>
      </c>
      <c r="G7" s="169">
        <v>109962.44000000002</v>
      </c>
      <c r="H7" s="170">
        <f t="shared" si="1"/>
        <v>5.3562560417894832E-2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432</v>
      </c>
      <c r="F8" s="168">
        <f t="shared" si="0"/>
        <v>1.2609457092819614E-2</v>
      </c>
      <c r="G8" s="169">
        <v>19319.640000000003</v>
      </c>
      <c r="H8" s="170">
        <f t="shared" si="1"/>
        <v>9.4105713255542324E-3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4565</v>
      </c>
      <c r="F9" s="168">
        <f t="shared" si="0"/>
        <v>0.13324576765907764</v>
      </c>
      <c r="G9" s="169">
        <v>59098.860000000015</v>
      </c>
      <c r="H9" s="170">
        <f t="shared" si="1"/>
        <v>2.8786977256767935E-2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6824</v>
      </c>
      <c r="F10" s="168">
        <f t="shared" si="0"/>
        <v>0.19918272037361354</v>
      </c>
      <c r="G10" s="169">
        <v>763115.4800000001</v>
      </c>
      <c r="H10" s="170">
        <f t="shared" si="1"/>
        <v>0.37171255024289035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3165</v>
      </c>
      <c r="F11" s="168">
        <f t="shared" si="0"/>
        <v>9.2381786339754815E-2</v>
      </c>
      <c r="G11" s="169">
        <v>277087.25</v>
      </c>
      <c r="H11" s="170">
        <f t="shared" si="1"/>
        <v>0.1349688363513335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1098</v>
      </c>
      <c r="F12" s="168">
        <f t="shared" si="0"/>
        <v>3.2049036777583188E-2</v>
      </c>
      <c r="G12" s="169">
        <v>129110.95000000001</v>
      </c>
      <c r="H12" s="170">
        <f t="shared" si="1"/>
        <v>6.2889774544715435E-2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223</v>
      </c>
      <c r="F13" s="168">
        <f t="shared" si="0"/>
        <v>6.5090484530064214E-3</v>
      </c>
      <c r="G13" s="169">
        <v>16363.34</v>
      </c>
      <c r="H13" s="170">
        <f t="shared" si="1"/>
        <v>7.9705614697941872E-3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9253</v>
      </c>
      <c r="F15" s="168">
        <f t="shared" si="0"/>
        <v>0.27008172796263863</v>
      </c>
      <c r="G15" s="169">
        <v>125014.72</v>
      </c>
      <c r="H15" s="170">
        <f t="shared" si="1"/>
        <v>6.0894506279837043E-2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1089</v>
      </c>
      <c r="F16" s="172">
        <f t="shared" si="0"/>
        <v>3.1786339754816109E-2</v>
      </c>
      <c r="G16" s="173">
        <v>235896.97999999995</v>
      </c>
      <c r="H16" s="174">
        <f t="shared" si="1"/>
        <v>0.11490510981430499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38"/>
      <c r="C19" s="223" t="s">
        <v>85</v>
      </c>
      <c r="D19" s="224"/>
      <c r="E19" s="167">
        <v>670</v>
      </c>
      <c r="F19" s="168">
        <f t="shared" si="2"/>
        <v>7.5929283771532186E-2</v>
      </c>
      <c r="G19" s="169">
        <v>21513.670000000002</v>
      </c>
      <c r="H19" s="170">
        <f t="shared" si="3"/>
        <v>0.13017681482327262</v>
      </c>
    </row>
    <row r="20" spans="2:8" s="14" customFormat="1" ht="20.100000000000001" customHeight="1">
      <c r="B20" s="238"/>
      <c r="C20" s="223" t="s">
        <v>86</v>
      </c>
      <c r="D20" s="224"/>
      <c r="E20" s="167">
        <v>184</v>
      </c>
      <c r="F20" s="168">
        <f t="shared" si="2"/>
        <v>2.085222121486854E-2</v>
      </c>
      <c r="G20" s="169">
        <v>6882.6099999999988</v>
      </c>
      <c r="H20" s="170">
        <f t="shared" si="3"/>
        <v>4.1645904556070819E-2</v>
      </c>
    </row>
    <row r="21" spans="2:8" s="14" customFormat="1" ht="20.100000000000001" customHeight="1">
      <c r="B21" s="238"/>
      <c r="C21" s="223" t="s">
        <v>87</v>
      </c>
      <c r="D21" s="224"/>
      <c r="E21" s="167">
        <v>442</v>
      </c>
      <c r="F21" s="168">
        <f t="shared" si="2"/>
        <v>5.0090661831368996E-2</v>
      </c>
      <c r="G21" s="169">
        <v>5285.89</v>
      </c>
      <c r="H21" s="170">
        <f t="shared" si="3"/>
        <v>3.1984330135499353E-2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2307</v>
      </c>
      <c r="F23" s="168">
        <f t="shared" si="2"/>
        <v>0.26144605621033545</v>
      </c>
      <c r="G23" s="169">
        <v>81025.510000000009</v>
      </c>
      <c r="H23" s="170">
        <f t="shared" si="3"/>
        <v>0.4902763132106806</v>
      </c>
    </row>
    <row r="24" spans="2:8" s="14" customFormat="1" ht="20.100000000000001" customHeight="1">
      <c r="B24" s="238"/>
      <c r="C24" s="223" t="s">
        <v>90</v>
      </c>
      <c r="D24" s="224"/>
      <c r="E24" s="167">
        <v>55</v>
      </c>
      <c r="F24" s="168">
        <f t="shared" si="2"/>
        <v>6.2330009066183141E-3</v>
      </c>
      <c r="G24" s="169">
        <v>2068.6899999999996</v>
      </c>
      <c r="H24" s="170">
        <f t="shared" si="3"/>
        <v>1.2517412187541955E-2</v>
      </c>
    </row>
    <row r="25" spans="2:8" s="14" customFormat="1" ht="20.100000000000001" customHeight="1">
      <c r="B25" s="238"/>
      <c r="C25" s="223" t="s">
        <v>145</v>
      </c>
      <c r="D25" s="224"/>
      <c r="E25" s="167">
        <v>11</v>
      </c>
      <c r="F25" s="168">
        <f t="shared" si="2"/>
        <v>1.2466001813236627E-3</v>
      </c>
      <c r="G25" s="169">
        <v>370.2</v>
      </c>
      <c r="H25" s="170">
        <f t="shared" si="3"/>
        <v>2.2400388612252354E-3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4937</v>
      </c>
      <c r="F27" s="168">
        <f t="shared" si="2"/>
        <v>0.55949682683590207</v>
      </c>
      <c r="G27" s="169">
        <v>29927.029999999995</v>
      </c>
      <c r="H27" s="170">
        <f t="shared" si="3"/>
        <v>0.18108511669652472</v>
      </c>
    </row>
    <row r="28" spans="2:8" s="14" customFormat="1" ht="20.100000000000001" customHeight="1">
      <c r="B28" s="239"/>
      <c r="C28" s="223" t="s">
        <v>91</v>
      </c>
      <c r="D28" s="224"/>
      <c r="E28" s="171">
        <v>218</v>
      </c>
      <c r="F28" s="172">
        <f t="shared" si="2"/>
        <v>2.470534904805077E-2</v>
      </c>
      <c r="G28" s="173">
        <v>18191.390000000003</v>
      </c>
      <c r="H28" s="174">
        <f t="shared" si="3"/>
        <v>0.11007406952918462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155</v>
      </c>
      <c r="F29" s="176">
        <f t="shared" ref="F29:F40" si="4">E29/SUM(E$29:E$40)</f>
        <v>4.0051679586563305E-2</v>
      </c>
      <c r="G29" s="177">
        <v>27039.959999999995</v>
      </c>
      <c r="H29" s="178">
        <f t="shared" ref="H29:H40" si="5">G29/SUM(G$29:G$40)</f>
        <v>3.1570963422766378E-2</v>
      </c>
    </row>
    <row r="30" spans="2:8" s="14" customFormat="1" ht="20.100000000000001" customHeight="1">
      <c r="B30" s="236"/>
      <c r="C30" s="223" t="s">
        <v>74</v>
      </c>
      <c r="D30" s="224"/>
      <c r="E30" s="167">
        <v>7</v>
      </c>
      <c r="F30" s="168">
        <f t="shared" si="4"/>
        <v>1.8087855297157622E-3</v>
      </c>
      <c r="G30" s="169">
        <v>1301.04</v>
      </c>
      <c r="H30" s="170">
        <f t="shared" si="5"/>
        <v>1.5190512948819442E-3</v>
      </c>
    </row>
    <row r="31" spans="2:8" s="14" customFormat="1" ht="20.100000000000001" customHeight="1">
      <c r="B31" s="236"/>
      <c r="C31" s="223" t="s">
        <v>75</v>
      </c>
      <c r="D31" s="224"/>
      <c r="E31" s="167">
        <v>123</v>
      </c>
      <c r="F31" s="168">
        <f t="shared" si="4"/>
        <v>3.1782945736434108E-2</v>
      </c>
      <c r="G31" s="169">
        <v>17431.57</v>
      </c>
      <c r="H31" s="170">
        <f t="shared" si="5"/>
        <v>2.0352524888032079E-2</v>
      </c>
    </row>
    <row r="32" spans="2:8" s="14" customFormat="1" ht="20.100000000000001" customHeight="1">
      <c r="B32" s="236"/>
      <c r="C32" s="223" t="s">
        <v>76</v>
      </c>
      <c r="D32" s="224"/>
      <c r="E32" s="167">
        <v>9</v>
      </c>
      <c r="F32" s="168">
        <f t="shared" si="4"/>
        <v>2.3255813953488372E-3</v>
      </c>
      <c r="G32" s="169">
        <v>344.62</v>
      </c>
      <c r="H32" s="170">
        <f t="shared" si="5"/>
        <v>4.0236691972746083E-4</v>
      </c>
    </row>
    <row r="33" spans="2:8" s="14" customFormat="1" ht="20.100000000000001" customHeight="1">
      <c r="B33" s="236"/>
      <c r="C33" s="223" t="s">
        <v>77</v>
      </c>
      <c r="D33" s="224"/>
      <c r="E33" s="167">
        <v>554</v>
      </c>
      <c r="F33" s="168">
        <f t="shared" si="4"/>
        <v>0.14315245478036176</v>
      </c>
      <c r="G33" s="169">
        <v>123321.56999999999</v>
      </c>
      <c r="H33" s="170">
        <f t="shared" si="5"/>
        <v>0.14398618843031291</v>
      </c>
    </row>
    <row r="34" spans="2:8" s="14" customFormat="1" ht="20.100000000000001" customHeight="1">
      <c r="B34" s="236"/>
      <c r="C34" s="223" t="s">
        <v>78</v>
      </c>
      <c r="D34" s="224"/>
      <c r="E34" s="167">
        <v>98</v>
      </c>
      <c r="F34" s="168">
        <f t="shared" si="4"/>
        <v>2.5322997416020673E-2</v>
      </c>
      <c r="G34" s="169">
        <v>6465.01</v>
      </c>
      <c r="H34" s="170">
        <f t="shared" si="5"/>
        <v>7.548331958990284E-3</v>
      </c>
    </row>
    <row r="35" spans="2:8" s="14" customFormat="1" ht="20.100000000000001" customHeight="1">
      <c r="B35" s="236"/>
      <c r="C35" s="223" t="s">
        <v>79</v>
      </c>
      <c r="D35" s="224"/>
      <c r="E35" s="167">
        <v>1804</v>
      </c>
      <c r="F35" s="168">
        <f t="shared" si="4"/>
        <v>0.46614987080103359</v>
      </c>
      <c r="G35" s="169">
        <v>524564.96</v>
      </c>
      <c r="H35" s="170">
        <f t="shared" si="5"/>
        <v>0.61246470649456997</v>
      </c>
    </row>
    <row r="36" spans="2:8" s="14" customFormat="1" ht="20.100000000000001" customHeight="1">
      <c r="B36" s="236"/>
      <c r="C36" s="223" t="s">
        <v>80</v>
      </c>
      <c r="D36" s="224"/>
      <c r="E36" s="167">
        <v>28</v>
      </c>
      <c r="F36" s="168">
        <f t="shared" si="4"/>
        <v>7.2351421188630487E-3</v>
      </c>
      <c r="G36" s="169">
        <v>7224.0599999999995</v>
      </c>
      <c r="H36" s="170">
        <f t="shared" si="5"/>
        <v>8.4345736467017606E-3</v>
      </c>
    </row>
    <row r="37" spans="2:8" s="14" customFormat="1" ht="20.100000000000001" customHeight="1">
      <c r="B37" s="236"/>
      <c r="C37" s="223" t="s">
        <v>81</v>
      </c>
      <c r="D37" s="224"/>
      <c r="E37" s="167">
        <v>27</v>
      </c>
      <c r="F37" s="168">
        <f t="shared" si="4"/>
        <v>6.9767441860465115E-3</v>
      </c>
      <c r="G37" s="169">
        <v>5918.16</v>
      </c>
      <c r="H37" s="170">
        <f t="shared" si="5"/>
        <v>6.9098479764792223E-3</v>
      </c>
    </row>
    <row r="38" spans="2:8" s="14" customFormat="1" ht="20.100000000000001" customHeight="1">
      <c r="B38" s="236"/>
      <c r="C38" s="223" t="s">
        <v>147</v>
      </c>
      <c r="D38" s="224"/>
      <c r="E38" s="167">
        <v>65</v>
      </c>
      <c r="F38" s="168">
        <f t="shared" si="4"/>
        <v>1.6795865633074936E-2</v>
      </c>
      <c r="G38" s="169">
        <v>18980.68</v>
      </c>
      <c r="H38" s="170">
        <f t="shared" si="5"/>
        <v>2.2161214514342237E-2</v>
      </c>
    </row>
    <row r="39" spans="2:8" s="14" customFormat="1" ht="20.100000000000001" customHeight="1">
      <c r="B39" s="236"/>
      <c r="C39" s="225" t="s">
        <v>93</v>
      </c>
      <c r="D39" s="226"/>
      <c r="E39" s="167">
        <v>55</v>
      </c>
      <c r="F39" s="168">
        <f t="shared" si="4"/>
        <v>1.4211886304909561E-2</v>
      </c>
      <c r="G39" s="169">
        <v>14925.28</v>
      </c>
      <c r="H39" s="184">
        <f t="shared" si="5"/>
        <v>1.7426263535691128E-2</v>
      </c>
    </row>
    <row r="40" spans="2:8" s="14" customFormat="1" ht="20.100000000000001" customHeight="1">
      <c r="B40" s="182"/>
      <c r="C40" s="233" t="s">
        <v>148</v>
      </c>
      <c r="D40" s="234"/>
      <c r="E40" s="167">
        <v>945</v>
      </c>
      <c r="F40" s="185">
        <f t="shared" si="4"/>
        <v>0.2441860465116279</v>
      </c>
      <c r="G40" s="169">
        <v>108965.02999999997</v>
      </c>
      <c r="H40" s="172">
        <f t="shared" si="5"/>
        <v>0.12722396691750434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3733</v>
      </c>
      <c r="F41" s="176">
        <f>E41/SUM(E$41:E$44)</f>
        <v>0.54599970747403836</v>
      </c>
      <c r="G41" s="177">
        <v>1083436.42</v>
      </c>
      <c r="H41" s="178">
        <f>G41/SUM(G$41:G$44)</f>
        <v>0.51087969299888059</v>
      </c>
    </row>
    <row r="42" spans="2:8" s="14" customFormat="1" ht="20.100000000000001" customHeight="1">
      <c r="B42" s="228"/>
      <c r="C42" s="223" t="s">
        <v>96</v>
      </c>
      <c r="D42" s="224"/>
      <c r="E42" s="167">
        <v>2674</v>
      </c>
      <c r="F42" s="168">
        <f t="shared" ref="F42:F44" si="6">E42/SUM(E$41:E$44)</f>
        <v>0.39110721076495542</v>
      </c>
      <c r="G42" s="169">
        <v>864795.73999999976</v>
      </c>
      <c r="H42" s="170">
        <f t="shared" ref="H42:H44" si="7">G42/SUM(G$41:G$44)</f>
        <v>0.40778265711054795</v>
      </c>
    </row>
    <row r="43" spans="2:8" s="14" customFormat="1" ht="20.100000000000001" customHeight="1">
      <c r="B43" s="229"/>
      <c r="C43" s="223" t="s">
        <v>149</v>
      </c>
      <c r="D43" s="224"/>
      <c r="E43" s="183">
        <v>410</v>
      </c>
      <c r="F43" s="168">
        <f t="shared" si="6"/>
        <v>5.9967822144215296E-2</v>
      </c>
      <c r="G43" s="169">
        <v>165696.02999999997</v>
      </c>
      <c r="H43" s="170">
        <f t="shared" si="7"/>
        <v>7.8131707015657914E-2</v>
      </c>
    </row>
    <row r="44" spans="2:8" s="14" customFormat="1" ht="20.100000000000001" customHeight="1">
      <c r="B44" s="230"/>
      <c r="C44" s="233" t="s">
        <v>97</v>
      </c>
      <c r="D44" s="234"/>
      <c r="E44" s="171">
        <v>20</v>
      </c>
      <c r="F44" s="172">
        <f t="shared" si="6"/>
        <v>2.9252596167909902E-3</v>
      </c>
      <c r="G44" s="173">
        <v>6798.93</v>
      </c>
      <c r="H44" s="174">
        <f t="shared" si="7"/>
        <v>3.2059428749135824E-3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53791</v>
      </c>
      <c r="F45" s="179">
        <f>E45/E$45</f>
        <v>1</v>
      </c>
      <c r="G45" s="180">
        <f>SUM(G5:G44)</f>
        <v>5195446.1099999994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3281</v>
      </c>
      <c r="E4" s="67">
        <v>60021.62999999999</v>
      </c>
      <c r="F4" s="67">
        <f>E4*1000/D4</f>
        <v>18293.700091435534</v>
      </c>
      <c r="G4" s="67">
        <v>50320</v>
      </c>
      <c r="H4" s="63">
        <f>F4/G4</f>
        <v>0.36354729911437866</v>
      </c>
      <c r="K4" s="14">
        <f>D4*G4</f>
        <v>165099920</v>
      </c>
      <c r="L4" s="14" t="s">
        <v>26</v>
      </c>
      <c r="M4" s="24">
        <f>G4-F4</f>
        <v>32026.299908564466</v>
      </c>
    </row>
    <row r="5" spans="1:13" s="14" customFormat="1" ht="20.100000000000001" customHeight="1">
      <c r="B5" s="253" t="s">
        <v>27</v>
      </c>
      <c r="C5" s="254"/>
      <c r="D5" s="64">
        <v>3596</v>
      </c>
      <c r="E5" s="68">
        <v>105233.12</v>
      </c>
      <c r="F5" s="68">
        <f t="shared" ref="F5:F13" si="0">E5*1000/D5</f>
        <v>29263.937708565074</v>
      </c>
      <c r="G5" s="68">
        <v>105310</v>
      </c>
      <c r="H5" s="65">
        <f t="shared" ref="H5:H10" si="1">F5/G5</f>
        <v>0.27788374996263482</v>
      </c>
      <c r="K5" s="14">
        <f t="shared" ref="K5:K10" si="2">D5*G5</f>
        <v>378694760</v>
      </c>
      <c r="L5" s="14" t="s">
        <v>27</v>
      </c>
      <c r="M5" s="24">
        <f t="shared" ref="M5:M10" si="3">G5-F5</f>
        <v>76046.062291434922</v>
      </c>
    </row>
    <row r="6" spans="1:13" s="14" customFormat="1" ht="20.100000000000001" customHeight="1">
      <c r="B6" s="253" t="s">
        <v>28</v>
      </c>
      <c r="C6" s="254"/>
      <c r="D6" s="64">
        <v>6306</v>
      </c>
      <c r="E6" s="68">
        <v>569394.73</v>
      </c>
      <c r="F6" s="68">
        <f t="shared" si="0"/>
        <v>90294.121471614329</v>
      </c>
      <c r="G6" s="68">
        <v>167650</v>
      </c>
      <c r="H6" s="65">
        <f t="shared" si="1"/>
        <v>0.5385870651453285</v>
      </c>
      <c r="K6" s="14">
        <f t="shared" si="2"/>
        <v>1057200900</v>
      </c>
      <c r="L6" s="14" t="s">
        <v>28</v>
      </c>
      <c r="M6" s="24">
        <f t="shared" si="3"/>
        <v>77355.878528385671</v>
      </c>
    </row>
    <row r="7" spans="1:13" s="14" customFormat="1" ht="20.100000000000001" customHeight="1">
      <c r="B7" s="253" t="s">
        <v>29</v>
      </c>
      <c r="C7" s="254"/>
      <c r="D7" s="64">
        <v>3903</v>
      </c>
      <c r="E7" s="68">
        <v>458863.50999999983</v>
      </c>
      <c r="F7" s="68">
        <f t="shared" si="0"/>
        <v>117566.8741993338</v>
      </c>
      <c r="G7" s="68">
        <v>197050</v>
      </c>
      <c r="H7" s="65">
        <f t="shared" si="1"/>
        <v>0.59663473331303629</v>
      </c>
      <c r="K7" s="14">
        <f t="shared" si="2"/>
        <v>769086150</v>
      </c>
      <c r="L7" s="14" t="s">
        <v>29</v>
      </c>
      <c r="M7" s="24">
        <f t="shared" si="3"/>
        <v>79483.125800666196</v>
      </c>
    </row>
    <row r="8" spans="1:13" s="14" customFormat="1" ht="20.100000000000001" customHeight="1">
      <c r="B8" s="253" t="s">
        <v>30</v>
      </c>
      <c r="C8" s="254"/>
      <c r="D8" s="64">
        <v>2477</v>
      </c>
      <c r="E8" s="68">
        <v>386202.92000000004</v>
      </c>
      <c r="F8" s="68">
        <f t="shared" si="0"/>
        <v>155915.5914412596</v>
      </c>
      <c r="G8" s="68">
        <v>270480</v>
      </c>
      <c r="H8" s="65">
        <f t="shared" si="1"/>
        <v>0.57644037060507103</v>
      </c>
      <c r="K8" s="14">
        <f t="shared" si="2"/>
        <v>669978960</v>
      </c>
      <c r="L8" s="14" t="s">
        <v>30</v>
      </c>
      <c r="M8" s="24">
        <f t="shared" si="3"/>
        <v>114564.4085587404</v>
      </c>
    </row>
    <row r="9" spans="1:13" s="14" customFormat="1" ht="20.100000000000001" customHeight="1">
      <c r="B9" s="253" t="s">
        <v>31</v>
      </c>
      <c r="C9" s="254"/>
      <c r="D9" s="64">
        <v>2245</v>
      </c>
      <c r="E9" s="68">
        <v>420281.14000000007</v>
      </c>
      <c r="F9" s="68">
        <f t="shared" si="0"/>
        <v>187207.6347438753</v>
      </c>
      <c r="G9" s="68">
        <v>309380</v>
      </c>
      <c r="H9" s="65">
        <f t="shared" si="1"/>
        <v>0.60510580756311105</v>
      </c>
      <c r="K9" s="14">
        <f t="shared" si="2"/>
        <v>694558100</v>
      </c>
      <c r="L9" s="14" t="s">
        <v>31</v>
      </c>
      <c r="M9" s="24">
        <f t="shared" si="3"/>
        <v>122172.3652561247</v>
      </c>
    </row>
    <row r="10" spans="1:13" s="14" customFormat="1" ht="20.100000000000001" customHeight="1">
      <c r="B10" s="255" t="s">
        <v>32</v>
      </c>
      <c r="C10" s="256"/>
      <c r="D10" s="72">
        <v>1000</v>
      </c>
      <c r="E10" s="73">
        <v>218240</v>
      </c>
      <c r="F10" s="73">
        <f t="shared" si="0"/>
        <v>218240</v>
      </c>
      <c r="G10" s="73">
        <v>362170</v>
      </c>
      <c r="H10" s="75">
        <f t="shared" si="1"/>
        <v>0.60258994394897425</v>
      </c>
      <c r="K10" s="14">
        <f t="shared" si="2"/>
        <v>362170000</v>
      </c>
      <c r="L10" s="14" t="s">
        <v>32</v>
      </c>
      <c r="M10" s="24">
        <f t="shared" si="3"/>
        <v>143930</v>
      </c>
    </row>
    <row r="11" spans="1:13" s="14" customFormat="1" ht="20.100000000000001" customHeight="1">
      <c r="B11" s="257" t="s">
        <v>64</v>
      </c>
      <c r="C11" s="258"/>
      <c r="D11" s="62">
        <f>SUM(D4:D5)</f>
        <v>6877</v>
      </c>
      <c r="E11" s="67">
        <f>SUM(E4:E5)</f>
        <v>165254.75</v>
      </c>
      <c r="F11" s="67">
        <f t="shared" si="0"/>
        <v>24030.063981387233</v>
      </c>
      <c r="G11" s="82"/>
      <c r="H11" s="63">
        <f>SUM(E4:E5)*1000/SUM(K4:K5)</f>
        <v>0.30389181078417316</v>
      </c>
    </row>
    <row r="12" spans="1:13" s="14" customFormat="1" ht="20.100000000000001" customHeight="1">
      <c r="B12" s="255" t="s">
        <v>58</v>
      </c>
      <c r="C12" s="256"/>
      <c r="D12" s="66">
        <f>SUM(D6:D10)</f>
        <v>15931</v>
      </c>
      <c r="E12" s="78">
        <f>SUM(E6:E10)</f>
        <v>2052982.2999999998</v>
      </c>
      <c r="F12" s="69">
        <f t="shared" si="0"/>
        <v>128867.13326219319</v>
      </c>
      <c r="G12" s="83"/>
      <c r="H12" s="70">
        <f>SUM(E6:E10)*1000/SUM(K6:K10)</f>
        <v>0.5778175354194437</v>
      </c>
    </row>
    <row r="13" spans="1:13" s="14" customFormat="1" ht="20.100000000000001" customHeight="1">
      <c r="B13" s="259" t="s">
        <v>65</v>
      </c>
      <c r="C13" s="260"/>
      <c r="D13" s="71">
        <f>SUM(D11:D12)</f>
        <v>22808</v>
      </c>
      <c r="E13" s="79">
        <f>SUM(E11:E12)</f>
        <v>2218237.0499999998</v>
      </c>
      <c r="F13" s="74">
        <f t="shared" si="0"/>
        <v>97256.973430375307</v>
      </c>
      <c r="G13" s="77"/>
      <c r="H13" s="76">
        <f>SUM(E4:E10)*1000/SUM(K4:K10)</f>
        <v>0.54145750823537087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03月状況（表紙）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'03月状況（表紙）'!Print_Area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2024-05-08T02:10:00Z</dcterms:modified>
</cp:coreProperties>
</file>