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86A145D-97CF-446C-813E-049F47C87B52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5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'05月状況（表紙）'!$A$1:$L$45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<sst xmlns="http://schemas.openxmlformats.org/spreadsheetml/2006/main" count="261" uniqueCount="188">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</sst>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21976</c:v>
                </c:pt>
                <c:pt idx="1">
                  <c:v>13415</c:v>
                </c:pt>
                <c:pt idx="2">
                  <c:v>8303</c:v>
                </c:pt>
                <c:pt idx="3">
                  <c:v>4779</c:v>
                </c:pt>
                <c:pt idx="4">
                  <c:v>6547</c:v>
                </c:pt>
                <c:pt idx="5">
                  <c:v>14101</c:v>
                </c:pt>
                <c:pt idx="6">
                  <c:v>21821</c:v>
                </c:pt>
                <c:pt idx="7">
                  <c:v>8609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17432</c:v>
                </c:pt>
                <c:pt idx="1">
                  <c:v>11693</c:v>
                </c:pt>
                <c:pt idx="2">
                  <c:v>6635</c:v>
                </c:pt>
                <c:pt idx="3">
                  <c:v>3598</c:v>
                </c:pt>
                <c:pt idx="4">
                  <c:v>5088</c:v>
                </c:pt>
                <c:pt idx="5">
                  <c:v>11502</c:v>
                </c:pt>
                <c:pt idx="6">
                  <c:v>17418</c:v>
                </c:pt>
                <c:pt idx="7">
                  <c:v>7607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7177</c:v>
                </c:pt>
                <c:pt idx="1">
                  <c:v>5578</c:v>
                </c:pt>
                <c:pt idx="2">
                  <c:v>3494</c:v>
                </c:pt>
                <c:pt idx="3">
                  <c:v>1757</c:v>
                </c:pt>
                <c:pt idx="4">
                  <c:v>2811</c:v>
                </c:pt>
                <c:pt idx="5">
                  <c:v>5933</c:v>
                </c:pt>
                <c:pt idx="6">
                  <c:v>9096</c:v>
                </c:pt>
                <c:pt idx="7">
                  <c:v>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0.24976811267847282</c:v>
                </c:pt>
                <c:pt idx="1">
                  <c:v>0.33717173936930006</c:v>
                </c:pt>
                <c:pt idx="2">
                  <c:v>0.38167022135713252</c:v>
                </c:pt>
                <c:pt idx="3">
                  <c:v>0.31228621614125912</c:v>
                </c:pt>
                <c:pt idx="4">
                  <c:v>0.33051913881071682</c:v>
                </c:pt>
                <c:pt idx="5">
                  <c:v>0.33236022553617539</c:v>
                </c:pt>
                <c:pt idx="6">
                  <c:v>0.3745186310137224</c:v>
                </c:pt>
                <c:pt idx="7">
                  <c:v>0.36962331149101291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3760</c:v>
                </c:pt>
                <c:pt idx="1">
                  <c:v>2629</c:v>
                </c:pt>
                <c:pt idx="2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1125860.0699999994</c:v>
                </c:pt>
                <c:pt idx="1">
                  <c:v>862480.56000000017</c:v>
                </c:pt>
                <c:pt idx="2">
                  <c:v>171828.06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26967.979999999992</c:v>
                </c:pt>
                <c:pt idx="1">
                  <c:v>1312.8899999999999</c:v>
                </c:pt>
                <c:pt idx="2">
                  <c:v>17950.47</c:v>
                </c:pt>
                <c:pt idx="3">
                  <c:v>443.65000000000003</c:v>
                </c:pt>
                <c:pt idx="4">
                  <c:v>126096.38</c:v>
                </c:pt>
                <c:pt idx="5">
                  <c:v>7135.25</c:v>
                </c:pt>
                <c:pt idx="6">
                  <c:v>525442.76000000013</c:v>
                </c:pt>
                <c:pt idx="7">
                  <c:v>5821.0899999999992</c:v>
                </c:pt>
                <c:pt idx="8">
                  <c:v>5860.3099999999995</c:v>
                </c:pt>
                <c:pt idx="9">
                  <c:v>19367.690000000002</c:v>
                </c:pt>
                <c:pt idx="10">
                  <c:v>14426.679999999998</c:v>
                </c:pt>
                <c:pt idx="11">
                  <c:v>113055.13999999998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156</c:v>
                </c:pt>
                <c:pt idx="1">
                  <c:v>7</c:v>
                </c:pt>
                <c:pt idx="2">
                  <c:v>126</c:v>
                </c:pt>
                <c:pt idx="3">
                  <c:v>10</c:v>
                </c:pt>
                <c:pt idx="4">
                  <c:v>558</c:v>
                </c:pt>
                <c:pt idx="5">
                  <c:v>106</c:v>
                </c:pt>
                <c:pt idx="6">
                  <c:v>1810</c:v>
                </c:pt>
                <c:pt idx="7">
                  <c:v>24</c:v>
                </c:pt>
                <c:pt idx="8">
                  <c:v>26</c:v>
                </c:pt>
                <c:pt idx="9">
                  <c:v>65</c:v>
                </c:pt>
                <c:pt idx="10">
                  <c:v>54</c:v>
                </c:pt>
                <c:pt idx="11">
                  <c:v>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18335.482388973964</c:v>
                </c:pt>
                <c:pt idx="1">
                  <c:v>29523.622589531689</c:v>
                </c:pt>
                <c:pt idx="2">
                  <c:v>93213.090851334186</c:v>
                </c:pt>
                <c:pt idx="3">
                  <c:v>120221.43254872182</c:v>
                </c:pt>
                <c:pt idx="4">
                  <c:v>159121.70790103756</c:v>
                </c:pt>
                <c:pt idx="5">
                  <c:v>190301.37068965525</c:v>
                </c:pt>
                <c:pt idx="6">
                  <c:v>221059.98062015502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3265</c:v>
                </c:pt>
                <c:pt idx="1">
                  <c:v>3630</c:v>
                </c:pt>
                <c:pt idx="2">
                  <c:v>6296</c:v>
                </c:pt>
                <c:pt idx="3">
                  <c:v>3951</c:v>
                </c:pt>
                <c:pt idx="4">
                  <c:v>2506</c:v>
                </c:pt>
                <c:pt idx="5">
                  <c:v>2320</c:v>
                </c:pt>
                <c:pt idx="6">
                  <c:v>1032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18335.482388973964</c:v>
                </c:pt>
                <c:pt idx="1">
                  <c:v>29523.622589531689</c:v>
                </c:pt>
                <c:pt idx="2">
                  <c:v>93213.090851334186</c:v>
                </c:pt>
                <c:pt idx="3">
                  <c:v>120221.43254872182</c:v>
                </c:pt>
                <c:pt idx="4">
                  <c:v>159121.70790103756</c:v>
                </c:pt>
                <c:pt idx="5">
                  <c:v>190301.37068965525</c:v>
                </c:pt>
                <c:pt idx="6">
                  <c:v>221059.98062015502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7192</c:v>
                </c:pt>
                <c:pt idx="1">
                  <c:v>5654</c:v>
                </c:pt>
                <c:pt idx="2">
                  <c:v>8588</c:v>
                </c:pt>
                <c:pt idx="3">
                  <c:v>5429</c:v>
                </c:pt>
                <c:pt idx="4">
                  <c:v>4645</c:v>
                </c:pt>
                <c:pt idx="5">
                  <c:v>5691</c:v>
                </c:pt>
                <c:pt idx="6">
                  <c:v>3034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802</c:v>
                </c:pt>
                <c:pt idx="1">
                  <c:v>748</c:v>
                </c:pt>
                <c:pt idx="2">
                  <c:v>708</c:v>
                </c:pt>
                <c:pt idx="3">
                  <c:v>597</c:v>
                </c:pt>
                <c:pt idx="4">
                  <c:v>433</c:v>
                </c:pt>
                <c:pt idx="5">
                  <c:v>499</c:v>
                </c:pt>
                <c:pt idx="6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6390</c:v>
                </c:pt>
                <c:pt idx="1">
                  <c:v>4906</c:v>
                </c:pt>
                <c:pt idx="2">
                  <c:v>7880</c:v>
                </c:pt>
                <c:pt idx="3">
                  <c:v>4832</c:v>
                </c:pt>
                <c:pt idx="4">
                  <c:v>4212</c:v>
                </c:pt>
                <c:pt idx="5">
                  <c:v>5192</c:v>
                </c:pt>
                <c:pt idx="6">
                  <c:v>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1212</c:v>
                </c:pt>
                <c:pt idx="1">
                  <c:v>1262</c:v>
                </c:pt>
                <c:pt idx="2">
                  <c:v>752</c:v>
                </c:pt>
                <c:pt idx="3">
                  <c:v>210</c:v>
                </c:pt>
                <c:pt idx="4">
                  <c:v>326</c:v>
                </c:pt>
                <c:pt idx="5">
                  <c:v>751</c:v>
                </c:pt>
                <c:pt idx="6">
                  <c:v>2084</c:v>
                </c:pt>
                <c:pt idx="7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1190</c:v>
                </c:pt>
                <c:pt idx="1">
                  <c:v>1075</c:v>
                </c:pt>
                <c:pt idx="2">
                  <c:v>390</c:v>
                </c:pt>
                <c:pt idx="3">
                  <c:v>195</c:v>
                </c:pt>
                <c:pt idx="4">
                  <c:v>248</c:v>
                </c:pt>
                <c:pt idx="5">
                  <c:v>745</c:v>
                </c:pt>
                <c:pt idx="6">
                  <c:v>1401</c:v>
                </c:pt>
                <c:pt idx="7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1335</c:v>
                </c:pt>
                <c:pt idx="1">
                  <c:v>1116</c:v>
                </c:pt>
                <c:pt idx="2">
                  <c:v>905</c:v>
                </c:pt>
                <c:pt idx="3">
                  <c:v>346</c:v>
                </c:pt>
                <c:pt idx="4">
                  <c:v>507</c:v>
                </c:pt>
                <c:pt idx="5">
                  <c:v>1433</c:v>
                </c:pt>
                <c:pt idx="6">
                  <c:v>2141</c:v>
                </c:pt>
                <c:pt idx="7">
                  <c:v>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1030</c:v>
                </c:pt>
                <c:pt idx="1">
                  <c:v>749</c:v>
                </c:pt>
                <c:pt idx="2">
                  <c:v>477</c:v>
                </c:pt>
                <c:pt idx="3">
                  <c:v>221</c:v>
                </c:pt>
                <c:pt idx="4">
                  <c:v>306</c:v>
                </c:pt>
                <c:pt idx="5">
                  <c:v>754</c:v>
                </c:pt>
                <c:pt idx="6">
                  <c:v>1457</c:v>
                </c:pt>
                <c:pt idx="7">
                  <c:v>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801</c:v>
                </c:pt>
                <c:pt idx="1">
                  <c:v>660</c:v>
                </c:pt>
                <c:pt idx="2">
                  <c:v>415</c:v>
                </c:pt>
                <c:pt idx="3">
                  <c:v>193</c:v>
                </c:pt>
                <c:pt idx="4">
                  <c:v>304</c:v>
                </c:pt>
                <c:pt idx="5">
                  <c:v>692</c:v>
                </c:pt>
                <c:pt idx="6">
                  <c:v>1223</c:v>
                </c:pt>
                <c:pt idx="7">
                  <c:v>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1010</c:v>
                </c:pt>
                <c:pt idx="1">
                  <c:v>691</c:v>
                </c:pt>
                <c:pt idx="2">
                  <c:v>534</c:v>
                </c:pt>
                <c:pt idx="3">
                  <c:v>202</c:v>
                </c:pt>
                <c:pt idx="4">
                  <c:v>381</c:v>
                </c:pt>
                <c:pt idx="5">
                  <c:v>798</c:v>
                </c:pt>
                <c:pt idx="6">
                  <c:v>1500</c:v>
                </c:pt>
                <c:pt idx="7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571</c:v>
                </c:pt>
                <c:pt idx="1">
                  <c:v>361</c:v>
                </c:pt>
                <c:pt idx="2">
                  <c:v>317</c:v>
                </c:pt>
                <c:pt idx="3">
                  <c:v>149</c:v>
                </c:pt>
                <c:pt idx="4">
                  <c:v>210</c:v>
                </c:pt>
                <c:pt idx="5">
                  <c:v>391</c:v>
                </c:pt>
                <c:pt idx="6">
                  <c:v>739</c:v>
                </c:pt>
                <c:pt idx="7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0.1534614146184394</c:v>
                </c:pt>
                <c:pt idx="1">
                  <c:v>0.19272632470833606</c:v>
                </c:pt>
                <c:pt idx="2">
                  <c:v>0.20562065972222221</c:v>
                </c:pt>
                <c:pt idx="3">
                  <c:v>0.14959542135385831</c:v>
                </c:pt>
                <c:pt idx="4">
                  <c:v>0.15796760348885505</c:v>
                </c:pt>
                <c:pt idx="5">
                  <c:v>0.17643328259766616</c:v>
                </c:pt>
                <c:pt idx="6">
                  <c:v>0.21816489086583221</c:v>
                </c:pt>
                <c:pt idx="7">
                  <c:v>0.17198177676537585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0.64300626304801667</c:v>
                </c:pt>
                <c:pt idx="1">
                  <c:v>0.62734106255573963</c:v>
                </c:pt>
                <c:pt idx="2">
                  <c:v>0.60571757482732158</c:v>
                </c:pt>
                <c:pt idx="3">
                  <c:v>0.67357001972386588</c:v>
                </c:pt>
                <c:pt idx="4">
                  <c:v>0.62013958125623125</c:v>
                </c:pt>
                <c:pt idx="5">
                  <c:v>0.65727153857329657</c:v>
                </c:pt>
                <c:pt idx="6">
                  <c:v>0.65943526170798894</c:v>
                </c:pt>
                <c:pt idx="7">
                  <c:v>0.59974204643164231</c:v>
                </c:pt>
                <c:pt idx="8">
                  <c:v>0.639526304139305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0.18570434436822747</c:v>
                </c:pt>
                <c:pt idx="1">
                  <c:v>0.21034526691298255</c:v>
                </c:pt>
                <c:pt idx="2">
                  <c:v>0.17498081350729086</c:v>
                </c:pt>
                <c:pt idx="3">
                  <c:v>0.13757396449704143</c:v>
                </c:pt>
                <c:pt idx="4">
                  <c:v>0.14390162844798937</c:v>
                </c:pt>
                <c:pt idx="5">
                  <c:v>0.11898881301757955</c:v>
                </c:pt>
                <c:pt idx="6">
                  <c:v>0.14180440771349861</c:v>
                </c:pt>
                <c:pt idx="7">
                  <c:v>0.17777300085984524</c:v>
                </c:pt>
                <c:pt idx="8">
                  <c:v>0.16321109717405741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5.2788547569340892E-2</c:v>
                </c:pt>
                <c:pt idx="1">
                  <c:v>5.0197477385654221E-2</c:v>
                </c:pt>
                <c:pt idx="2">
                  <c:v>9.056024558710668E-2</c:v>
                </c:pt>
                <c:pt idx="3">
                  <c:v>3.2051282051282048E-2</c:v>
                </c:pt>
                <c:pt idx="4">
                  <c:v>0.10701229644400133</c:v>
                </c:pt>
                <c:pt idx="5">
                  <c:v>8.1650443120732233E-2</c:v>
                </c:pt>
                <c:pt idx="6">
                  <c:v>8.546831955922865E-2</c:v>
                </c:pt>
                <c:pt idx="7">
                  <c:v>6.3413585554600166E-2</c:v>
                </c:pt>
                <c:pt idx="8">
                  <c:v>7.1607762119088023E-2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0.11850084501441495</c:v>
                </c:pt>
                <c:pt idx="1">
                  <c:v>0.11211619314562364</c:v>
                </c:pt>
                <c:pt idx="2">
                  <c:v>0.12874136607828088</c:v>
                </c:pt>
                <c:pt idx="3">
                  <c:v>0.15680473372781065</c:v>
                </c:pt>
                <c:pt idx="4">
                  <c:v>0.128946493851778</c:v>
                </c:pt>
                <c:pt idx="5">
                  <c:v>0.1420892052883917</c:v>
                </c:pt>
                <c:pt idx="6">
                  <c:v>0.11329201101928375</c:v>
                </c:pt>
                <c:pt idx="7">
                  <c:v>0.15907136715391229</c:v>
                </c:pt>
                <c:pt idx="8">
                  <c:v>0.12565483656754961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0.40249214842159642</c:v>
                </c:pt>
                <c:pt idx="1">
                  <c:v>0.43697177173430696</c:v>
                </c:pt>
                <c:pt idx="2">
                  <c:v>0.36339215280169879</c:v>
                </c:pt>
                <c:pt idx="3">
                  <c:v>0.411954469034153</c:v>
                </c:pt>
                <c:pt idx="4">
                  <c:v>0.38675027431726255</c:v>
                </c:pt>
                <c:pt idx="5">
                  <c:v>0.38640088272522882</c:v>
                </c:pt>
                <c:pt idx="6">
                  <c:v>0.41279927139283368</c:v>
                </c:pt>
                <c:pt idx="7">
                  <c:v>0.37504671441505605</c:v>
                </c:pt>
                <c:pt idx="8">
                  <c:v>0.40032559382777899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3.9888746839376626E-2</c:v>
                </c:pt>
                <c:pt idx="1">
                  <c:v>4.5196745557866728E-2</c:v>
                </c:pt>
                <c:pt idx="2">
                  <c:v>3.0371772419383113E-2</c:v>
                </c:pt>
                <c:pt idx="3">
                  <c:v>2.5339117258927065E-2</c:v>
                </c:pt>
                <c:pt idx="4">
                  <c:v>2.7037653215969865E-2</c:v>
                </c:pt>
                <c:pt idx="5">
                  <c:v>2.0972895142202481E-2</c:v>
                </c:pt>
                <c:pt idx="6">
                  <c:v>2.5908409197719674E-2</c:v>
                </c:pt>
                <c:pt idx="7">
                  <c:v>3.3838957695205486E-2</c:v>
                </c:pt>
                <c:pt idx="8">
                  <c:v>3.1387464040412684E-2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0.12197843061510823</c:v>
                </c:pt>
                <c:pt idx="1">
                  <c:v>0.12245955553427437</c:v>
                </c:pt>
                <c:pt idx="2">
                  <c:v>0.20214956196406503</c:v>
                </c:pt>
                <c:pt idx="3">
                  <c:v>6.4570989984828325E-2</c:v>
                </c:pt>
                <c:pt idx="4">
                  <c:v>0.2029953468222411</c:v>
                </c:pt>
                <c:pt idx="5">
                  <c:v>0.17510048869262002</c:v>
                </c:pt>
                <c:pt idx="6">
                  <c:v>0.20636285873984073</c:v>
                </c:pt>
                <c:pt idx="7">
                  <c:v>0.12218115237360209</c:v>
                </c:pt>
                <c:pt idx="8">
                  <c:v>0.16234257170399397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0.43564067412391877</c:v>
                </c:pt>
                <c:pt idx="1">
                  <c:v>0.39537192717355207</c:v>
                </c:pt>
                <c:pt idx="2">
                  <c:v>0.40408651281485292</c:v>
                </c:pt>
                <c:pt idx="3">
                  <c:v>0.49813542372209163</c:v>
                </c:pt>
                <c:pt idx="4">
                  <c:v>0.38321672564452658</c:v>
                </c:pt>
                <c:pt idx="5">
                  <c:v>0.41752573343994859</c:v>
                </c:pt>
                <c:pt idx="6">
                  <c:v>0.35492946066960585</c:v>
                </c:pt>
                <c:pt idx="7">
                  <c:v>0.46893317551613639</c:v>
                </c:pt>
                <c:pt idx="8">
                  <c:v>0.40594437042781439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307097.23</c:v>
                </c:pt>
                <c:pt idx="1">
                  <c:v>17388.289999999997</c:v>
                </c:pt>
                <c:pt idx="2">
                  <c:v>115954.30000000002</c:v>
                </c:pt>
                <c:pt idx="3">
                  <c:v>19577.340000000004</c:v>
                </c:pt>
                <c:pt idx="4">
                  <c:v>60731.810000000005</c:v>
                </c:pt>
                <c:pt idx="5">
                  <c:v>804929.12</c:v>
                </c:pt>
                <c:pt idx="6">
                  <c:v>287446.45000000007</c:v>
                </c:pt>
                <c:pt idx="7">
                  <c:v>138009.18</c:v>
                </c:pt>
                <c:pt idx="8">
                  <c:v>19140.550000000007</c:v>
                </c:pt>
                <c:pt idx="9">
                  <c:v>0</c:v>
                </c:pt>
                <c:pt idx="10">
                  <c:v>126800.11</c:v>
                </c:pt>
                <c:pt idx="11">
                  <c:v>233194.87999999992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5101</c:v>
                </c:pt>
                <c:pt idx="1">
                  <c:v>226</c:v>
                </c:pt>
                <c:pt idx="2">
                  <c:v>2377</c:v>
                </c:pt>
                <c:pt idx="3">
                  <c:v>441</c:v>
                </c:pt>
                <c:pt idx="4">
                  <c:v>4642</c:v>
                </c:pt>
                <c:pt idx="5">
                  <c:v>6906</c:v>
                </c:pt>
                <c:pt idx="6">
                  <c:v>3186</c:v>
                </c:pt>
                <c:pt idx="7">
                  <c:v>1135</c:v>
                </c:pt>
                <c:pt idx="8">
                  <c:v>246</c:v>
                </c:pt>
                <c:pt idx="9">
                  <c:v>0</c:v>
                </c:pt>
                <c:pt idx="10">
                  <c:v>9348</c:v>
                </c:pt>
                <c:pt idx="11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22507.930000000008</c:v>
                </c:pt>
                <c:pt idx="2">
                  <c:v>6793.800000000002</c:v>
                </c:pt>
                <c:pt idx="3">
                  <c:v>5104.2999999999984</c:v>
                </c:pt>
                <c:pt idx="4">
                  <c:v>81873.079999999987</c:v>
                </c:pt>
                <c:pt idx="5">
                  <c:v>2212.6900000000005</c:v>
                </c:pt>
                <c:pt idx="6">
                  <c:v>391.84</c:v>
                </c:pt>
                <c:pt idx="7">
                  <c:v>0</c:v>
                </c:pt>
                <c:pt idx="8">
                  <c:v>30126.52</c:v>
                </c:pt>
                <c:pt idx="9">
                  <c:v>18013.260000000006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666</c:v>
                </c:pt>
                <c:pt idx="2">
                  <c:v>175</c:v>
                </c:pt>
                <c:pt idx="3">
                  <c:v>445</c:v>
                </c:pt>
                <c:pt idx="4">
                  <c:v>2325</c:v>
                </c:pt>
                <c:pt idx="5">
                  <c:v>63</c:v>
                </c:pt>
                <c:pt idx="6">
                  <c:v>10</c:v>
                </c:pt>
                <c:pt idx="7">
                  <c:v>0</c:v>
                </c:pt>
                <c:pt idx="8">
                  <c:v>4954</c:v>
                </c:pt>
                <c:pt idx="9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28.0%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61.0%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58.8%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61.0%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680552</v>
      </c>
      <c r="D5" s="30">
        <f>SUM(E5:G5)</f>
        <v>220348</v>
      </c>
      <c r="E5" s="31">
        <f>SUM(E6:E13)</f>
        <v>99551</v>
      </c>
      <c r="F5" s="31">
        <f>SUM(F6:F13)</f>
        <v>80973</v>
      </c>
      <c r="G5" s="32">
        <f t="shared" ref="G5:H5" si="0">SUM(G6:G13)</f>
        <v>39824</v>
      </c>
      <c r="H5" s="29">
        <f t="shared" si="0"/>
        <v>215229</v>
      </c>
      <c r="I5" s="33">
        <f>D5/C5</f>
        <v>0.32377834463788219</v>
      </c>
      <c r="J5" s="26"/>
      <c r="K5" s="24">
        <f t="shared" ref="K5:K13" si="1">C5-D5-H5</f>
        <v>244975</v>
      </c>
      <c r="L5" s="58">
        <f>E5/C5</f>
        <v>0.1462797846454055</v>
      </c>
      <c r="M5" s="58">
        <f>G5/C5</f>
        <v>5.8517203681717193E-2</v>
      </c>
    </row>
    <row r="6" spans="1:13" ht="20.100000000000001" customHeight="1" thickTop="1">
      <c r="B6" s="18" t="s">
        <v>17</v>
      </c>
      <c r="C6" s="34">
        <v>186513</v>
      </c>
      <c r="D6" s="35">
        <f t="shared" ref="D6:D13" si="2">SUM(E6:G6)</f>
        <v>46585</v>
      </c>
      <c r="E6" s="36">
        <v>21976</v>
      </c>
      <c r="F6" s="36">
        <v>17432</v>
      </c>
      <c r="G6" s="37">
        <v>7177</v>
      </c>
      <c r="H6" s="34">
        <v>63207</v>
      </c>
      <c r="I6" s="38">
        <f t="shared" ref="I6:I13" si="3">D6/C6</f>
        <v>0.24976811267847282</v>
      </c>
      <c r="J6" s="26"/>
      <c r="K6" s="24">
        <f t="shared" si="1"/>
        <v>76721</v>
      </c>
      <c r="L6" s="58">
        <f t="shared" ref="L6:L13" si="4">E6/C6</f>
        <v>0.11782556711864589</v>
      </c>
      <c r="M6" s="58">
        <f t="shared" ref="M6:M13" si="5">G6/C6</f>
        <v>3.8479891482095081E-2</v>
      </c>
    </row>
    <row r="7" spans="1:13" ht="20.100000000000001" customHeight="1">
      <c r="B7" s="19" t="s">
        <v>18</v>
      </c>
      <c r="C7" s="39">
        <v>91010</v>
      </c>
      <c r="D7" s="40">
        <f t="shared" si="2"/>
        <v>30686</v>
      </c>
      <c r="E7" s="41">
        <v>13415</v>
      </c>
      <c r="F7" s="41">
        <v>11693</v>
      </c>
      <c r="G7" s="42">
        <v>5578</v>
      </c>
      <c r="H7" s="39">
        <v>28529</v>
      </c>
      <c r="I7" s="43">
        <f t="shared" si="3"/>
        <v>0.33717173936930006</v>
      </c>
      <c r="J7" s="26"/>
      <c r="K7" s="24">
        <f t="shared" si="1"/>
        <v>31795</v>
      </c>
      <c r="L7" s="58">
        <f t="shared" si="4"/>
        <v>0.1474013844632458</v>
      </c>
      <c r="M7" s="58">
        <f t="shared" si="5"/>
        <v>6.1289968135369736E-2</v>
      </c>
    </row>
    <row r="8" spans="1:13" ht="20.100000000000001" customHeight="1">
      <c r="B8" s="19" t="s">
        <v>19</v>
      </c>
      <c r="C8" s="39">
        <v>48293</v>
      </c>
      <c r="D8" s="40">
        <f t="shared" si="2"/>
        <v>18432</v>
      </c>
      <c r="E8" s="41">
        <v>8303</v>
      </c>
      <c r="F8" s="41">
        <v>6635</v>
      </c>
      <c r="G8" s="42">
        <v>3494</v>
      </c>
      <c r="H8" s="39">
        <v>14340</v>
      </c>
      <c r="I8" s="43">
        <f t="shared" si="3"/>
        <v>0.38167022135713252</v>
      </c>
      <c r="J8" s="26"/>
      <c r="K8" s="24">
        <f t="shared" si="1"/>
        <v>15521</v>
      </c>
      <c r="L8" s="58">
        <f t="shared" si="4"/>
        <v>0.17192967924958069</v>
      </c>
      <c r="M8" s="58">
        <f t="shared" si="5"/>
        <v>7.2350030025055398E-2</v>
      </c>
    </row>
    <row r="9" spans="1:13" ht="20.100000000000001" customHeight="1">
      <c r="B9" s="19" t="s">
        <v>20</v>
      </c>
      <c r="C9" s="39">
        <v>32451</v>
      </c>
      <c r="D9" s="40">
        <f t="shared" si="2"/>
        <v>10134</v>
      </c>
      <c r="E9" s="41">
        <v>4779</v>
      </c>
      <c r="F9" s="41">
        <v>3598</v>
      </c>
      <c r="G9" s="42">
        <v>1757</v>
      </c>
      <c r="H9" s="39">
        <v>10228</v>
      </c>
      <c r="I9" s="43">
        <f t="shared" si="3"/>
        <v>0.31228621614125912</v>
      </c>
      <c r="J9" s="26"/>
      <c r="K9" s="24">
        <f t="shared" si="1"/>
        <v>12089</v>
      </c>
      <c r="L9" s="58">
        <f t="shared" si="4"/>
        <v>0.14726818896181937</v>
      </c>
      <c r="M9" s="58">
        <f t="shared" si="5"/>
        <v>5.4143169702012266E-2</v>
      </c>
    </row>
    <row r="10" spans="1:13" ht="20.100000000000001" customHeight="1">
      <c r="B10" s="19" t="s">
        <v>21</v>
      </c>
      <c r="C10" s="39">
        <v>43707</v>
      </c>
      <c r="D10" s="40">
        <f t="shared" si="2"/>
        <v>14446</v>
      </c>
      <c r="E10" s="41">
        <v>6547</v>
      </c>
      <c r="F10" s="41">
        <v>5088</v>
      </c>
      <c r="G10" s="42">
        <v>2811</v>
      </c>
      <c r="H10" s="39">
        <v>13498</v>
      </c>
      <c r="I10" s="43">
        <f t="shared" si="3"/>
        <v>0.33051913881071682</v>
      </c>
      <c r="J10" s="26"/>
      <c r="K10" s="24">
        <f t="shared" si="1"/>
        <v>15763</v>
      </c>
      <c r="L10" s="58">
        <f t="shared" si="4"/>
        <v>0.14979293934610016</v>
      </c>
      <c r="M10" s="58">
        <f t="shared" si="5"/>
        <v>6.4314640675406681E-2</v>
      </c>
    </row>
    <row r="11" spans="1:13" ht="20.100000000000001" customHeight="1">
      <c r="B11" s="19" t="s">
        <v>22</v>
      </c>
      <c r="C11" s="39">
        <v>94885</v>
      </c>
      <c r="D11" s="40">
        <f t="shared" si="2"/>
        <v>31536</v>
      </c>
      <c r="E11" s="41">
        <v>14101</v>
      </c>
      <c r="F11" s="41">
        <v>11502</v>
      </c>
      <c r="G11" s="42">
        <v>5933</v>
      </c>
      <c r="H11" s="39">
        <v>30566</v>
      </c>
      <c r="I11" s="43">
        <f t="shared" si="3"/>
        <v>0.33236022553617539</v>
      </c>
      <c r="J11" s="26"/>
      <c r="K11" s="24">
        <f t="shared" si="1"/>
        <v>32783</v>
      </c>
      <c r="L11" s="58">
        <f t="shared" si="4"/>
        <v>0.1486114770511672</v>
      </c>
      <c r="M11" s="58">
        <f t="shared" si="5"/>
        <v>6.2528323760341467E-2</v>
      </c>
    </row>
    <row r="12" spans="1:13" ht="20.100000000000001" customHeight="1">
      <c r="B12" s="19" t="s">
        <v>23</v>
      </c>
      <c r="C12" s="39">
        <v>129059</v>
      </c>
      <c r="D12" s="40">
        <f t="shared" si="2"/>
        <v>48335</v>
      </c>
      <c r="E12" s="41">
        <v>21821</v>
      </c>
      <c r="F12" s="41">
        <v>17418</v>
      </c>
      <c r="G12" s="42">
        <v>9096</v>
      </c>
      <c r="H12" s="39">
        <v>38293</v>
      </c>
      <c r="I12" s="43">
        <f t="shared" si="3"/>
        <v>0.3745186310137224</v>
      </c>
      <c r="J12" s="26"/>
      <c r="K12" s="24">
        <f t="shared" si="1"/>
        <v>42431</v>
      </c>
      <c r="L12" s="58">
        <f t="shared" si="4"/>
        <v>0.16907770864488333</v>
      </c>
      <c r="M12" s="58">
        <f t="shared" si="5"/>
        <v>7.0479393145770536E-2</v>
      </c>
    </row>
    <row r="13" spans="1:13" ht="20.100000000000001" customHeight="1">
      <c r="B13" s="19" t="s">
        <v>24</v>
      </c>
      <c r="C13" s="39">
        <v>54634</v>
      </c>
      <c r="D13" s="40">
        <f t="shared" si="2"/>
        <v>20194</v>
      </c>
      <c r="E13" s="41">
        <v>8609</v>
      </c>
      <c r="F13" s="41">
        <v>7607</v>
      </c>
      <c r="G13" s="42">
        <v>3978</v>
      </c>
      <c r="H13" s="39">
        <v>16568</v>
      </c>
      <c r="I13" s="43">
        <f t="shared" si="3"/>
        <v>0.36962331149101291</v>
      </c>
      <c r="J13" s="26"/>
      <c r="K13" s="24">
        <f t="shared" si="1"/>
        <v>17872</v>
      </c>
      <c r="L13" s="58">
        <f t="shared" si="4"/>
        <v>0.15757586850679065</v>
      </c>
      <c r="M13" s="58">
        <f t="shared" si="5"/>
        <v>7.2811802174470114E-2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9" t="s">
        <v>66</v>
      </c>
      <c r="C4" s="210"/>
      <c r="D4" s="45">
        <f>SUM(D5:D7)</f>
        <v>7192</v>
      </c>
      <c r="E4" s="46">
        <f t="shared" ref="E4:K4" si="0">SUM(E5:E7)</f>
        <v>5654</v>
      </c>
      <c r="F4" s="46">
        <f t="shared" si="0"/>
        <v>8588</v>
      </c>
      <c r="G4" s="46">
        <f t="shared" si="0"/>
        <v>5429</v>
      </c>
      <c r="H4" s="46">
        <f t="shared" si="0"/>
        <v>4645</v>
      </c>
      <c r="I4" s="46">
        <f t="shared" si="0"/>
        <v>5691</v>
      </c>
      <c r="J4" s="45">
        <f t="shared" si="0"/>
        <v>3034</v>
      </c>
      <c r="K4" s="47">
        <f t="shared" si="0"/>
        <v>40233</v>
      </c>
      <c r="L4" s="55">
        <f>K4/人口統計!D5</f>
        <v>0.1825884509956977</v>
      </c>
      <c r="O4" s="14" t="s">
        <v>187</v>
      </c>
    </row>
    <row r="5" spans="1:21" ht="20.100000000000001" customHeight="1">
      <c r="B5" s="117"/>
      <c r="C5" s="118" t="s">
        <v>15</v>
      </c>
      <c r="D5" s="48">
        <v>802</v>
      </c>
      <c r="E5" s="49">
        <v>748</v>
      </c>
      <c r="F5" s="49">
        <v>708</v>
      </c>
      <c r="G5" s="49">
        <v>597</v>
      </c>
      <c r="H5" s="49">
        <v>433</v>
      </c>
      <c r="I5" s="49">
        <v>499</v>
      </c>
      <c r="J5" s="48">
        <v>306</v>
      </c>
      <c r="K5" s="50">
        <f>SUM(D5:J5)</f>
        <v>4093</v>
      </c>
      <c r="L5" s="56">
        <f>K5/人口統計!D5</f>
        <v>1.8575162924101874E-2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2956</v>
      </c>
      <c r="E6" s="49">
        <v>2095</v>
      </c>
      <c r="F6" s="49">
        <v>2903</v>
      </c>
      <c r="G6" s="49">
        <v>1643</v>
      </c>
      <c r="H6" s="49">
        <v>1352</v>
      </c>
      <c r="I6" s="49">
        <v>1463</v>
      </c>
      <c r="J6" s="48">
        <v>893</v>
      </c>
      <c r="K6" s="50">
        <f>SUM(D6:J6)</f>
        <v>13305</v>
      </c>
      <c r="L6" s="56">
        <f>K6/人口統計!D5</f>
        <v>6.0381759761831286E-2</v>
      </c>
      <c r="O6" s="162">
        <f>SUM(D6,D7)</f>
        <v>6390</v>
      </c>
      <c r="P6" s="162">
        <f t="shared" ref="P6:U6" si="1">SUM(E6,E7)</f>
        <v>4906</v>
      </c>
      <c r="Q6" s="162">
        <f t="shared" si="1"/>
        <v>7880</v>
      </c>
      <c r="R6" s="162">
        <f t="shared" si="1"/>
        <v>4832</v>
      </c>
      <c r="S6" s="162">
        <f t="shared" si="1"/>
        <v>4212</v>
      </c>
      <c r="T6" s="162">
        <f t="shared" si="1"/>
        <v>5192</v>
      </c>
      <c r="U6" s="162">
        <f t="shared" si="1"/>
        <v>2728</v>
      </c>
    </row>
    <row r="7" spans="1:21" ht="20.100000000000001" customHeight="1">
      <c r="B7" s="117"/>
      <c r="C7" s="119" t="s">
        <v>142</v>
      </c>
      <c r="D7" s="51">
        <v>3434</v>
      </c>
      <c r="E7" s="52">
        <v>2811</v>
      </c>
      <c r="F7" s="52">
        <v>4977</v>
      </c>
      <c r="G7" s="52">
        <v>3189</v>
      </c>
      <c r="H7" s="52">
        <v>2860</v>
      </c>
      <c r="I7" s="52">
        <v>3729</v>
      </c>
      <c r="J7" s="51">
        <v>1835</v>
      </c>
      <c r="K7" s="53">
        <f>SUM(D7:J7)</f>
        <v>22835</v>
      </c>
      <c r="L7" s="57">
        <f>K7/人口統計!D5</f>
        <v>0.10363152830976455</v>
      </c>
      <c r="O7" s="14">
        <f>O6/($K$6+$K$7)</f>
        <v>0.17681239623685666</v>
      </c>
      <c r="P7" s="14">
        <f t="shared" ref="P7:U7" si="2">P6/($K$6+$K$7)</f>
        <v>0.13574986164914221</v>
      </c>
      <c r="Q7" s="14">
        <f t="shared" si="2"/>
        <v>0.21804095185390149</v>
      </c>
      <c r="R7" s="14">
        <f t="shared" si="2"/>
        <v>0.1337022689540675</v>
      </c>
      <c r="S7" s="14">
        <f t="shared" si="2"/>
        <v>0.11654676258992806</v>
      </c>
      <c r="T7" s="14">
        <f t="shared" si="2"/>
        <v>0.14366353071389043</v>
      </c>
      <c r="U7" s="14">
        <f t="shared" si="2"/>
        <v>7.5484228002213619E-2</v>
      </c>
    </row>
    <row r="8" spans="1:21" ht="20.100000000000001" customHeight="1" thickBot="1">
      <c r="B8" s="209" t="s">
        <v>67</v>
      </c>
      <c r="C8" s="210"/>
      <c r="D8" s="45">
        <v>77</v>
      </c>
      <c r="E8" s="46">
        <v>112</v>
      </c>
      <c r="F8" s="46">
        <v>83</v>
      </c>
      <c r="G8" s="46">
        <v>104</v>
      </c>
      <c r="H8" s="46">
        <v>75</v>
      </c>
      <c r="I8" s="46">
        <v>71</v>
      </c>
      <c r="J8" s="45">
        <v>46</v>
      </c>
      <c r="K8" s="47">
        <f>SUM(D8:J8)</f>
        <v>568</v>
      </c>
      <c r="L8" s="80"/>
    </row>
    <row r="9" spans="1:21" ht="20.100000000000001" customHeight="1" thickTop="1">
      <c r="B9" s="211" t="s">
        <v>34</v>
      </c>
      <c r="C9" s="212"/>
      <c r="D9" s="35">
        <f>D4+D8</f>
        <v>7269</v>
      </c>
      <c r="E9" s="34">
        <f t="shared" ref="E9:K9" si="3">E4+E8</f>
        <v>5766</v>
      </c>
      <c r="F9" s="34">
        <f t="shared" si="3"/>
        <v>8671</v>
      </c>
      <c r="G9" s="34">
        <f t="shared" si="3"/>
        <v>5533</v>
      </c>
      <c r="H9" s="34">
        <f t="shared" si="3"/>
        <v>4720</v>
      </c>
      <c r="I9" s="34">
        <f t="shared" si="3"/>
        <v>5762</v>
      </c>
      <c r="J9" s="35">
        <f t="shared" si="3"/>
        <v>3080</v>
      </c>
      <c r="K9" s="54">
        <f t="shared" si="3"/>
        <v>40801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3" t="s">
        <v>17</v>
      </c>
      <c r="C24" s="214"/>
      <c r="D24" s="45">
        <v>1212</v>
      </c>
      <c r="E24" s="46">
        <v>1190</v>
      </c>
      <c r="F24" s="46">
        <v>1335</v>
      </c>
      <c r="G24" s="46">
        <v>1030</v>
      </c>
      <c r="H24" s="46">
        <v>801</v>
      </c>
      <c r="I24" s="46">
        <v>1010</v>
      </c>
      <c r="J24" s="45">
        <v>571</v>
      </c>
      <c r="K24" s="47">
        <f>SUM(D24:J24)</f>
        <v>7149</v>
      </c>
      <c r="L24" s="55">
        <f>K24/人口統計!D6</f>
        <v>0.1534614146184394</v>
      </c>
    </row>
    <row r="25" spans="1:12" ht="20.100000000000001" customHeight="1">
      <c r="B25" s="207" t="s">
        <v>43</v>
      </c>
      <c r="C25" s="208"/>
      <c r="D25" s="45">
        <v>1262</v>
      </c>
      <c r="E25" s="46">
        <v>1075</v>
      </c>
      <c r="F25" s="46">
        <v>1116</v>
      </c>
      <c r="G25" s="46">
        <v>749</v>
      </c>
      <c r="H25" s="46">
        <v>660</v>
      </c>
      <c r="I25" s="46">
        <v>691</v>
      </c>
      <c r="J25" s="45">
        <v>361</v>
      </c>
      <c r="K25" s="47">
        <f t="shared" ref="K25:K31" si="4">SUM(D25:J25)</f>
        <v>5914</v>
      </c>
      <c r="L25" s="55">
        <f>K25/人口統計!D7</f>
        <v>0.19272632470833606</v>
      </c>
    </row>
    <row r="26" spans="1:12" ht="20.100000000000001" customHeight="1">
      <c r="B26" s="207" t="s">
        <v>44</v>
      </c>
      <c r="C26" s="208"/>
      <c r="D26" s="45">
        <v>752</v>
      </c>
      <c r="E26" s="46">
        <v>390</v>
      </c>
      <c r="F26" s="46">
        <v>905</v>
      </c>
      <c r="G26" s="46">
        <v>477</v>
      </c>
      <c r="H26" s="46">
        <v>415</v>
      </c>
      <c r="I26" s="46">
        <v>534</v>
      </c>
      <c r="J26" s="45">
        <v>317</v>
      </c>
      <c r="K26" s="47">
        <f t="shared" si="4"/>
        <v>3790</v>
      </c>
      <c r="L26" s="55">
        <f>K26/人口統計!D8</f>
        <v>0.20562065972222221</v>
      </c>
    </row>
    <row r="27" spans="1:12" ht="20.100000000000001" customHeight="1">
      <c r="B27" s="207" t="s">
        <v>45</v>
      </c>
      <c r="C27" s="208"/>
      <c r="D27" s="45">
        <v>210</v>
      </c>
      <c r="E27" s="46">
        <v>195</v>
      </c>
      <c r="F27" s="46">
        <v>346</v>
      </c>
      <c r="G27" s="46">
        <v>221</v>
      </c>
      <c r="H27" s="46">
        <v>193</v>
      </c>
      <c r="I27" s="46">
        <v>202</v>
      </c>
      <c r="J27" s="45">
        <v>149</v>
      </c>
      <c r="K27" s="47">
        <f t="shared" si="4"/>
        <v>1516</v>
      </c>
      <c r="L27" s="55">
        <f>K27/人口統計!D9</f>
        <v>0.14959542135385831</v>
      </c>
    </row>
    <row r="28" spans="1:12" ht="20.100000000000001" customHeight="1">
      <c r="B28" s="207" t="s">
        <v>46</v>
      </c>
      <c r="C28" s="208"/>
      <c r="D28" s="45">
        <v>326</v>
      </c>
      <c r="E28" s="46">
        <v>248</v>
      </c>
      <c r="F28" s="46">
        <v>507</v>
      </c>
      <c r="G28" s="46">
        <v>306</v>
      </c>
      <c r="H28" s="46">
        <v>304</v>
      </c>
      <c r="I28" s="46">
        <v>381</v>
      </c>
      <c r="J28" s="45">
        <v>210</v>
      </c>
      <c r="K28" s="47">
        <f t="shared" si="4"/>
        <v>2282</v>
      </c>
      <c r="L28" s="55">
        <f>K28/人口統計!D10</f>
        <v>0.15796760348885505</v>
      </c>
    </row>
    <row r="29" spans="1:12" ht="20.100000000000001" customHeight="1">
      <c r="B29" s="207" t="s">
        <v>47</v>
      </c>
      <c r="C29" s="208"/>
      <c r="D29" s="45">
        <v>751</v>
      </c>
      <c r="E29" s="46">
        <v>745</v>
      </c>
      <c r="F29" s="46">
        <v>1433</v>
      </c>
      <c r="G29" s="46">
        <v>754</v>
      </c>
      <c r="H29" s="46">
        <v>692</v>
      </c>
      <c r="I29" s="46">
        <v>798</v>
      </c>
      <c r="J29" s="45">
        <v>391</v>
      </c>
      <c r="K29" s="47">
        <f t="shared" si="4"/>
        <v>5564</v>
      </c>
      <c r="L29" s="55">
        <f>K29/人口統計!D11</f>
        <v>0.17643328259766616</v>
      </c>
    </row>
    <row r="30" spans="1:12" ht="20.100000000000001" customHeight="1">
      <c r="B30" s="207" t="s">
        <v>48</v>
      </c>
      <c r="C30" s="208"/>
      <c r="D30" s="45">
        <v>2084</v>
      </c>
      <c r="E30" s="46">
        <v>1401</v>
      </c>
      <c r="F30" s="46">
        <v>2141</v>
      </c>
      <c r="G30" s="46">
        <v>1457</v>
      </c>
      <c r="H30" s="46">
        <v>1223</v>
      </c>
      <c r="I30" s="46">
        <v>1500</v>
      </c>
      <c r="J30" s="45">
        <v>739</v>
      </c>
      <c r="K30" s="47">
        <f t="shared" si="4"/>
        <v>10545</v>
      </c>
      <c r="L30" s="55">
        <f>K30/人口統計!D12</f>
        <v>0.21816489086583221</v>
      </c>
    </row>
    <row r="31" spans="1:12" ht="20.100000000000001" customHeight="1" thickBot="1">
      <c r="B31" s="213" t="s">
        <v>24</v>
      </c>
      <c r="C31" s="214"/>
      <c r="D31" s="45">
        <v>595</v>
      </c>
      <c r="E31" s="46">
        <v>410</v>
      </c>
      <c r="F31" s="46">
        <v>805</v>
      </c>
      <c r="G31" s="46">
        <v>435</v>
      </c>
      <c r="H31" s="46">
        <v>357</v>
      </c>
      <c r="I31" s="46">
        <v>575</v>
      </c>
      <c r="J31" s="45">
        <v>296</v>
      </c>
      <c r="K31" s="47">
        <f t="shared" si="4"/>
        <v>3473</v>
      </c>
      <c r="L31" s="59">
        <f>K31/人口統計!D13</f>
        <v>0.17198177676537585</v>
      </c>
    </row>
    <row r="32" spans="1:12" ht="20.100000000000001" customHeight="1" thickTop="1">
      <c r="B32" s="205" t="s">
        <v>49</v>
      </c>
      <c r="C32" s="206"/>
      <c r="D32" s="35">
        <f>SUM(D24:D31)</f>
        <v>7192</v>
      </c>
      <c r="E32" s="34">
        <f t="shared" ref="E32:J32" si="5">SUM(E24:E31)</f>
        <v>5654</v>
      </c>
      <c r="F32" s="34">
        <f t="shared" si="5"/>
        <v>8588</v>
      </c>
      <c r="G32" s="34">
        <f t="shared" si="5"/>
        <v>5429</v>
      </c>
      <c r="H32" s="34">
        <f t="shared" si="5"/>
        <v>4645</v>
      </c>
      <c r="I32" s="34">
        <f t="shared" si="5"/>
        <v>5691</v>
      </c>
      <c r="J32" s="35">
        <f t="shared" si="5"/>
        <v>3034</v>
      </c>
      <c r="K32" s="54">
        <f>SUM(K24:K31)</f>
        <v>40233</v>
      </c>
      <c r="L32" s="60">
        <f>K32/人口統計!D5</f>
        <v>0.1825884509956977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15" t="s">
        <v>153</v>
      </c>
      <c r="C50" s="216"/>
      <c r="D50" s="191">
        <v>260</v>
      </c>
      <c r="E50" s="192">
        <v>282</v>
      </c>
      <c r="F50" s="192">
        <v>277</v>
      </c>
      <c r="G50" s="192">
        <v>232</v>
      </c>
      <c r="H50" s="192">
        <v>168</v>
      </c>
      <c r="I50" s="192">
        <v>218</v>
      </c>
      <c r="J50" s="191">
        <v>123</v>
      </c>
      <c r="K50" s="193">
        <f t="shared" ref="K50:K82" si="6">SUM(D50:J50)</f>
        <v>1560</v>
      </c>
      <c r="L50" s="194">
        <f>K50/N50</f>
        <v>0.14372581536760642</v>
      </c>
      <c r="N50" s="14">
        <v>10854</v>
      </c>
    </row>
    <row r="51" spans="2:14" ht="20.100000000000001" customHeight="1">
      <c r="B51" s="215" t="s">
        <v>154</v>
      </c>
      <c r="C51" s="216"/>
      <c r="D51" s="191">
        <v>220</v>
      </c>
      <c r="E51" s="192">
        <v>180</v>
      </c>
      <c r="F51" s="192">
        <v>266</v>
      </c>
      <c r="G51" s="192">
        <v>164</v>
      </c>
      <c r="H51" s="192">
        <v>144</v>
      </c>
      <c r="I51" s="192">
        <v>189</v>
      </c>
      <c r="J51" s="191">
        <v>94</v>
      </c>
      <c r="K51" s="193">
        <f t="shared" si="6"/>
        <v>1257</v>
      </c>
      <c r="L51" s="194">
        <f t="shared" ref="L51:L82" si="7">K51/N51</f>
        <v>0.16088570331498783</v>
      </c>
      <c r="N51" s="14">
        <v>7813</v>
      </c>
    </row>
    <row r="52" spans="2:14" ht="20.100000000000001" customHeight="1">
      <c r="B52" s="215" t="s">
        <v>155</v>
      </c>
      <c r="C52" s="216"/>
      <c r="D52" s="191">
        <v>359</v>
      </c>
      <c r="E52" s="192">
        <v>324</v>
      </c>
      <c r="F52" s="192">
        <v>332</v>
      </c>
      <c r="G52" s="192">
        <v>286</v>
      </c>
      <c r="H52" s="192">
        <v>218</v>
      </c>
      <c r="I52" s="192">
        <v>247</v>
      </c>
      <c r="J52" s="191">
        <v>160</v>
      </c>
      <c r="K52" s="193">
        <f t="shared" si="6"/>
        <v>1926</v>
      </c>
      <c r="L52" s="194">
        <f t="shared" si="7"/>
        <v>0.17267348036578806</v>
      </c>
      <c r="N52" s="14">
        <v>11154</v>
      </c>
    </row>
    <row r="53" spans="2:14" ht="20.100000000000001" customHeight="1">
      <c r="B53" s="215" t="s">
        <v>156</v>
      </c>
      <c r="C53" s="216"/>
      <c r="D53" s="191">
        <v>177</v>
      </c>
      <c r="E53" s="192">
        <v>189</v>
      </c>
      <c r="F53" s="192">
        <v>217</v>
      </c>
      <c r="G53" s="192">
        <v>183</v>
      </c>
      <c r="H53" s="192">
        <v>141</v>
      </c>
      <c r="I53" s="192">
        <v>196</v>
      </c>
      <c r="J53" s="191">
        <v>101</v>
      </c>
      <c r="K53" s="193">
        <f t="shared" si="6"/>
        <v>1204</v>
      </c>
      <c r="L53" s="194">
        <f t="shared" si="7"/>
        <v>0.15632303297844716</v>
      </c>
      <c r="N53" s="14">
        <v>7702</v>
      </c>
    </row>
    <row r="54" spans="2:14" ht="20.100000000000001" customHeight="1">
      <c r="B54" s="215" t="s">
        <v>157</v>
      </c>
      <c r="C54" s="216"/>
      <c r="D54" s="191">
        <v>152</v>
      </c>
      <c r="E54" s="192">
        <v>175</v>
      </c>
      <c r="F54" s="192">
        <v>176</v>
      </c>
      <c r="G54" s="192">
        <v>139</v>
      </c>
      <c r="H54" s="192">
        <v>89</v>
      </c>
      <c r="I54" s="192">
        <v>125</v>
      </c>
      <c r="J54" s="191">
        <v>73</v>
      </c>
      <c r="K54" s="193">
        <f t="shared" si="6"/>
        <v>929</v>
      </c>
      <c r="L54" s="194">
        <f t="shared" si="7"/>
        <v>0.14224467922217118</v>
      </c>
      <c r="N54" s="14">
        <v>6531</v>
      </c>
    </row>
    <row r="55" spans="2:14" ht="20.100000000000001" customHeight="1">
      <c r="B55" s="215" t="s">
        <v>158</v>
      </c>
      <c r="C55" s="216"/>
      <c r="D55" s="191">
        <v>67</v>
      </c>
      <c r="E55" s="192">
        <v>74</v>
      </c>
      <c r="F55" s="192">
        <v>78</v>
      </c>
      <c r="G55" s="192">
        <v>52</v>
      </c>
      <c r="H55" s="192">
        <v>57</v>
      </c>
      <c r="I55" s="192">
        <v>52</v>
      </c>
      <c r="J55" s="191">
        <v>33</v>
      </c>
      <c r="K55" s="193">
        <f t="shared" si="6"/>
        <v>413</v>
      </c>
      <c r="L55" s="194">
        <f t="shared" si="7"/>
        <v>0.16317661003555906</v>
      </c>
      <c r="N55" s="14">
        <v>2531</v>
      </c>
    </row>
    <row r="56" spans="2:14" ht="20.100000000000001" customHeight="1">
      <c r="B56" s="215" t="s">
        <v>159</v>
      </c>
      <c r="C56" s="216"/>
      <c r="D56" s="191">
        <v>184</v>
      </c>
      <c r="E56" s="192">
        <v>152</v>
      </c>
      <c r="F56" s="192">
        <v>158</v>
      </c>
      <c r="G56" s="192">
        <v>133</v>
      </c>
      <c r="H56" s="192">
        <v>107</v>
      </c>
      <c r="I56" s="192">
        <v>105</v>
      </c>
      <c r="J56" s="191">
        <v>34</v>
      </c>
      <c r="K56" s="193">
        <f t="shared" si="6"/>
        <v>873</v>
      </c>
      <c r="L56" s="194">
        <f t="shared" si="7"/>
        <v>0.20652945351312987</v>
      </c>
      <c r="N56" s="14">
        <v>4227</v>
      </c>
    </row>
    <row r="57" spans="2:14" ht="20.100000000000001" customHeight="1">
      <c r="B57" s="215" t="s">
        <v>160</v>
      </c>
      <c r="C57" s="216"/>
      <c r="D57" s="191">
        <v>421</v>
      </c>
      <c r="E57" s="192">
        <v>413</v>
      </c>
      <c r="F57" s="192">
        <v>384</v>
      </c>
      <c r="G57" s="192">
        <v>253</v>
      </c>
      <c r="H57" s="192">
        <v>194</v>
      </c>
      <c r="I57" s="192">
        <v>220</v>
      </c>
      <c r="J57" s="191">
        <v>111</v>
      </c>
      <c r="K57" s="193">
        <f t="shared" si="6"/>
        <v>1996</v>
      </c>
      <c r="L57" s="194">
        <f t="shared" si="7"/>
        <v>0.21566720691518099</v>
      </c>
      <c r="N57" s="14">
        <v>9255</v>
      </c>
    </row>
    <row r="58" spans="2:14" ht="20.100000000000001" customHeight="1">
      <c r="B58" s="215" t="s">
        <v>161</v>
      </c>
      <c r="C58" s="216"/>
      <c r="D58" s="191">
        <v>447</v>
      </c>
      <c r="E58" s="192">
        <v>336</v>
      </c>
      <c r="F58" s="192">
        <v>387</v>
      </c>
      <c r="G58" s="192">
        <v>233</v>
      </c>
      <c r="H58" s="192">
        <v>243</v>
      </c>
      <c r="I58" s="192">
        <v>243</v>
      </c>
      <c r="J58" s="191">
        <v>148</v>
      </c>
      <c r="K58" s="193">
        <f t="shared" si="6"/>
        <v>2037</v>
      </c>
      <c r="L58" s="194">
        <f t="shared" si="7"/>
        <v>0.19222421440030196</v>
      </c>
      <c r="N58" s="14">
        <v>10597</v>
      </c>
    </row>
    <row r="59" spans="2:14" ht="20.100000000000001" customHeight="1">
      <c r="B59" s="215" t="s">
        <v>162</v>
      </c>
      <c r="C59" s="216"/>
      <c r="D59" s="191">
        <v>224</v>
      </c>
      <c r="E59" s="192">
        <v>196</v>
      </c>
      <c r="F59" s="192">
        <v>195</v>
      </c>
      <c r="G59" s="192">
        <v>150</v>
      </c>
      <c r="H59" s="192">
        <v>128</v>
      </c>
      <c r="I59" s="192">
        <v>136</v>
      </c>
      <c r="J59" s="191">
        <v>72</v>
      </c>
      <c r="K59" s="193">
        <f t="shared" si="6"/>
        <v>1101</v>
      </c>
      <c r="L59" s="194">
        <f t="shared" si="7"/>
        <v>0.16664144089601937</v>
      </c>
      <c r="N59" s="14">
        <v>6607</v>
      </c>
    </row>
    <row r="60" spans="2:14" ht="20.100000000000001" customHeight="1">
      <c r="B60" s="215" t="s">
        <v>163</v>
      </c>
      <c r="C60" s="216"/>
      <c r="D60" s="191">
        <v>365</v>
      </c>
      <c r="E60" s="192">
        <v>208</v>
      </c>
      <c r="F60" s="192">
        <v>485</v>
      </c>
      <c r="G60" s="192">
        <v>248</v>
      </c>
      <c r="H60" s="192">
        <v>214</v>
      </c>
      <c r="I60" s="192">
        <v>303</v>
      </c>
      <c r="J60" s="191">
        <v>169</v>
      </c>
      <c r="K60" s="193">
        <f t="shared" si="6"/>
        <v>1992</v>
      </c>
      <c r="L60" s="194">
        <f t="shared" si="7"/>
        <v>0.21039290240811154</v>
      </c>
      <c r="N60" s="14">
        <v>9468</v>
      </c>
    </row>
    <row r="61" spans="2:14" ht="20.100000000000001" customHeight="1">
      <c r="B61" s="215" t="s">
        <v>164</v>
      </c>
      <c r="C61" s="216"/>
      <c r="D61" s="191">
        <v>120</v>
      </c>
      <c r="E61" s="192">
        <v>65</v>
      </c>
      <c r="F61" s="192">
        <v>154</v>
      </c>
      <c r="G61" s="192">
        <v>83</v>
      </c>
      <c r="H61" s="192">
        <v>77</v>
      </c>
      <c r="I61" s="192">
        <v>93</v>
      </c>
      <c r="J61" s="191">
        <v>60</v>
      </c>
      <c r="K61" s="193">
        <f t="shared" si="6"/>
        <v>652</v>
      </c>
      <c r="L61" s="194">
        <f t="shared" si="7"/>
        <v>0.21755088421755089</v>
      </c>
      <c r="N61" s="14">
        <v>2997</v>
      </c>
    </row>
    <row r="62" spans="2:14" ht="20.100000000000001" customHeight="1">
      <c r="B62" s="215" t="s">
        <v>165</v>
      </c>
      <c r="C62" s="216"/>
      <c r="D62" s="191">
        <v>273</v>
      </c>
      <c r="E62" s="192">
        <v>126</v>
      </c>
      <c r="F62" s="192">
        <v>273</v>
      </c>
      <c r="G62" s="192">
        <v>156</v>
      </c>
      <c r="H62" s="192">
        <v>130</v>
      </c>
      <c r="I62" s="192">
        <v>149</v>
      </c>
      <c r="J62" s="191">
        <v>92</v>
      </c>
      <c r="K62" s="193">
        <f t="shared" si="6"/>
        <v>1199</v>
      </c>
      <c r="L62" s="194">
        <f t="shared" si="7"/>
        <v>0.20093849505614211</v>
      </c>
      <c r="N62" s="14">
        <v>5967</v>
      </c>
    </row>
    <row r="63" spans="2:14" ht="20.100000000000001" customHeight="1">
      <c r="B63" s="215" t="s">
        <v>166</v>
      </c>
      <c r="C63" s="216"/>
      <c r="D63" s="191">
        <v>200</v>
      </c>
      <c r="E63" s="192">
        <v>181</v>
      </c>
      <c r="F63" s="192">
        <v>315</v>
      </c>
      <c r="G63" s="192">
        <v>201</v>
      </c>
      <c r="H63" s="192">
        <v>166</v>
      </c>
      <c r="I63" s="192">
        <v>173</v>
      </c>
      <c r="J63" s="191">
        <v>126</v>
      </c>
      <c r="K63" s="193">
        <f t="shared" si="6"/>
        <v>1362</v>
      </c>
      <c r="L63" s="194">
        <f t="shared" si="7"/>
        <v>0.14692556634304207</v>
      </c>
      <c r="N63" s="14">
        <v>9270</v>
      </c>
    </row>
    <row r="64" spans="2:14" ht="20.100000000000001" customHeight="1">
      <c r="B64" s="215" t="s">
        <v>167</v>
      </c>
      <c r="C64" s="216"/>
      <c r="D64" s="191">
        <v>14</v>
      </c>
      <c r="E64" s="192">
        <v>18</v>
      </c>
      <c r="F64" s="192">
        <v>33</v>
      </c>
      <c r="G64" s="192">
        <v>23</v>
      </c>
      <c r="H64" s="192">
        <v>29</v>
      </c>
      <c r="I64" s="192">
        <v>31</v>
      </c>
      <c r="J64" s="191">
        <v>24</v>
      </c>
      <c r="K64" s="193">
        <f t="shared" si="6"/>
        <v>172</v>
      </c>
      <c r="L64" s="194">
        <f t="shared" si="7"/>
        <v>0.19907407407407407</v>
      </c>
      <c r="N64" s="14">
        <v>864</v>
      </c>
    </row>
    <row r="65" spans="2:14" ht="20.100000000000001" customHeight="1">
      <c r="B65" s="215" t="s">
        <v>168</v>
      </c>
      <c r="C65" s="216"/>
      <c r="D65" s="191">
        <v>218</v>
      </c>
      <c r="E65" s="192">
        <v>154</v>
      </c>
      <c r="F65" s="192">
        <v>355</v>
      </c>
      <c r="G65" s="192">
        <v>207</v>
      </c>
      <c r="H65" s="192">
        <v>212</v>
      </c>
      <c r="I65" s="192">
        <v>286</v>
      </c>
      <c r="J65" s="191">
        <v>145</v>
      </c>
      <c r="K65" s="193">
        <f t="shared" si="6"/>
        <v>1577</v>
      </c>
      <c r="L65" s="194">
        <f t="shared" si="7"/>
        <v>0.15863595211749321</v>
      </c>
      <c r="N65" s="14">
        <v>9941</v>
      </c>
    </row>
    <row r="66" spans="2:14" ht="20.100000000000001" customHeight="1">
      <c r="B66" s="215" t="s">
        <v>169</v>
      </c>
      <c r="C66" s="216"/>
      <c r="D66" s="191">
        <v>117</v>
      </c>
      <c r="E66" s="192">
        <v>101</v>
      </c>
      <c r="F66" s="192">
        <v>158</v>
      </c>
      <c r="G66" s="192">
        <v>103</v>
      </c>
      <c r="H66" s="192">
        <v>95</v>
      </c>
      <c r="I66" s="192">
        <v>97</v>
      </c>
      <c r="J66" s="191">
        <v>68</v>
      </c>
      <c r="K66" s="193">
        <f t="shared" si="6"/>
        <v>739</v>
      </c>
      <c r="L66" s="194">
        <f t="shared" si="7"/>
        <v>0.16403995560488346</v>
      </c>
      <c r="N66" s="14">
        <v>4505</v>
      </c>
    </row>
    <row r="67" spans="2:14" ht="20.100000000000001" customHeight="1">
      <c r="B67" s="215" t="s">
        <v>170</v>
      </c>
      <c r="C67" s="216"/>
      <c r="D67" s="187">
        <v>563</v>
      </c>
      <c r="E67" s="188">
        <v>548</v>
      </c>
      <c r="F67" s="188">
        <v>1026</v>
      </c>
      <c r="G67" s="188">
        <v>544</v>
      </c>
      <c r="H67" s="188">
        <v>493</v>
      </c>
      <c r="I67" s="188">
        <v>603</v>
      </c>
      <c r="J67" s="187">
        <v>285</v>
      </c>
      <c r="K67" s="189">
        <f t="shared" si="6"/>
        <v>4062</v>
      </c>
      <c r="L67" s="195">
        <f t="shared" si="7"/>
        <v>0.1871458189357291</v>
      </c>
      <c r="N67" s="14">
        <v>21705</v>
      </c>
    </row>
    <row r="68" spans="2:14" ht="20.100000000000001" customHeight="1">
      <c r="B68" s="215" t="s">
        <v>171</v>
      </c>
      <c r="C68" s="216"/>
      <c r="D68" s="187">
        <v>80</v>
      </c>
      <c r="E68" s="188">
        <v>93</v>
      </c>
      <c r="F68" s="188">
        <v>170</v>
      </c>
      <c r="G68" s="188">
        <v>107</v>
      </c>
      <c r="H68" s="188">
        <v>93</v>
      </c>
      <c r="I68" s="188">
        <v>95</v>
      </c>
      <c r="J68" s="187">
        <v>47</v>
      </c>
      <c r="K68" s="189">
        <f t="shared" si="6"/>
        <v>685</v>
      </c>
      <c r="L68" s="195">
        <f t="shared" si="7"/>
        <v>0.16727716727716727</v>
      </c>
      <c r="N68" s="14">
        <v>4095</v>
      </c>
    </row>
    <row r="69" spans="2:14" ht="20.100000000000001" customHeight="1">
      <c r="B69" s="215" t="s">
        <v>172</v>
      </c>
      <c r="C69" s="216"/>
      <c r="D69" s="187">
        <v>113</v>
      </c>
      <c r="E69" s="188">
        <v>122</v>
      </c>
      <c r="F69" s="188">
        <v>255</v>
      </c>
      <c r="G69" s="188">
        <v>120</v>
      </c>
      <c r="H69" s="188">
        <v>120</v>
      </c>
      <c r="I69" s="188">
        <v>109</v>
      </c>
      <c r="J69" s="187">
        <v>64</v>
      </c>
      <c r="K69" s="189">
        <f t="shared" si="6"/>
        <v>903</v>
      </c>
      <c r="L69" s="195">
        <f t="shared" si="7"/>
        <v>0.15742677824267781</v>
      </c>
      <c r="N69" s="14">
        <v>5736</v>
      </c>
    </row>
    <row r="70" spans="2:14" ht="20.100000000000001" customHeight="1">
      <c r="B70" s="215" t="s">
        <v>173</v>
      </c>
      <c r="C70" s="216"/>
      <c r="D70" s="187">
        <v>775</v>
      </c>
      <c r="E70" s="188">
        <v>503</v>
      </c>
      <c r="F70" s="188">
        <v>690</v>
      </c>
      <c r="G70" s="188">
        <v>437</v>
      </c>
      <c r="H70" s="188">
        <v>392</v>
      </c>
      <c r="I70" s="188">
        <v>472</v>
      </c>
      <c r="J70" s="187">
        <v>232</v>
      </c>
      <c r="K70" s="189">
        <f t="shared" si="6"/>
        <v>3501</v>
      </c>
      <c r="L70" s="195">
        <f t="shared" si="7"/>
        <v>0.22562350969903977</v>
      </c>
      <c r="N70" s="14">
        <v>15517</v>
      </c>
    </row>
    <row r="71" spans="2:14" ht="20.100000000000001" customHeight="1">
      <c r="B71" s="215" t="s">
        <v>174</v>
      </c>
      <c r="C71" s="216"/>
      <c r="D71" s="187">
        <v>120</v>
      </c>
      <c r="E71" s="188">
        <v>116</v>
      </c>
      <c r="F71" s="188">
        <v>193</v>
      </c>
      <c r="G71" s="188">
        <v>163</v>
      </c>
      <c r="H71" s="188">
        <v>124</v>
      </c>
      <c r="I71" s="188">
        <v>139</v>
      </c>
      <c r="J71" s="187">
        <v>69</v>
      </c>
      <c r="K71" s="189">
        <f t="shared" si="6"/>
        <v>924</v>
      </c>
      <c r="L71" s="195">
        <f t="shared" si="7"/>
        <v>0.19892357373519914</v>
      </c>
      <c r="N71" s="14">
        <v>4645</v>
      </c>
    </row>
    <row r="72" spans="2:14" ht="20.100000000000001" customHeight="1">
      <c r="B72" s="215" t="s">
        <v>175</v>
      </c>
      <c r="C72" s="216"/>
      <c r="D72" s="187">
        <v>174</v>
      </c>
      <c r="E72" s="188">
        <v>111</v>
      </c>
      <c r="F72" s="188">
        <v>207</v>
      </c>
      <c r="G72" s="188">
        <v>139</v>
      </c>
      <c r="H72" s="188">
        <v>101</v>
      </c>
      <c r="I72" s="188">
        <v>120</v>
      </c>
      <c r="J72" s="187">
        <v>56</v>
      </c>
      <c r="K72" s="189">
        <f t="shared" si="6"/>
        <v>908</v>
      </c>
      <c r="L72" s="195">
        <f t="shared" si="7"/>
        <v>0.2115071045888656</v>
      </c>
      <c r="N72" s="14">
        <v>4293</v>
      </c>
    </row>
    <row r="73" spans="2:14" ht="20.100000000000001" customHeight="1">
      <c r="B73" s="215" t="s">
        <v>176</v>
      </c>
      <c r="C73" s="216"/>
      <c r="D73" s="187">
        <v>162</v>
      </c>
      <c r="E73" s="188">
        <v>111</v>
      </c>
      <c r="F73" s="188">
        <v>172</v>
      </c>
      <c r="G73" s="188">
        <v>95</v>
      </c>
      <c r="H73" s="188">
        <v>83</v>
      </c>
      <c r="I73" s="188">
        <v>137</v>
      </c>
      <c r="J73" s="187">
        <v>61</v>
      </c>
      <c r="K73" s="189">
        <f t="shared" si="6"/>
        <v>821</v>
      </c>
      <c r="L73" s="195">
        <f t="shared" si="7"/>
        <v>0.2130807163249416</v>
      </c>
      <c r="N73" s="14">
        <v>3853</v>
      </c>
    </row>
    <row r="74" spans="2:14" ht="20.100000000000001" customHeight="1">
      <c r="B74" s="215" t="s">
        <v>177</v>
      </c>
      <c r="C74" s="216"/>
      <c r="D74" s="187">
        <v>141</v>
      </c>
      <c r="E74" s="188">
        <v>103</v>
      </c>
      <c r="F74" s="188">
        <v>154</v>
      </c>
      <c r="G74" s="188">
        <v>90</v>
      </c>
      <c r="H74" s="188">
        <v>89</v>
      </c>
      <c r="I74" s="188">
        <v>96</v>
      </c>
      <c r="J74" s="187">
        <v>52</v>
      </c>
      <c r="K74" s="189">
        <f t="shared" si="6"/>
        <v>725</v>
      </c>
      <c r="L74" s="196">
        <f t="shared" si="7"/>
        <v>0.22943037974683544</v>
      </c>
      <c r="N74" s="14">
        <v>3160</v>
      </c>
    </row>
    <row r="75" spans="2:14" ht="20.100000000000001" customHeight="1">
      <c r="B75" s="215" t="s">
        <v>178</v>
      </c>
      <c r="C75" s="216"/>
      <c r="D75" s="187">
        <v>297</v>
      </c>
      <c r="E75" s="188">
        <v>199</v>
      </c>
      <c r="F75" s="188">
        <v>281</v>
      </c>
      <c r="G75" s="188">
        <v>204</v>
      </c>
      <c r="H75" s="188">
        <v>174</v>
      </c>
      <c r="I75" s="188">
        <v>210</v>
      </c>
      <c r="J75" s="187">
        <v>104</v>
      </c>
      <c r="K75" s="189">
        <f t="shared" si="6"/>
        <v>1469</v>
      </c>
      <c r="L75" s="197">
        <f t="shared" si="7"/>
        <v>0.246890756302521</v>
      </c>
      <c r="N75" s="14">
        <v>5950</v>
      </c>
    </row>
    <row r="76" spans="2:14" ht="20.100000000000001" customHeight="1">
      <c r="B76" s="215" t="s">
        <v>179</v>
      </c>
      <c r="C76" s="216"/>
      <c r="D76" s="187">
        <v>76</v>
      </c>
      <c r="E76" s="188">
        <v>74</v>
      </c>
      <c r="F76" s="188">
        <v>89</v>
      </c>
      <c r="G76" s="188">
        <v>58</v>
      </c>
      <c r="H76" s="188">
        <v>59</v>
      </c>
      <c r="I76" s="188">
        <v>72</v>
      </c>
      <c r="J76" s="187">
        <v>32</v>
      </c>
      <c r="K76" s="189">
        <f t="shared" si="6"/>
        <v>460</v>
      </c>
      <c r="L76" s="195">
        <f t="shared" si="7"/>
        <v>0.23613963039014374</v>
      </c>
      <c r="N76" s="14">
        <v>1948</v>
      </c>
    </row>
    <row r="77" spans="2:14" ht="20.100000000000001" customHeight="1">
      <c r="B77" s="215" t="s">
        <v>180</v>
      </c>
      <c r="C77" s="216"/>
      <c r="D77" s="187">
        <v>287</v>
      </c>
      <c r="E77" s="188">
        <v>178</v>
      </c>
      <c r="F77" s="188">
        <v>321</v>
      </c>
      <c r="G77" s="188">
        <v>258</v>
      </c>
      <c r="H77" s="188">
        <v>190</v>
      </c>
      <c r="I77" s="188">
        <v>240</v>
      </c>
      <c r="J77" s="187">
        <v>122</v>
      </c>
      <c r="K77" s="189">
        <f t="shared" si="6"/>
        <v>1596</v>
      </c>
      <c r="L77" s="195">
        <f t="shared" si="7"/>
        <v>0.20543184451023297</v>
      </c>
      <c r="N77" s="14">
        <v>7769</v>
      </c>
    </row>
    <row r="78" spans="2:14" ht="20.100000000000001" customHeight="1">
      <c r="B78" s="215" t="s">
        <v>181</v>
      </c>
      <c r="C78" s="216"/>
      <c r="D78" s="187">
        <v>63</v>
      </c>
      <c r="E78" s="188">
        <v>21</v>
      </c>
      <c r="F78" s="188">
        <v>56</v>
      </c>
      <c r="G78" s="188">
        <v>30</v>
      </c>
      <c r="H78" s="188">
        <v>26</v>
      </c>
      <c r="I78" s="188">
        <v>28</v>
      </c>
      <c r="J78" s="187">
        <v>22</v>
      </c>
      <c r="K78" s="189">
        <f t="shared" si="6"/>
        <v>246</v>
      </c>
      <c r="L78" s="195">
        <f t="shared" si="7"/>
        <v>0.20499999999999999</v>
      </c>
      <c r="N78" s="14">
        <v>1200</v>
      </c>
    </row>
    <row r="79" spans="2:14" ht="20.100000000000001" customHeight="1">
      <c r="B79" s="215" t="s">
        <v>182</v>
      </c>
      <c r="C79" s="216"/>
      <c r="D79" s="187">
        <v>235</v>
      </c>
      <c r="E79" s="188">
        <v>163</v>
      </c>
      <c r="F79" s="188">
        <v>360</v>
      </c>
      <c r="G79" s="188">
        <v>191</v>
      </c>
      <c r="H79" s="188">
        <v>160</v>
      </c>
      <c r="I79" s="188">
        <v>254</v>
      </c>
      <c r="J79" s="187">
        <v>134</v>
      </c>
      <c r="K79" s="189">
        <f t="shared" si="6"/>
        <v>1497</v>
      </c>
      <c r="L79" s="195">
        <f t="shared" si="7"/>
        <v>0.16758087988357775</v>
      </c>
      <c r="N79" s="14">
        <v>8933</v>
      </c>
    </row>
    <row r="80" spans="2:14" ht="20.100000000000001" customHeight="1">
      <c r="B80" s="215" t="s">
        <v>183</v>
      </c>
      <c r="C80" s="216"/>
      <c r="D80" s="45">
        <v>53</v>
      </c>
      <c r="E80" s="46">
        <v>36</v>
      </c>
      <c r="F80" s="46">
        <v>71</v>
      </c>
      <c r="G80" s="46">
        <v>51</v>
      </c>
      <c r="H80" s="46">
        <v>35</v>
      </c>
      <c r="I80" s="46">
        <v>68</v>
      </c>
      <c r="J80" s="45">
        <v>39</v>
      </c>
      <c r="K80" s="47">
        <f t="shared" si="6"/>
        <v>353</v>
      </c>
      <c r="L80" s="195">
        <f t="shared" si="7"/>
        <v>0.17053140096618358</v>
      </c>
      <c r="N80" s="14">
        <v>2070</v>
      </c>
    </row>
    <row r="81" spans="2:14" ht="20.100000000000001" customHeight="1">
      <c r="B81" s="215" t="s">
        <v>184</v>
      </c>
      <c r="C81" s="216"/>
      <c r="D81" s="45">
        <v>43</v>
      </c>
      <c r="E81" s="46">
        <v>56</v>
      </c>
      <c r="F81" s="46">
        <v>117</v>
      </c>
      <c r="G81" s="46">
        <v>47</v>
      </c>
      <c r="H81" s="46">
        <v>53</v>
      </c>
      <c r="I81" s="46">
        <v>79</v>
      </c>
      <c r="J81" s="45">
        <v>36</v>
      </c>
      <c r="K81" s="47">
        <f t="shared" si="6"/>
        <v>431</v>
      </c>
      <c r="L81" s="195">
        <f t="shared" si="7"/>
        <v>0.1596887736198592</v>
      </c>
      <c r="N81" s="14">
        <v>2699</v>
      </c>
    </row>
    <row r="82" spans="2:14" ht="20.100000000000001" customHeight="1">
      <c r="B82" s="215" t="s">
        <v>185</v>
      </c>
      <c r="C82" s="216"/>
      <c r="D82" s="40">
        <v>269</v>
      </c>
      <c r="E82" s="39">
        <v>158</v>
      </c>
      <c r="F82" s="39">
        <v>266</v>
      </c>
      <c r="G82" s="39">
        <v>153</v>
      </c>
      <c r="H82" s="39">
        <v>116</v>
      </c>
      <c r="I82" s="39">
        <v>177</v>
      </c>
      <c r="J82" s="40">
        <v>92</v>
      </c>
      <c r="K82" s="190">
        <f t="shared" si="6"/>
        <v>1231</v>
      </c>
      <c r="L82" s="197">
        <f t="shared" si="7"/>
        <v>0.18961799137399876</v>
      </c>
      <c r="N82" s="14">
        <v>6492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9"/>
      <c r="C3" s="219"/>
      <c r="D3" s="219" t="s">
        <v>120</v>
      </c>
      <c r="E3" s="219"/>
      <c r="F3" s="219" t="s">
        <v>121</v>
      </c>
      <c r="G3" s="219"/>
      <c r="H3" s="219" t="s">
        <v>122</v>
      </c>
      <c r="I3" s="219"/>
      <c r="J3" s="219" t="s">
        <v>123</v>
      </c>
      <c r="K3" s="219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21"/>
      <c r="C4" s="221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0" t="s">
        <v>112</v>
      </c>
      <c r="C5" s="220"/>
      <c r="D5" s="150">
        <v>6468</v>
      </c>
      <c r="E5" s="149">
        <v>370843.74000000011</v>
      </c>
      <c r="F5" s="151">
        <v>1868</v>
      </c>
      <c r="G5" s="152">
        <v>36752.249999999985</v>
      </c>
      <c r="H5" s="150">
        <v>531</v>
      </c>
      <c r="I5" s="149">
        <v>112387.12999999999</v>
      </c>
      <c r="J5" s="151">
        <v>1192</v>
      </c>
      <c r="K5" s="152">
        <v>401385.76000000007</v>
      </c>
      <c r="M5" s="162">
        <f>Q5+Q7</f>
        <v>43518</v>
      </c>
      <c r="N5" s="121" t="s">
        <v>106</v>
      </c>
      <c r="O5" s="122"/>
      <c r="P5" s="134"/>
      <c r="Q5" s="123">
        <v>34670</v>
      </c>
      <c r="R5" s="124">
        <v>2130269.2599999988</v>
      </c>
      <c r="S5" s="124">
        <f>R5/Q5*100</f>
        <v>6144.4166714738931</v>
      </c>
    </row>
    <row r="6" spans="1:19" ht="20.100000000000001" customHeight="1">
      <c r="B6" s="217" t="s">
        <v>113</v>
      </c>
      <c r="C6" s="217"/>
      <c r="D6" s="153">
        <v>4924</v>
      </c>
      <c r="E6" s="154">
        <v>306264.04999999993</v>
      </c>
      <c r="F6" s="155">
        <v>1651</v>
      </c>
      <c r="G6" s="156">
        <v>31677.42</v>
      </c>
      <c r="H6" s="153">
        <v>394</v>
      </c>
      <c r="I6" s="154">
        <v>85829.250000000015</v>
      </c>
      <c r="J6" s="155">
        <v>880</v>
      </c>
      <c r="K6" s="156">
        <v>277107.62</v>
      </c>
      <c r="M6" s="58"/>
      <c r="N6" s="125"/>
      <c r="O6" s="94" t="s">
        <v>103</v>
      </c>
      <c r="P6" s="107"/>
      <c r="Q6" s="98">
        <f>Q5/Q$13</f>
        <v>0.639526304139305</v>
      </c>
      <c r="R6" s="99">
        <f>R5/R$13</f>
        <v>0.40032559382777899</v>
      </c>
      <c r="S6" s="100" t="s">
        <v>105</v>
      </c>
    </row>
    <row r="7" spans="1:19" ht="20.100000000000001" customHeight="1">
      <c r="B7" s="217" t="s">
        <v>114</v>
      </c>
      <c r="C7" s="217"/>
      <c r="D7" s="153">
        <v>3157</v>
      </c>
      <c r="E7" s="154">
        <v>193667.98</v>
      </c>
      <c r="F7" s="155">
        <v>912</v>
      </c>
      <c r="G7" s="156">
        <v>16186.479999999998</v>
      </c>
      <c r="H7" s="153">
        <v>472</v>
      </c>
      <c r="I7" s="154">
        <v>107734.56999999998</v>
      </c>
      <c r="J7" s="155">
        <v>671</v>
      </c>
      <c r="K7" s="156">
        <v>215355.83000000005</v>
      </c>
      <c r="M7" s="58"/>
      <c r="N7" s="126" t="s">
        <v>107</v>
      </c>
      <c r="O7" s="127"/>
      <c r="P7" s="135"/>
      <c r="Q7" s="128">
        <v>8848</v>
      </c>
      <c r="R7" s="129">
        <v>167023.41999999993</v>
      </c>
      <c r="S7" s="129">
        <f>R7/Q7*100</f>
        <v>1887.6968806509935</v>
      </c>
    </row>
    <row r="8" spans="1:19" ht="20.100000000000001" customHeight="1">
      <c r="B8" s="217" t="s">
        <v>115</v>
      </c>
      <c r="C8" s="217"/>
      <c r="D8" s="153">
        <v>1366</v>
      </c>
      <c r="E8" s="154">
        <v>84760.39</v>
      </c>
      <c r="F8" s="155">
        <v>279</v>
      </c>
      <c r="G8" s="156">
        <v>5213.57</v>
      </c>
      <c r="H8" s="153">
        <v>65</v>
      </c>
      <c r="I8" s="154">
        <v>13285.599999999999</v>
      </c>
      <c r="J8" s="155">
        <v>318</v>
      </c>
      <c r="K8" s="156">
        <v>102492.28</v>
      </c>
      <c r="L8" s="89"/>
      <c r="M8" s="88"/>
      <c r="N8" s="130"/>
      <c r="O8" s="94" t="s">
        <v>103</v>
      </c>
      <c r="P8" s="107"/>
      <c r="Q8" s="98">
        <f>Q7/Q$13</f>
        <v>0.16321109717405741</v>
      </c>
      <c r="R8" s="99">
        <f>R7/R$13</f>
        <v>3.1387464040412684E-2</v>
      </c>
      <c r="S8" s="100" t="s">
        <v>104</v>
      </c>
    </row>
    <row r="9" spans="1:19" ht="20.100000000000001" customHeight="1">
      <c r="B9" s="217" t="s">
        <v>116</v>
      </c>
      <c r="C9" s="217"/>
      <c r="D9" s="153">
        <v>1866</v>
      </c>
      <c r="E9" s="154">
        <v>128340</v>
      </c>
      <c r="F9" s="155">
        <v>433</v>
      </c>
      <c r="G9" s="156">
        <v>8972.23</v>
      </c>
      <c r="H9" s="153">
        <v>322</v>
      </c>
      <c r="I9" s="154">
        <v>67362.39</v>
      </c>
      <c r="J9" s="155">
        <v>388</v>
      </c>
      <c r="K9" s="156">
        <v>127167.42</v>
      </c>
      <c r="L9" s="89"/>
      <c r="M9" s="88"/>
      <c r="N9" s="126" t="s">
        <v>108</v>
      </c>
      <c r="O9" s="127"/>
      <c r="P9" s="135"/>
      <c r="Q9" s="128">
        <v>3882</v>
      </c>
      <c r="R9" s="129">
        <v>863880.29000000015</v>
      </c>
      <c r="S9" s="129">
        <f>R9/Q9*100</f>
        <v>22253.485059247814</v>
      </c>
    </row>
    <row r="10" spans="1:19" ht="20.100000000000001" customHeight="1">
      <c r="B10" s="217" t="s">
        <v>117</v>
      </c>
      <c r="C10" s="217"/>
      <c r="D10" s="153">
        <v>4524</v>
      </c>
      <c r="E10" s="154">
        <v>295086.80000000005</v>
      </c>
      <c r="F10" s="155">
        <v>819</v>
      </c>
      <c r="G10" s="156">
        <v>16016.590000000009</v>
      </c>
      <c r="H10" s="153">
        <v>562</v>
      </c>
      <c r="I10" s="154">
        <v>133720.82</v>
      </c>
      <c r="J10" s="155">
        <v>978</v>
      </c>
      <c r="K10" s="156">
        <v>318856.24000000005</v>
      </c>
      <c r="L10" s="89"/>
      <c r="M10" s="88"/>
      <c r="N10" s="95"/>
      <c r="O10" s="94" t="s">
        <v>103</v>
      </c>
      <c r="P10" s="107"/>
      <c r="Q10" s="98">
        <f>Q9/Q$13</f>
        <v>7.1607762119088023E-2</v>
      </c>
      <c r="R10" s="99">
        <f>R9/R$13</f>
        <v>0.16234257170399397</v>
      </c>
      <c r="S10" s="100" t="s">
        <v>104</v>
      </c>
    </row>
    <row r="11" spans="1:19" ht="20.100000000000001" customHeight="1">
      <c r="B11" s="217" t="s">
        <v>118</v>
      </c>
      <c r="C11" s="217"/>
      <c r="D11" s="153">
        <v>9575</v>
      </c>
      <c r="E11" s="154">
        <v>567393.41999999993</v>
      </c>
      <c r="F11" s="155">
        <v>2059</v>
      </c>
      <c r="G11" s="156">
        <v>35611.159999999996</v>
      </c>
      <c r="H11" s="153">
        <v>1241</v>
      </c>
      <c r="I11" s="154">
        <v>283646.15999999997</v>
      </c>
      <c r="J11" s="155">
        <v>1645</v>
      </c>
      <c r="K11" s="156">
        <v>487851.25</v>
      </c>
      <c r="L11" s="89"/>
      <c r="M11" s="88"/>
      <c r="N11" s="126" t="s">
        <v>109</v>
      </c>
      <c r="O11" s="127"/>
      <c r="P11" s="135"/>
      <c r="Q11" s="101">
        <v>6812</v>
      </c>
      <c r="R11" s="102">
        <v>2160168.6900000004</v>
      </c>
      <c r="S11" s="102">
        <f>R11/Q11*100</f>
        <v>31711.225631238995</v>
      </c>
    </row>
    <row r="12" spans="1:19" ht="20.100000000000001" customHeight="1" thickBot="1">
      <c r="B12" s="218" t="s">
        <v>119</v>
      </c>
      <c r="C12" s="218"/>
      <c r="D12" s="157">
        <v>2790</v>
      </c>
      <c r="E12" s="158">
        <v>183912.88000000003</v>
      </c>
      <c r="F12" s="159">
        <v>827</v>
      </c>
      <c r="G12" s="160">
        <v>16593.72</v>
      </c>
      <c r="H12" s="157">
        <v>295</v>
      </c>
      <c r="I12" s="158">
        <v>59914.369999999995</v>
      </c>
      <c r="J12" s="159">
        <v>740</v>
      </c>
      <c r="K12" s="160">
        <v>229952.28999999998</v>
      </c>
      <c r="L12" s="89"/>
      <c r="M12" s="88"/>
      <c r="N12" s="125"/>
      <c r="O12" s="84" t="s">
        <v>103</v>
      </c>
      <c r="P12" s="108"/>
      <c r="Q12" s="103">
        <f>Q11/Q$13</f>
        <v>0.12565483656754961</v>
      </c>
      <c r="R12" s="104">
        <f>R11/R$13</f>
        <v>0.40594437042781439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34670</v>
      </c>
      <c r="E13" s="149">
        <v>2130269.2599999988</v>
      </c>
      <c r="F13" s="151">
        <v>8848</v>
      </c>
      <c r="G13" s="152">
        <v>167023.41999999993</v>
      </c>
      <c r="H13" s="150">
        <v>3882</v>
      </c>
      <c r="I13" s="149">
        <v>863880.29000000015</v>
      </c>
      <c r="J13" s="151">
        <v>6812</v>
      </c>
      <c r="K13" s="152">
        <v>2160168.6900000004</v>
      </c>
      <c r="M13" s="58"/>
      <c r="N13" s="131" t="s">
        <v>110</v>
      </c>
      <c r="O13" s="132"/>
      <c r="P13" s="133"/>
      <c r="Q13" s="96">
        <f>Q5+Q7+Q9+Q11</f>
        <v>54212</v>
      </c>
      <c r="R13" s="97">
        <f>R5+R7+R9+R11</f>
        <v>5321341.6599999992</v>
      </c>
      <c r="S13" s="97">
        <f>R13/Q13*100</f>
        <v>9815.8003025160469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0.64300626304801667</v>
      </c>
      <c r="O16" s="58">
        <f>F5/(D5+F5+H5+J5)</f>
        <v>0.18570434436822747</v>
      </c>
      <c r="P16" s="58">
        <f>H5/(D5+F5+H5+J5)</f>
        <v>5.2788547569340892E-2</v>
      </c>
      <c r="Q16" s="58">
        <f>J5/(D5+F5+H5+J5)</f>
        <v>0.11850084501441495</v>
      </c>
    </row>
    <row r="17" spans="13:17" ht="20.100000000000001" customHeight="1">
      <c r="M17" s="14" t="s">
        <v>132</v>
      </c>
      <c r="N17" s="58">
        <f t="shared" ref="N17:N23" si="0">D6/(D6+F6+H6+J6)</f>
        <v>0.62734106255573963</v>
      </c>
      <c r="O17" s="58">
        <f t="shared" ref="O17:O23" si="1">F6/(D6+F6+H6+J6)</f>
        <v>0.21034526691298255</v>
      </c>
      <c r="P17" s="58">
        <f t="shared" ref="P17:P23" si="2">H6/(D6+F6+H6+J6)</f>
        <v>5.0197477385654221E-2</v>
      </c>
      <c r="Q17" s="58">
        <f t="shared" ref="Q17:Q23" si="3">J6/(D6+F6+H6+J6)</f>
        <v>0.11211619314562364</v>
      </c>
    </row>
    <row r="18" spans="13:17" ht="20.100000000000001" customHeight="1">
      <c r="M18" s="14" t="s">
        <v>133</v>
      </c>
      <c r="N18" s="58">
        <f t="shared" si="0"/>
        <v>0.60571757482732158</v>
      </c>
      <c r="O18" s="58">
        <f t="shared" si="1"/>
        <v>0.17498081350729086</v>
      </c>
      <c r="P18" s="58">
        <f t="shared" si="2"/>
        <v>9.056024558710668E-2</v>
      </c>
      <c r="Q18" s="58">
        <f t="shared" si="3"/>
        <v>0.12874136607828088</v>
      </c>
    </row>
    <row r="19" spans="13:17" ht="20.100000000000001" customHeight="1">
      <c r="M19" s="14" t="s">
        <v>134</v>
      </c>
      <c r="N19" s="58">
        <f t="shared" si="0"/>
        <v>0.67357001972386588</v>
      </c>
      <c r="O19" s="58">
        <f t="shared" si="1"/>
        <v>0.13757396449704143</v>
      </c>
      <c r="P19" s="58">
        <f t="shared" si="2"/>
        <v>3.2051282051282048E-2</v>
      </c>
      <c r="Q19" s="58">
        <f t="shared" si="3"/>
        <v>0.15680473372781065</v>
      </c>
    </row>
    <row r="20" spans="13:17" ht="20.100000000000001" customHeight="1">
      <c r="M20" s="14" t="s">
        <v>135</v>
      </c>
      <c r="N20" s="58">
        <f t="shared" si="0"/>
        <v>0.62013958125623125</v>
      </c>
      <c r="O20" s="58">
        <f t="shared" si="1"/>
        <v>0.14390162844798937</v>
      </c>
      <c r="P20" s="58">
        <f t="shared" si="2"/>
        <v>0.10701229644400133</v>
      </c>
      <c r="Q20" s="58">
        <f t="shared" si="3"/>
        <v>0.128946493851778</v>
      </c>
    </row>
    <row r="21" spans="13:17" ht="20.100000000000001" customHeight="1">
      <c r="M21" s="14" t="s">
        <v>136</v>
      </c>
      <c r="N21" s="58">
        <f t="shared" si="0"/>
        <v>0.65727153857329657</v>
      </c>
      <c r="O21" s="58">
        <f t="shared" si="1"/>
        <v>0.11898881301757955</v>
      </c>
      <c r="P21" s="58">
        <f t="shared" si="2"/>
        <v>8.1650443120732233E-2</v>
      </c>
      <c r="Q21" s="58">
        <f t="shared" si="3"/>
        <v>0.1420892052883917</v>
      </c>
    </row>
    <row r="22" spans="13:17" ht="20.100000000000001" customHeight="1">
      <c r="M22" s="14" t="s">
        <v>137</v>
      </c>
      <c r="N22" s="58">
        <f t="shared" si="0"/>
        <v>0.65943526170798894</v>
      </c>
      <c r="O22" s="58">
        <f t="shared" si="1"/>
        <v>0.14180440771349861</v>
      </c>
      <c r="P22" s="58">
        <f t="shared" si="2"/>
        <v>8.546831955922865E-2</v>
      </c>
      <c r="Q22" s="58">
        <f t="shared" si="3"/>
        <v>0.11329201101928375</v>
      </c>
    </row>
    <row r="23" spans="13:17" ht="20.100000000000001" customHeight="1">
      <c r="M23" s="14" t="s">
        <v>138</v>
      </c>
      <c r="N23" s="58">
        <f t="shared" si="0"/>
        <v>0.59974204643164231</v>
      </c>
      <c r="O23" s="58">
        <f t="shared" si="1"/>
        <v>0.17777300085984524</v>
      </c>
      <c r="P23" s="58">
        <f t="shared" si="2"/>
        <v>6.3413585554600166E-2</v>
      </c>
      <c r="Q23" s="58">
        <f t="shared" si="3"/>
        <v>0.15907136715391229</v>
      </c>
    </row>
    <row r="24" spans="13:17" ht="20.100000000000001" customHeight="1">
      <c r="M24" s="14" t="s">
        <v>139</v>
      </c>
      <c r="N24" s="58">
        <f t="shared" ref="N24" si="4">D13/(D13+F13+H13+J13)</f>
        <v>0.639526304139305</v>
      </c>
      <c r="O24" s="58">
        <f t="shared" ref="O24" si="5">F13/(D13+F13+H13+J13)</f>
        <v>0.16321109717405741</v>
      </c>
      <c r="P24" s="58">
        <f t="shared" ref="P24" si="6">H13/(D13+F13+H13+J13)</f>
        <v>7.1607762119088023E-2</v>
      </c>
      <c r="Q24" s="58">
        <f t="shared" ref="Q24" si="7">J13/(D13+F13+H13+J13)</f>
        <v>0.12565483656754961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0.40249214842159642</v>
      </c>
      <c r="O29" s="58">
        <f>G5/(E5+G5+I5+K5)</f>
        <v>3.9888746839376626E-2</v>
      </c>
      <c r="P29" s="58">
        <f>I5/(E5+G5+I5+K5)</f>
        <v>0.12197843061510823</v>
      </c>
      <c r="Q29" s="58">
        <f>K5/(E5+G5+I5+K5)</f>
        <v>0.43564067412391877</v>
      </c>
    </row>
    <row r="30" spans="13:17" ht="20.100000000000001" customHeight="1">
      <c r="M30" s="14" t="s">
        <v>132</v>
      </c>
      <c r="N30" s="58">
        <f t="shared" ref="N30:N37" si="8">E6/(E6+G6+I6+K6)</f>
        <v>0.43697177173430696</v>
      </c>
      <c r="O30" s="58">
        <f t="shared" ref="O30:O37" si="9">G6/(E6+G6+I6+K6)</f>
        <v>4.5196745557866728E-2</v>
      </c>
      <c r="P30" s="58">
        <f t="shared" ref="P30:P37" si="10">I6/(E6+G6+I6+K6)</f>
        <v>0.12245955553427437</v>
      </c>
      <c r="Q30" s="58">
        <f t="shared" ref="Q30:Q37" si="11">K6/(E6+G6+I6+K6)</f>
        <v>0.39537192717355207</v>
      </c>
    </row>
    <row r="31" spans="13:17" ht="20.100000000000001" customHeight="1">
      <c r="M31" s="14" t="s">
        <v>133</v>
      </c>
      <c r="N31" s="58">
        <f t="shared" si="8"/>
        <v>0.36339215280169879</v>
      </c>
      <c r="O31" s="58">
        <f t="shared" si="9"/>
        <v>3.0371772419383113E-2</v>
      </c>
      <c r="P31" s="58">
        <f t="shared" si="10"/>
        <v>0.20214956196406503</v>
      </c>
      <c r="Q31" s="58">
        <f t="shared" si="11"/>
        <v>0.40408651281485292</v>
      </c>
    </row>
    <row r="32" spans="13:17" ht="20.100000000000001" customHeight="1">
      <c r="M32" s="14" t="s">
        <v>134</v>
      </c>
      <c r="N32" s="58">
        <f t="shared" si="8"/>
        <v>0.411954469034153</v>
      </c>
      <c r="O32" s="58">
        <f t="shared" si="9"/>
        <v>2.5339117258927065E-2</v>
      </c>
      <c r="P32" s="58">
        <f t="shared" si="10"/>
        <v>6.4570989984828325E-2</v>
      </c>
      <c r="Q32" s="58">
        <f t="shared" si="11"/>
        <v>0.49813542372209163</v>
      </c>
    </row>
    <row r="33" spans="13:17" ht="20.100000000000001" customHeight="1">
      <c r="M33" s="14" t="s">
        <v>135</v>
      </c>
      <c r="N33" s="58">
        <f t="shared" si="8"/>
        <v>0.38675027431726255</v>
      </c>
      <c r="O33" s="58">
        <f t="shared" si="9"/>
        <v>2.7037653215969865E-2</v>
      </c>
      <c r="P33" s="58">
        <f t="shared" si="10"/>
        <v>0.2029953468222411</v>
      </c>
      <c r="Q33" s="58">
        <f t="shared" si="11"/>
        <v>0.38321672564452658</v>
      </c>
    </row>
    <row r="34" spans="13:17" ht="20.100000000000001" customHeight="1">
      <c r="M34" s="14" t="s">
        <v>136</v>
      </c>
      <c r="N34" s="58">
        <f t="shared" si="8"/>
        <v>0.38640088272522882</v>
      </c>
      <c r="O34" s="58">
        <f t="shared" si="9"/>
        <v>2.0972895142202481E-2</v>
      </c>
      <c r="P34" s="58">
        <f t="shared" si="10"/>
        <v>0.17510048869262002</v>
      </c>
      <c r="Q34" s="58">
        <f t="shared" si="11"/>
        <v>0.41752573343994859</v>
      </c>
    </row>
    <row r="35" spans="13:17" ht="20.100000000000001" customHeight="1">
      <c r="M35" s="14" t="s">
        <v>137</v>
      </c>
      <c r="N35" s="58">
        <f t="shared" si="8"/>
        <v>0.41279927139283368</v>
      </c>
      <c r="O35" s="58">
        <f t="shared" si="9"/>
        <v>2.5908409197719674E-2</v>
      </c>
      <c r="P35" s="58">
        <f t="shared" si="10"/>
        <v>0.20636285873984073</v>
      </c>
      <c r="Q35" s="58">
        <f t="shared" si="11"/>
        <v>0.35492946066960585</v>
      </c>
    </row>
    <row r="36" spans="13:17" ht="20.100000000000001" customHeight="1">
      <c r="M36" s="14" t="s">
        <v>138</v>
      </c>
      <c r="N36" s="58">
        <f t="shared" si="8"/>
        <v>0.37504671441505605</v>
      </c>
      <c r="O36" s="58">
        <f t="shared" si="9"/>
        <v>3.3838957695205486E-2</v>
      </c>
      <c r="P36" s="58">
        <f t="shared" si="10"/>
        <v>0.12218115237360209</v>
      </c>
      <c r="Q36" s="58">
        <f t="shared" si="11"/>
        <v>0.46893317551613639</v>
      </c>
    </row>
    <row r="37" spans="13:17" ht="20.100000000000001" customHeight="1">
      <c r="M37" s="14" t="s">
        <v>139</v>
      </c>
      <c r="N37" s="58">
        <f t="shared" si="8"/>
        <v>0.40032559382777899</v>
      </c>
      <c r="O37" s="58">
        <f t="shared" si="9"/>
        <v>3.1387464040412684E-2</v>
      </c>
      <c r="P37" s="58">
        <f t="shared" si="10"/>
        <v>0.16234257170399397</v>
      </c>
      <c r="Q37" s="58">
        <f t="shared" si="11"/>
        <v>0.40594437042781439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35"/>
      <c r="D3" s="236"/>
      <c r="E3" s="239" t="s">
        <v>51</v>
      </c>
      <c r="F3" s="226" t="s">
        <v>98</v>
      </c>
      <c r="G3" s="239" t="s">
        <v>56</v>
      </c>
      <c r="H3" s="226" t="s">
        <v>98</v>
      </c>
    </row>
    <row r="4" spans="1:14" s="14" customFormat="1" ht="20.100000000000001" customHeight="1" thickBot="1">
      <c r="B4" s="204"/>
      <c r="C4" s="237"/>
      <c r="D4" s="238"/>
      <c r="E4" s="240"/>
      <c r="F4" s="227"/>
      <c r="G4" s="240"/>
      <c r="H4" s="227"/>
      <c r="N4" s="24"/>
    </row>
    <row r="5" spans="1:14" s="14" customFormat="1" ht="20.100000000000001" customHeight="1" thickTop="1">
      <c r="B5" s="228" t="s">
        <v>68</v>
      </c>
      <c r="C5" s="231" t="s">
        <v>3</v>
      </c>
      <c r="D5" s="232"/>
      <c r="E5" s="163">
        <v>5101</v>
      </c>
      <c r="F5" s="164">
        <f t="shared" ref="F5:F16" si="0">E5/SUM(E$5:E$16)</f>
        <v>0.14713008364580329</v>
      </c>
      <c r="G5" s="165">
        <v>307097.23</v>
      </c>
      <c r="H5" s="166">
        <f t="shared" ref="H5:H16" si="1">G5/SUM(G$5:G$16)</f>
        <v>0.14415887970894342</v>
      </c>
      <c r="N5" s="24"/>
    </row>
    <row r="6" spans="1:14" s="14" customFormat="1" ht="20.100000000000001" customHeight="1">
      <c r="B6" s="229"/>
      <c r="C6" s="233" t="s">
        <v>8</v>
      </c>
      <c r="D6" s="234"/>
      <c r="E6" s="167">
        <v>226</v>
      </c>
      <c r="F6" s="168">
        <f t="shared" si="0"/>
        <v>6.5186039803865016E-3</v>
      </c>
      <c r="G6" s="169">
        <v>17388.289999999997</v>
      </c>
      <c r="H6" s="170">
        <f t="shared" si="1"/>
        <v>8.1624845865728712E-3</v>
      </c>
      <c r="N6" s="24"/>
    </row>
    <row r="7" spans="1:14" s="14" customFormat="1" ht="20.100000000000001" customHeight="1">
      <c r="B7" s="229"/>
      <c r="C7" s="233" t="s">
        <v>9</v>
      </c>
      <c r="D7" s="234"/>
      <c r="E7" s="167">
        <v>2377</v>
      </c>
      <c r="F7" s="168">
        <f t="shared" si="0"/>
        <v>6.8560715315835019E-2</v>
      </c>
      <c r="G7" s="169">
        <v>115954.30000000002</v>
      </c>
      <c r="H7" s="170">
        <f t="shared" si="1"/>
        <v>5.4431757607956099E-2</v>
      </c>
      <c r="N7" s="24"/>
    </row>
    <row r="8" spans="1:14" s="14" customFormat="1" ht="20.100000000000001" customHeight="1">
      <c r="B8" s="229"/>
      <c r="C8" s="233" t="s">
        <v>10</v>
      </c>
      <c r="D8" s="234"/>
      <c r="E8" s="167">
        <v>441</v>
      </c>
      <c r="F8" s="168">
        <f t="shared" si="0"/>
        <v>1.2719930775886934E-2</v>
      </c>
      <c r="G8" s="169">
        <v>19577.340000000004</v>
      </c>
      <c r="H8" s="170">
        <f t="shared" si="1"/>
        <v>9.1900776899911715E-3</v>
      </c>
      <c r="N8" s="24"/>
    </row>
    <row r="9" spans="1:14" s="14" customFormat="1" ht="20.100000000000001" customHeight="1">
      <c r="B9" s="229"/>
      <c r="C9" s="222" t="s">
        <v>70</v>
      </c>
      <c r="D9" s="223"/>
      <c r="E9" s="167">
        <v>4642</v>
      </c>
      <c r="F9" s="168">
        <f t="shared" si="0"/>
        <v>0.13389097202192096</v>
      </c>
      <c r="G9" s="169">
        <v>60731.810000000005</v>
      </c>
      <c r="H9" s="170">
        <f t="shared" si="1"/>
        <v>2.8508982944249965E-2</v>
      </c>
      <c r="N9" s="24"/>
    </row>
    <row r="10" spans="1:14" s="14" customFormat="1" ht="20.100000000000001" customHeight="1">
      <c r="B10" s="229"/>
      <c r="C10" s="233" t="s">
        <v>54</v>
      </c>
      <c r="D10" s="234"/>
      <c r="E10" s="167">
        <v>6906</v>
      </c>
      <c r="F10" s="168">
        <f t="shared" si="0"/>
        <v>0.19919238534756273</v>
      </c>
      <c r="G10" s="169">
        <v>804929.12</v>
      </c>
      <c r="H10" s="170">
        <f t="shared" si="1"/>
        <v>0.37785322968984675</v>
      </c>
      <c r="N10" s="24"/>
    </row>
    <row r="11" spans="1:14" s="14" customFormat="1" ht="20.100000000000001" customHeight="1">
      <c r="B11" s="229"/>
      <c r="C11" s="233" t="s">
        <v>55</v>
      </c>
      <c r="D11" s="234"/>
      <c r="E11" s="167">
        <v>3186</v>
      </c>
      <c r="F11" s="168">
        <f t="shared" si="0"/>
        <v>9.1895010095183152E-2</v>
      </c>
      <c r="G11" s="169">
        <v>287446.45000000007</v>
      </c>
      <c r="H11" s="170">
        <f t="shared" si="1"/>
        <v>0.13493432750374479</v>
      </c>
      <c r="N11" s="24"/>
    </row>
    <row r="12" spans="1:14" s="14" customFormat="1" ht="20.100000000000001" customHeight="1">
      <c r="B12" s="229"/>
      <c r="C12" s="222" t="s">
        <v>151</v>
      </c>
      <c r="D12" s="223"/>
      <c r="E12" s="167">
        <v>1135</v>
      </c>
      <c r="F12" s="168">
        <f t="shared" si="0"/>
        <v>3.2737236804153448E-2</v>
      </c>
      <c r="G12" s="169">
        <v>138009.18</v>
      </c>
      <c r="H12" s="170">
        <f t="shared" si="1"/>
        <v>6.4784852596521045E-2</v>
      </c>
      <c r="N12" s="24"/>
    </row>
    <row r="13" spans="1:14" s="14" customFormat="1" ht="20.100000000000001" customHeight="1">
      <c r="B13" s="229"/>
      <c r="C13" s="222" t="s">
        <v>149</v>
      </c>
      <c r="D13" s="223"/>
      <c r="E13" s="167">
        <v>246</v>
      </c>
      <c r="F13" s="168">
        <f t="shared" si="0"/>
        <v>7.0954715892702627E-3</v>
      </c>
      <c r="G13" s="169">
        <v>19140.550000000007</v>
      </c>
      <c r="H13" s="170">
        <f t="shared" si="1"/>
        <v>8.9850378820187284E-3</v>
      </c>
      <c r="N13" s="24"/>
    </row>
    <row r="14" spans="1:14" s="14" customFormat="1" ht="20.100000000000001" customHeight="1">
      <c r="B14" s="229"/>
      <c r="C14" s="222" t="s">
        <v>150</v>
      </c>
      <c r="D14" s="223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9"/>
      <c r="C15" s="222" t="s">
        <v>72</v>
      </c>
      <c r="D15" s="223"/>
      <c r="E15" s="167">
        <v>9348</v>
      </c>
      <c r="F15" s="168">
        <f t="shared" si="0"/>
        <v>0.26962792039226996</v>
      </c>
      <c r="G15" s="169">
        <v>126800.11</v>
      </c>
      <c r="H15" s="170">
        <f t="shared" si="1"/>
        <v>5.9523043579946318E-2</v>
      </c>
      <c r="N15" s="24"/>
    </row>
    <row r="16" spans="1:14" s="14" customFormat="1" ht="20.100000000000001" customHeight="1">
      <c r="B16" s="230"/>
      <c r="C16" s="224" t="s">
        <v>71</v>
      </c>
      <c r="D16" s="225"/>
      <c r="E16" s="171">
        <v>1062</v>
      </c>
      <c r="F16" s="172">
        <f t="shared" si="0"/>
        <v>3.0631670031727717E-2</v>
      </c>
      <c r="G16" s="173">
        <v>233194.87999999992</v>
      </c>
      <c r="H16" s="174">
        <f t="shared" si="1"/>
        <v>0.1094673262102087</v>
      </c>
      <c r="N16" s="24"/>
    </row>
    <row r="17" spans="2:8" s="14" customFormat="1" ht="20.100000000000001" hidden="1" customHeight="1">
      <c r="B17" s="241" t="s">
        <v>69</v>
      </c>
      <c r="C17" s="242" t="s">
        <v>83</v>
      </c>
      <c r="D17" s="24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9"/>
      <c r="C18" s="222" t="s">
        <v>84</v>
      </c>
      <c r="D18" s="223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29"/>
      <c r="C19" s="222" t="s">
        <v>85</v>
      </c>
      <c r="D19" s="223"/>
      <c r="E19" s="167">
        <v>666</v>
      </c>
      <c r="F19" s="168">
        <f t="shared" si="2"/>
        <v>7.5271247739602171E-2</v>
      </c>
      <c r="G19" s="169">
        <v>22507.930000000008</v>
      </c>
      <c r="H19" s="170">
        <f t="shared" si="3"/>
        <v>0.13475912539690549</v>
      </c>
    </row>
    <row r="20" spans="2:8" s="14" customFormat="1" ht="20.100000000000001" customHeight="1">
      <c r="B20" s="229"/>
      <c r="C20" s="222" t="s">
        <v>86</v>
      </c>
      <c r="D20" s="223"/>
      <c r="E20" s="167">
        <v>175</v>
      </c>
      <c r="F20" s="168">
        <f t="shared" si="2"/>
        <v>1.9778481012658229E-2</v>
      </c>
      <c r="G20" s="169">
        <v>6793.800000000002</v>
      </c>
      <c r="H20" s="170">
        <f t="shared" si="3"/>
        <v>4.0675732780468765E-2</v>
      </c>
    </row>
    <row r="21" spans="2:8" s="14" customFormat="1" ht="20.100000000000001" customHeight="1">
      <c r="B21" s="229"/>
      <c r="C21" s="222" t="s">
        <v>87</v>
      </c>
      <c r="D21" s="223"/>
      <c r="E21" s="167">
        <v>445</v>
      </c>
      <c r="F21" s="168">
        <f t="shared" si="2"/>
        <v>5.0293851717902349E-2</v>
      </c>
      <c r="G21" s="169">
        <v>5104.2999999999984</v>
      </c>
      <c r="H21" s="170">
        <f t="shared" si="3"/>
        <v>3.0560384884946067E-2</v>
      </c>
    </row>
    <row r="22" spans="2:8" s="14" customFormat="1" ht="20.100000000000001" hidden="1" customHeight="1">
      <c r="B22" s="229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9"/>
      <c r="C23" s="222" t="s">
        <v>89</v>
      </c>
      <c r="D23" s="223"/>
      <c r="E23" s="167">
        <v>2325</v>
      </c>
      <c r="F23" s="168">
        <f t="shared" si="2"/>
        <v>0.26277124773960214</v>
      </c>
      <c r="G23" s="169">
        <v>81873.079999999987</v>
      </c>
      <c r="H23" s="170">
        <f t="shared" si="3"/>
        <v>0.49018922017044075</v>
      </c>
    </row>
    <row r="24" spans="2:8" s="14" customFormat="1" ht="20.100000000000001" customHeight="1">
      <c r="B24" s="229"/>
      <c r="C24" s="222" t="s">
        <v>90</v>
      </c>
      <c r="D24" s="223"/>
      <c r="E24" s="167">
        <v>63</v>
      </c>
      <c r="F24" s="168">
        <f t="shared" si="2"/>
        <v>7.1202531645569618E-3</v>
      </c>
      <c r="G24" s="169">
        <v>2212.6900000000005</v>
      </c>
      <c r="H24" s="170">
        <f t="shared" si="3"/>
        <v>1.3247782855841418E-2</v>
      </c>
    </row>
    <row r="25" spans="2:8" s="14" customFormat="1" ht="20.100000000000001" customHeight="1">
      <c r="B25" s="229"/>
      <c r="C25" s="222" t="s">
        <v>144</v>
      </c>
      <c r="D25" s="223"/>
      <c r="E25" s="167">
        <v>10</v>
      </c>
      <c r="F25" s="168">
        <f t="shared" si="2"/>
        <v>1.1301989150090416E-3</v>
      </c>
      <c r="G25" s="169">
        <v>391.84</v>
      </c>
      <c r="H25" s="170">
        <f t="shared" si="3"/>
        <v>2.3460183009065437E-3</v>
      </c>
    </row>
    <row r="26" spans="2:8" s="14" customFormat="1" ht="20.100000000000001" customHeight="1">
      <c r="B26" s="229"/>
      <c r="C26" s="222" t="s">
        <v>145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9"/>
      <c r="C27" s="222" t="s">
        <v>92</v>
      </c>
      <c r="D27" s="223"/>
      <c r="E27" s="167">
        <v>4954</v>
      </c>
      <c r="F27" s="168">
        <f t="shared" si="2"/>
        <v>0.55990054249547916</v>
      </c>
      <c r="G27" s="169">
        <v>30126.52</v>
      </c>
      <c r="H27" s="170">
        <f t="shared" si="3"/>
        <v>0.18037302792626331</v>
      </c>
    </row>
    <row r="28" spans="2:8" s="14" customFormat="1" ht="20.100000000000001" customHeight="1">
      <c r="B28" s="230"/>
      <c r="C28" s="222" t="s">
        <v>91</v>
      </c>
      <c r="D28" s="223"/>
      <c r="E28" s="171">
        <v>210</v>
      </c>
      <c r="F28" s="172">
        <f t="shared" si="2"/>
        <v>2.3734177215189875E-2</v>
      </c>
      <c r="G28" s="173">
        <v>18013.260000000006</v>
      </c>
      <c r="H28" s="174">
        <f t="shared" si="3"/>
        <v>0.1078487076842278</v>
      </c>
    </row>
    <row r="29" spans="2:8" s="14" customFormat="1" ht="20.100000000000001" customHeight="1">
      <c r="B29" s="252" t="s">
        <v>82</v>
      </c>
      <c r="C29" s="242" t="s">
        <v>73</v>
      </c>
      <c r="D29" s="243"/>
      <c r="E29" s="175">
        <v>156</v>
      </c>
      <c r="F29" s="176">
        <f t="shared" ref="F29:F40" si="4">E29/SUM(E$29:E$40)</f>
        <v>4.0185471406491501E-2</v>
      </c>
      <c r="G29" s="177">
        <v>26967.979999999992</v>
      </c>
      <c r="H29" s="178">
        <f t="shared" ref="H29:H40" si="5">G29/SUM(G$29:G$40)</f>
        <v>3.1217265068057037E-2</v>
      </c>
    </row>
    <row r="30" spans="2:8" s="14" customFormat="1" ht="20.100000000000001" customHeight="1">
      <c r="B30" s="253"/>
      <c r="C30" s="222" t="s">
        <v>74</v>
      </c>
      <c r="D30" s="223"/>
      <c r="E30" s="167">
        <v>7</v>
      </c>
      <c r="F30" s="168">
        <f t="shared" si="4"/>
        <v>1.8031942297784646E-3</v>
      </c>
      <c r="G30" s="169">
        <v>1312.8899999999999</v>
      </c>
      <c r="H30" s="170">
        <f t="shared" si="5"/>
        <v>1.5197591786704607E-3</v>
      </c>
    </row>
    <row r="31" spans="2:8" s="14" customFormat="1" ht="20.100000000000001" customHeight="1">
      <c r="B31" s="253"/>
      <c r="C31" s="222" t="s">
        <v>75</v>
      </c>
      <c r="D31" s="223"/>
      <c r="E31" s="167">
        <v>126</v>
      </c>
      <c r="F31" s="168">
        <f t="shared" si="4"/>
        <v>3.2457496136012363E-2</v>
      </c>
      <c r="G31" s="169">
        <v>17950.47</v>
      </c>
      <c r="H31" s="170">
        <f t="shared" si="5"/>
        <v>2.0778885926428528E-2</v>
      </c>
    </row>
    <row r="32" spans="2:8" s="14" customFormat="1" ht="20.100000000000001" customHeight="1">
      <c r="B32" s="253"/>
      <c r="C32" s="222" t="s">
        <v>76</v>
      </c>
      <c r="D32" s="223"/>
      <c r="E32" s="167">
        <v>10</v>
      </c>
      <c r="F32" s="168">
        <f t="shared" si="4"/>
        <v>2.5759917568263782E-3</v>
      </c>
      <c r="G32" s="169">
        <v>443.65000000000003</v>
      </c>
      <c r="H32" s="170">
        <f t="shared" si="5"/>
        <v>5.135549509990556E-4</v>
      </c>
    </row>
    <row r="33" spans="2:8" s="14" customFormat="1" ht="20.100000000000001" customHeight="1">
      <c r="B33" s="253"/>
      <c r="C33" s="222" t="s">
        <v>77</v>
      </c>
      <c r="D33" s="223"/>
      <c r="E33" s="167">
        <v>558</v>
      </c>
      <c r="F33" s="168">
        <f t="shared" si="4"/>
        <v>0.14374034003091191</v>
      </c>
      <c r="G33" s="169">
        <v>126096.38</v>
      </c>
      <c r="H33" s="170">
        <f t="shared" si="5"/>
        <v>0.14596510819803513</v>
      </c>
    </row>
    <row r="34" spans="2:8" s="14" customFormat="1" ht="20.100000000000001" customHeight="1">
      <c r="B34" s="253"/>
      <c r="C34" s="222" t="s">
        <v>78</v>
      </c>
      <c r="D34" s="223"/>
      <c r="E34" s="167">
        <v>106</v>
      </c>
      <c r="F34" s="168">
        <f t="shared" si="4"/>
        <v>2.7305512622359609E-2</v>
      </c>
      <c r="G34" s="169">
        <v>7135.25</v>
      </c>
      <c r="H34" s="170">
        <f t="shared" si="5"/>
        <v>8.2595355891265879E-3</v>
      </c>
    </row>
    <row r="35" spans="2:8" s="14" customFormat="1" ht="20.100000000000001" customHeight="1">
      <c r="B35" s="253"/>
      <c r="C35" s="222" t="s">
        <v>79</v>
      </c>
      <c r="D35" s="223"/>
      <c r="E35" s="167">
        <v>1810</v>
      </c>
      <c r="F35" s="168">
        <f t="shared" si="4"/>
        <v>0.46625450798557444</v>
      </c>
      <c r="G35" s="169">
        <v>525442.76000000013</v>
      </c>
      <c r="H35" s="170">
        <f t="shared" si="5"/>
        <v>0.608235615608269</v>
      </c>
    </row>
    <row r="36" spans="2:8" s="14" customFormat="1" ht="20.100000000000001" customHeight="1">
      <c r="B36" s="253"/>
      <c r="C36" s="222" t="s">
        <v>80</v>
      </c>
      <c r="D36" s="223"/>
      <c r="E36" s="167">
        <v>24</v>
      </c>
      <c r="F36" s="168">
        <f t="shared" si="4"/>
        <v>6.1823802163833074E-3</v>
      </c>
      <c r="G36" s="169">
        <v>5821.0899999999992</v>
      </c>
      <c r="H36" s="170">
        <f t="shared" si="5"/>
        <v>6.7383062993600622E-3</v>
      </c>
    </row>
    <row r="37" spans="2:8" s="14" customFormat="1" ht="20.100000000000001" customHeight="1">
      <c r="B37" s="253"/>
      <c r="C37" s="222" t="s">
        <v>81</v>
      </c>
      <c r="D37" s="223"/>
      <c r="E37" s="167">
        <v>26</v>
      </c>
      <c r="F37" s="168">
        <f t="shared" si="4"/>
        <v>6.6975785677485834E-3</v>
      </c>
      <c r="G37" s="169">
        <v>5860.3099999999995</v>
      </c>
      <c r="H37" s="170">
        <f t="shared" si="5"/>
        <v>6.7837061081692206E-3</v>
      </c>
    </row>
    <row r="38" spans="2:8" s="14" customFormat="1" ht="20.100000000000001" customHeight="1">
      <c r="B38" s="253"/>
      <c r="C38" s="222" t="s">
        <v>146</v>
      </c>
      <c r="D38" s="223"/>
      <c r="E38" s="167">
        <v>65</v>
      </c>
      <c r="F38" s="168">
        <f t="shared" si="4"/>
        <v>1.6743946419371457E-2</v>
      </c>
      <c r="G38" s="169">
        <v>19367.690000000002</v>
      </c>
      <c r="H38" s="170">
        <f t="shared" si="5"/>
        <v>2.2419414152856754E-2</v>
      </c>
    </row>
    <row r="39" spans="2:8" s="14" customFormat="1" ht="20.100000000000001" customHeight="1">
      <c r="B39" s="253"/>
      <c r="C39" s="247" t="s">
        <v>93</v>
      </c>
      <c r="D39" s="248"/>
      <c r="E39" s="167">
        <v>54</v>
      </c>
      <c r="F39" s="168">
        <f t="shared" si="4"/>
        <v>1.3910355486862442E-2</v>
      </c>
      <c r="G39" s="169">
        <v>14426.679999999998</v>
      </c>
      <c r="H39" s="184">
        <f t="shared" si="5"/>
        <v>1.6699860116035282E-2</v>
      </c>
    </row>
    <row r="40" spans="2:8" s="14" customFormat="1" ht="20.100000000000001" customHeight="1">
      <c r="B40" s="182"/>
      <c r="C40" s="224" t="s">
        <v>147</v>
      </c>
      <c r="D40" s="225"/>
      <c r="E40" s="167">
        <v>940</v>
      </c>
      <c r="F40" s="185">
        <f t="shared" si="4"/>
        <v>0.24214322514167955</v>
      </c>
      <c r="G40" s="169">
        <v>113055.13999999998</v>
      </c>
      <c r="H40" s="172">
        <f t="shared" si="5"/>
        <v>0.13086898880399267</v>
      </c>
    </row>
    <row r="41" spans="2:8" s="14" customFormat="1" ht="20.100000000000001" customHeight="1">
      <c r="B41" s="249" t="s">
        <v>94</v>
      </c>
      <c r="C41" s="242" t="s">
        <v>95</v>
      </c>
      <c r="D41" s="243"/>
      <c r="E41" s="175">
        <v>3760</v>
      </c>
      <c r="F41" s="176">
        <f>E41/SUM(E$41:E$43)</f>
        <v>0.55196711685261302</v>
      </c>
      <c r="G41" s="177">
        <v>1125860.0699999994</v>
      </c>
      <c r="H41" s="178">
        <f>G41/SUM(G$41:G$43)</f>
        <v>0.52119081033435388</v>
      </c>
    </row>
    <row r="42" spans="2:8" s="14" customFormat="1" ht="20.100000000000001" customHeight="1">
      <c r="B42" s="250"/>
      <c r="C42" s="222" t="s">
        <v>96</v>
      </c>
      <c r="D42" s="223"/>
      <c r="E42" s="167">
        <v>2629</v>
      </c>
      <c r="F42" s="168">
        <f>E42/SUM(E$41:E$43)</f>
        <v>0.38593658250146801</v>
      </c>
      <c r="G42" s="169">
        <v>862480.56000000017</v>
      </c>
      <c r="H42" s="170">
        <f>G42/SUM(G$41:G$43)</f>
        <v>0.39926537403891377</v>
      </c>
    </row>
    <row r="43" spans="2:8" s="14" customFormat="1" ht="20.100000000000001" customHeight="1">
      <c r="B43" s="251"/>
      <c r="C43" s="222" t="s">
        <v>148</v>
      </c>
      <c r="D43" s="223"/>
      <c r="E43" s="183">
        <v>423</v>
      </c>
      <c r="F43" s="168">
        <f>E43/SUM(E$41:E$43)</f>
        <v>6.2096300645918964E-2</v>
      </c>
      <c r="G43" s="169">
        <v>171828.06</v>
      </c>
      <c r="H43" s="170">
        <f>G43/SUM(G$41:G$43)</f>
        <v>7.9543815626732392E-2</v>
      </c>
    </row>
    <row r="44" spans="2:8" s="14" customFormat="1" ht="20.100000000000001" customHeight="1">
      <c r="B44" s="244" t="s">
        <v>111</v>
      </c>
      <c r="C44" s="245"/>
      <c r="D44" s="246"/>
      <c r="E44" s="144">
        <f>SUM(E5:E43)</f>
        <v>54212</v>
      </c>
      <c r="F44" s="179">
        <f>E44/E$44</f>
        <v>1</v>
      </c>
      <c r="G44" s="180">
        <f>SUM(G5:G43)</f>
        <v>5321341.6599999992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56" t="s">
        <v>57</v>
      </c>
      <c r="C3" s="257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3265</v>
      </c>
      <c r="E4" s="67">
        <v>59865.349999999991</v>
      </c>
      <c r="F4" s="67">
        <f>E4*1000/D4</f>
        <v>18335.482388973964</v>
      </c>
      <c r="G4" s="67">
        <v>50320</v>
      </c>
      <c r="H4" s="63">
        <f>F4/G4</f>
        <v>0.36437763094145398</v>
      </c>
      <c r="K4" s="14">
        <f>D4*G4</f>
        <v>164294800</v>
      </c>
      <c r="L4" s="14" t="s">
        <v>26</v>
      </c>
      <c r="M4" s="24">
        <f>G4-F4</f>
        <v>31984.517611026036</v>
      </c>
    </row>
    <row r="5" spans="1:13" s="14" customFormat="1" ht="20.100000000000001" customHeight="1">
      <c r="B5" s="254" t="s">
        <v>27</v>
      </c>
      <c r="C5" s="255"/>
      <c r="D5" s="64">
        <v>3630</v>
      </c>
      <c r="E5" s="68">
        <v>107170.75000000003</v>
      </c>
      <c r="F5" s="68">
        <f t="shared" ref="F5:F13" si="0">E5*1000/D5</f>
        <v>29523.622589531689</v>
      </c>
      <c r="G5" s="68">
        <v>105310</v>
      </c>
      <c r="H5" s="65">
        <f t="shared" ref="H5:H10" si="1">F5/G5</f>
        <v>0.28034965900229503</v>
      </c>
      <c r="K5" s="14">
        <f t="shared" ref="K5:K10" si="2">D5*G5</f>
        <v>382275300</v>
      </c>
      <c r="L5" s="14" t="s">
        <v>27</v>
      </c>
      <c r="M5" s="24">
        <f t="shared" ref="M5:M10" si="3">G5-F5</f>
        <v>75786.377410468311</v>
      </c>
    </row>
    <row r="6" spans="1:13" s="14" customFormat="1" ht="20.100000000000001" customHeight="1">
      <c r="B6" s="254" t="s">
        <v>28</v>
      </c>
      <c r="C6" s="255"/>
      <c r="D6" s="64">
        <v>6296</v>
      </c>
      <c r="E6" s="68">
        <v>586869.62</v>
      </c>
      <c r="F6" s="68">
        <f t="shared" si="0"/>
        <v>93213.090851334186</v>
      </c>
      <c r="G6" s="68">
        <v>167650</v>
      </c>
      <c r="H6" s="65">
        <f t="shared" si="1"/>
        <v>0.55599815598767777</v>
      </c>
      <c r="K6" s="14">
        <f t="shared" si="2"/>
        <v>1055524400</v>
      </c>
      <c r="L6" s="14" t="s">
        <v>28</v>
      </c>
      <c r="M6" s="24">
        <f t="shared" si="3"/>
        <v>74436.909148665814</v>
      </c>
    </row>
    <row r="7" spans="1:13" s="14" customFormat="1" ht="20.100000000000001" customHeight="1">
      <c r="B7" s="254" t="s">
        <v>29</v>
      </c>
      <c r="C7" s="255"/>
      <c r="D7" s="64">
        <v>3951</v>
      </c>
      <c r="E7" s="68">
        <v>474994.87999999989</v>
      </c>
      <c r="F7" s="68">
        <f t="shared" si="0"/>
        <v>120221.43254872182</v>
      </c>
      <c r="G7" s="68">
        <v>197050</v>
      </c>
      <c r="H7" s="65">
        <f t="shared" si="1"/>
        <v>0.6101062296306613</v>
      </c>
      <c r="K7" s="14">
        <f t="shared" si="2"/>
        <v>778544550</v>
      </c>
      <c r="L7" s="14" t="s">
        <v>29</v>
      </c>
      <c r="M7" s="24">
        <f t="shared" si="3"/>
        <v>76828.567451278184</v>
      </c>
    </row>
    <row r="8" spans="1:13" s="14" customFormat="1" ht="20.100000000000001" customHeight="1">
      <c r="B8" s="254" t="s">
        <v>30</v>
      </c>
      <c r="C8" s="255"/>
      <c r="D8" s="64">
        <v>2506</v>
      </c>
      <c r="E8" s="68">
        <v>398759.00000000012</v>
      </c>
      <c r="F8" s="68">
        <f t="shared" si="0"/>
        <v>159121.70790103756</v>
      </c>
      <c r="G8" s="68">
        <v>270480</v>
      </c>
      <c r="H8" s="65">
        <f t="shared" si="1"/>
        <v>0.58829380324252278</v>
      </c>
      <c r="K8" s="14">
        <f t="shared" si="2"/>
        <v>677822880</v>
      </c>
      <c r="L8" s="14" t="s">
        <v>30</v>
      </c>
      <c r="M8" s="24">
        <f t="shared" si="3"/>
        <v>111358.29209896244</v>
      </c>
    </row>
    <row r="9" spans="1:13" s="14" customFormat="1" ht="20.100000000000001" customHeight="1">
      <c r="B9" s="254" t="s">
        <v>31</v>
      </c>
      <c r="C9" s="255"/>
      <c r="D9" s="64">
        <v>2320</v>
      </c>
      <c r="E9" s="68">
        <v>441499.18000000017</v>
      </c>
      <c r="F9" s="68">
        <f t="shared" si="0"/>
        <v>190301.37068965525</v>
      </c>
      <c r="G9" s="68">
        <v>309380</v>
      </c>
      <c r="H9" s="65">
        <f t="shared" si="1"/>
        <v>0.61510560052251362</v>
      </c>
      <c r="K9" s="14">
        <f t="shared" si="2"/>
        <v>717761600</v>
      </c>
      <c r="L9" s="14" t="s">
        <v>31</v>
      </c>
      <c r="M9" s="24">
        <f t="shared" si="3"/>
        <v>119078.62931034475</v>
      </c>
    </row>
    <row r="10" spans="1:13" s="14" customFormat="1" ht="20.100000000000001" customHeight="1">
      <c r="B10" s="260" t="s">
        <v>32</v>
      </c>
      <c r="C10" s="261"/>
      <c r="D10" s="72">
        <v>1032</v>
      </c>
      <c r="E10" s="73">
        <v>228133.89999999997</v>
      </c>
      <c r="F10" s="73">
        <f t="shared" si="0"/>
        <v>221059.98062015502</v>
      </c>
      <c r="G10" s="73">
        <v>362170</v>
      </c>
      <c r="H10" s="75">
        <f t="shared" si="1"/>
        <v>0.61037628909118657</v>
      </c>
      <c r="K10" s="14">
        <f t="shared" si="2"/>
        <v>373759440</v>
      </c>
      <c r="L10" s="14" t="s">
        <v>32</v>
      </c>
      <c r="M10" s="24">
        <f t="shared" si="3"/>
        <v>141110.01937984498</v>
      </c>
    </row>
    <row r="11" spans="1:13" s="14" customFormat="1" ht="20.100000000000001" customHeight="1">
      <c r="B11" s="258" t="s">
        <v>64</v>
      </c>
      <c r="C11" s="259"/>
      <c r="D11" s="62">
        <f>SUM(D4:D5)</f>
        <v>6895</v>
      </c>
      <c r="E11" s="67">
        <f>SUM(E4:E5)</f>
        <v>167036.10000000003</v>
      </c>
      <c r="F11" s="67">
        <f t="shared" si="0"/>
        <v>24225.685279187823</v>
      </c>
      <c r="G11" s="82"/>
      <c r="H11" s="63">
        <f>SUM(E4:E5)*1000/SUM(K4:K5)</f>
        <v>0.30560782596779451</v>
      </c>
    </row>
    <row r="12" spans="1:13" s="14" customFormat="1" ht="20.100000000000001" customHeight="1">
      <c r="B12" s="260" t="s">
        <v>58</v>
      </c>
      <c r="C12" s="261"/>
      <c r="D12" s="66">
        <f>SUM(D6:D10)</f>
        <v>16105</v>
      </c>
      <c r="E12" s="78">
        <f>SUM(E6:E10)</f>
        <v>2130256.58</v>
      </c>
      <c r="F12" s="69">
        <f t="shared" si="0"/>
        <v>132272.99472213598</v>
      </c>
      <c r="G12" s="83"/>
      <c r="H12" s="70">
        <f>SUM(E6:E10)*1000/SUM(K6:K10)</f>
        <v>0.59117749113217766</v>
      </c>
    </row>
    <row r="13" spans="1:13" s="14" customFormat="1" ht="20.100000000000001" customHeight="1">
      <c r="B13" s="256" t="s">
        <v>65</v>
      </c>
      <c r="C13" s="257"/>
      <c r="D13" s="71">
        <f>SUM(D11:D12)</f>
        <v>23000</v>
      </c>
      <c r="E13" s="79">
        <f>SUM(E11:E12)</f>
        <v>2297292.6800000002</v>
      </c>
      <c r="F13" s="74">
        <f t="shared" si="0"/>
        <v>99882.290434782612</v>
      </c>
      <c r="G13" s="77"/>
      <c r="H13" s="76">
        <f>SUM(E4:E10)*1000/SUM(K4:K10)</f>
        <v>0.55356677282943167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05月状況（表紙）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'05月状況（表紙）'!Print_Area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2024-07-03T07:07:58Z</dcterms:modified>
</cp:coreProperties>
</file>