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C:\月次統計報告\2024年06月報告書\"/>
    </mc:Choice>
  </mc:AlternateContent>
  <xr:revisionPtr revIDLastSave="0" documentId="13_ncr:1_{F08F44A4-C5E1-47DC-8838-89797CFEDC4E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06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'06月状況（表紙）'!$A$1:$L$45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4" i="12" l="1"/>
  <c r="H44" i="12" s="1"/>
  <c r="K4" i="13" l="1"/>
  <c r="H42" i="12"/>
  <c r="H41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4" i="12"/>
  <c r="F44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<sst xmlns="http://schemas.openxmlformats.org/spreadsheetml/2006/main" count="261" uniqueCount="188">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</sst>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176" fontId="13" fillId="0" borderId="0" xfId="1" applyNumberFormat="1" applyFont="1" applyBorder="1" applyAlignment="1">
      <alignment vertical="center"/>
    </xf>
    <xf numFmtId="178" fontId="13" fillId="0" borderId="0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0-0261-4D76-9846-967DB709ED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21922</c:v>
                </c:pt>
                <c:pt idx="1">
                  <c:v>13354</c:v>
                </c:pt>
                <c:pt idx="2">
                  <c:v>8267</c:v>
                </c:pt>
                <c:pt idx="3">
                  <c:v>4760</c:v>
                </c:pt>
                <c:pt idx="4">
                  <c:v>6527</c:v>
                </c:pt>
                <c:pt idx="5">
                  <c:v>14080</c:v>
                </c:pt>
                <c:pt idx="6">
                  <c:v>21757</c:v>
                </c:pt>
                <c:pt idx="7">
                  <c:v>8562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61-4D76-9846-967DB709EDD1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17524</c:v>
                </c:pt>
                <c:pt idx="1">
                  <c:v>11742</c:v>
                </c:pt>
                <c:pt idx="2">
                  <c:v>6661</c:v>
                </c:pt>
                <c:pt idx="3">
                  <c:v>3616</c:v>
                </c:pt>
                <c:pt idx="4">
                  <c:v>5102</c:v>
                </c:pt>
                <c:pt idx="5">
                  <c:v>11549</c:v>
                </c:pt>
                <c:pt idx="6">
                  <c:v>17511</c:v>
                </c:pt>
                <c:pt idx="7">
                  <c:v>7641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61-4D76-9846-967DB709EDD1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7173</c:v>
                </c:pt>
                <c:pt idx="1">
                  <c:v>5584</c:v>
                </c:pt>
                <c:pt idx="2">
                  <c:v>3498</c:v>
                </c:pt>
                <c:pt idx="3">
                  <c:v>1753</c:v>
                </c:pt>
                <c:pt idx="4">
                  <c:v>2810</c:v>
                </c:pt>
                <c:pt idx="5">
                  <c:v>5932</c:v>
                </c:pt>
                <c:pt idx="6">
                  <c:v>9074</c:v>
                </c:pt>
                <c:pt idx="7">
                  <c:v>3961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61-4D76-9846-967DB709EDD1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61-4D76-9846-967DB709EDD1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61-4D76-9846-967DB709EDD1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61-4D76-9846-967DB709ED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0.25002949789224149</c:v>
                </c:pt>
                <c:pt idx="1">
                  <c:v>0.33733932949959866</c:v>
                </c:pt>
                <c:pt idx="2">
                  <c:v>0.38209190444591906</c:v>
                </c:pt>
                <c:pt idx="3">
                  <c:v>0.31162318483878909</c:v>
                </c:pt>
                <c:pt idx="4">
                  <c:v>0.3308510150772192</c:v>
                </c:pt>
                <c:pt idx="5">
                  <c:v>0.33286927173970365</c:v>
                </c:pt>
                <c:pt idx="6">
                  <c:v>0.37501745457930585</c:v>
                </c:pt>
                <c:pt idx="7">
                  <c:v>0.37006992493622332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9256"/>
        <c:axId val="618902200"/>
      </c:lineChart>
      <c:catAx>
        <c:axId val="618908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618908864"/>
        <c:crosses val="autoZero"/>
        <c:auto val="1"/>
        <c:lblAlgn val="ctr"/>
        <c:lblOffset val="100"/>
        <c:noMultiLvlLbl val="0"/>
      </c:catAx>
      <c:valAx>
        <c:axId val="61890886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618908472"/>
        <c:crosses val="autoZero"/>
        <c:crossBetween val="between"/>
      </c:valAx>
      <c:valAx>
        <c:axId val="61890220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9256"/>
        <c:crosses val="max"/>
        <c:crossBetween val="between"/>
      </c:valAx>
      <c:catAx>
        <c:axId val="618909256"/>
        <c:scaling>
          <c:orientation val="minMax"/>
        </c:scaling>
        <c:delete val="1"/>
        <c:axPos val="b"/>
        <c:majorTickMark val="out"/>
        <c:minorTickMark val="none"/>
        <c:tickLblPos val="nextTo"/>
        <c:crossAx val="61890220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7DD-47DB-B4AA-3E634F677CF8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7DD-47DB-B4AA-3E634F677C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'給付状況（3-2）'!$E$41:$E$43</c:f>
              <c:numCache>
                <c:formatCode>#,##0_);[Red]\(#,##0\)</c:formatCode>
                <c:ptCount val="3"/>
                <c:pt idx="0">
                  <c:v>3746</c:v>
                </c:pt>
                <c:pt idx="1">
                  <c:v>2655</c:v>
                </c:pt>
                <c:pt idx="2">
                  <c:v>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DD-47DB-B4AA-3E634F677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C5D-4842-9BAE-DBE8F3C5E5C4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C5D-4842-9BAE-DBE8F3C5E5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'給付状況（3-2）'!$G$41:$G$43</c:f>
              <c:numCache>
                <c:formatCode>#,##0_ </c:formatCode>
                <c:ptCount val="3"/>
                <c:pt idx="0">
                  <c:v>1102720.1099999999</c:v>
                </c:pt>
                <c:pt idx="1">
                  <c:v>853578.62000000023</c:v>
                </c:pt>
                <c:pt idx="2">
                  <c:v>166137.10999999996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5D-4842-9BAE-DBE8F3C5E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28724.629999999997</c:v>
                </c:pt>
                <c:pt idx="1">
                  <c:v>1356.4699999999998</c:v>
                </c:pt>
                <c:pt idx="2">
                  <c:v>19511.04</c:v>
                </c:pt>
                <c:pt idx="3">
                  <c:v>369.31</c:v>
                </c:pt>
                <c:pt idx="4">
                  <c:v>129274.11000000003</c:v>
                </c:pt>
                <c:pt idx="5">
                  <c:v>7551.09</c:v>
                </c:pt>
                <c:pt idx="6">
                  <c:v>520974.93000000017</c:v>
                </c:pt>
                <c:pt idx="7">
                  <c:v>6091.59</c:v>
                </c:pt>
                <c:pt idx="8">
                  <c:v>5783.43</c:v>
                </c:pt>
                <c:pt idx="9">
                  <c:v>14724.329999999998</c:v>
                </c:pt>
                <c:pt idx="10">
                  <c:v>14546.419999999998</c:v>
                </c:pt>
                <c:pt idx="11">
                  <c:v>108196.70000000003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432"/>
        <c:axId val="706634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161</c:v>
                </c:pt>
                <c:pt idx="1">
                  <c:v>7</c:v>
                </c:pt>
                <c:pt idx="2">
                  <c:v>136</c:v>
                </c:pt>
                <c:pt idx="3">
                  <c:v>9</c:v>
                </c:pt>
                <c:pt idx="4">
                  <c:v>561</c:v>
                </c:pt>
                <c:pt idx="5">
                  <c:v>110</c:v>
                </c:pt>
                <c:pt idx="6">
                  <c:v>1809</c:v>
                </c:pt>
                <c:pt idx="7">
                  <c:v>24</c:v>
                </c:pt>
                <c:pt idx="8">
                  <c:v>26</c:v>
                </c:pt>
                <c:pt idx="9">
                  <c:v>48</c:v>
                </c:pt>
                <c:pt idx="10">
                  <c:v>54</c:v>
                </c:pt>
                <c:pt idx="11">
                  <c:v>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1608"/>
        <c:axId val="618912392"/>
      </c:lineChart>
      <c:catAx>
        <c:axId val="618911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2392"/>
        <c:crosses val="autoZero"/>
        <c:auto val="1"/>
        <c:lblAlgn val="ctr"/>
        <c:lblOffset val="100"/>
        <c:noMultiLvlLbl val="0"/>
      </c:catAx>
      <c:valAx>
        <c:axId val="6189123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1608"/>
        <c:crosses val="autoZero"/>
        <c:crossBetween val="between"/>
      </c:valAx>
      <c:valAx>
        <c:axId val="706634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06634432"/>
        <c:crosses val="max"/>
        <c:crossBetween val="between"/>
      </c:valAx>
      <c:catAx>
        <c:axId val="706634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4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17828.53547604609</c:v>
                </c:pt>
                <c:pt idx="1">
                  <c:v>28868.481219379421</c:v>
                </c:pt>
                <c:pt idx="2">
                  <c:v>89621.992379742791</c:v>
                </c:pt>
                <c:pt idx="3">
                  <c:v>116840.59757942508</c:v>
                </c:pt>
                <c:pt idx="4">
                  <c:v>153977.17365269465</c:v>
                </c:pt>
                <c:pt idx="5">
                  <c:v>181836.50468883198</c:v>
                </c:pt>
                <c:pt idx="6">
                  <c:v>213536.1886792453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6392"/>
        <c:axId val="70663560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3298</c:v>
                </c:pt>
                <c:pt idx="1">
                  <c:v>3674</c:v>
                </c:pt>
                <c:pt idx="2">
                  <c:v>6299</c:v>
                </c:pt>
                <c:pt idx="3">
                  <c:v>3966</c:v>
                </c:pt>
                <c:pt idx="4">
                  <c:v>2505</c:v>
                </c:pt>
                <c:pt idx="5">
                  <c:v>2346</c:v>
                </c:pt>
                <c:pt idx="6">
                  <c:v>1060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635216"/>
        <c:axId val="706636000"/>
      </c:lineChart>
      <c:catAx>
        <c:axId val="70663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36000"/>
        <c:crosses val="autoZero"/>
        <c:auto val="1"/>
        <c:lblAlgn val="ctr"/>
        <c:lblOffset val="100"/>
        <c:noMultiLvlLbl val="0"/>
      </c:catAx>
      <c:valAx>
        <c:axId val="7066360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5216"/>
        <c:crosses val="autoZero"/>
        <c:crossBetween val="between"/>
      </c:valAx>
      <c:valAx>
        <c:axId val="70663560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706636392"/>
        <c:crosses val="max"/>
        <c:crossBetween val="between"/>
      </c:valAx>
      <c:catAx>
        <c:axId val="70663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560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040"/>
        <c:axId val="70662855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17828.53547604609</c:v>
                </c:pt>
                <c:pt idx="1">
                  <c:v>28868.481219379421</c:v>
                </c:pt>
                <c:pt idx="2">
                  <c:v>89621.992379742791</c:v>
                </c:pt>
                <c:pt idx="3">
                  <c:v>116840.59757942508</c:v>
                </c:pt>
                <c:pt idx="4">
                  <c:v>153977.17365269465</c:v>
                </c:pt>
                <c:pt idx="5">
                  <c:v>181836.50468883198</c:v>
                </c:pt>
                <c:pt idx="6">
                  <c:v>213536.1886792453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6627768"/>
        <c:axId val="706624632"/>
      </c:barChart>
      <c:catAx>
        <c:axId val="706634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28552"/>
        <c:crosses val="autoZero"/>
        <c:auto val="1"/>
        <c:lblAlgn val="ctr"/>
        <c:lblOffset val="100"/>
        <c:noMultiLvlLbl val="0"/>
      </c:catAx>
      <c:valAx>
        <c:axId val="7066285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4040"/>
        <c:crosses val="autoZero"/>
        <c:crossBetween val="between"/>
      </c:valAx>
      <c:valAx>
        <c:axId val="70662463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06627768"/>
        <c:crosses val="max"/>
        <c:crossBetween val="between"/>
      </c:valAx>
      <c:catAx>
        <c:axId val="70662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2463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7B2-4E26-AECA-08A5518F020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7B2-4E26-AECA-08A5518F020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7B2-4E26-AECA-08A5518F020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7238</c:v>
                </c:pt>
                <c:pt idx="1">
                  <c:v>5687</c:v>
                </c:pt>
                <c:pt idx="2">
                  <c:v>8592</c:v>
                </c:pt>
                <c:pt idx="3">
                  <c:v>5396</c:v>
                </c:pt>
                <c:pt idx="4">
                  <c:v>4658</c:v>
                </c:pt>
                <c:pt idx="5">
                  <c:v>5759</c:v>
                </c:pt>
                <c:pt idx="6">
                  <c:v>3052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B2-4E26-AECA-08A5518F020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AC9-4EBE-9D79-F1275C8CB887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AC9-4EBE-9D79-F1275C8CB887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AC9-4EBE-9D79-F1275C8CB88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800</c:v>
                </c:pt>
                <c:pt idx="1">
                  <c:v>761</c:v>
                </c:pt>
                <c:pt idx="2">
                  <c:v>697</c:v>
                </c:pt>
                <c:pt idx="3">
                  <c:v>604</c:v>
                </c:pt>
                <c:pt idx="4">
                  <c:v>439</c:v>
                </c:pt>
                <c:pt idx="5">
                  <c:v>500</c:v>
                </c:pt>
                <c:pt idx="6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C9-4EBE-9D79-F1275C8CB8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89D-4349-BE6D-A8967930A366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89D-4349-BE6D-A8967930A366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89D-4349-BE6D-A8967930A36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6438</c:v>
                </c:pt>
                <c:pt idx="1">
                  <c:v>4926</c:v>
                </c:pt>
                <c:pt idx="2">
                  <c:v>7895</c:v>
                </c:pt>
                <c:pt idx="3">
                  <c:v>4792</c:v>
                </c:pt>
                <c:pt idx="4">
                  <c:v>4219</c:v>
                </c:pt>
                <c:pt idx="5">
                  <c:v>5259</c:v>
                </c:pt>
                <c:pt idx="6">
                  <c:v>2752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9D-4349-BE6D-A8967930A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1208</c:v>
                </c:pt>
                <c:pt idx="1">
                  <c:v>1281</c:v>
                </c:pt>
                <c:pt idx="2">
                  <c:v>755</c:v>
                </c:pt>
                <c:pt idx="3">
                  <c:v>220</c:v>
                </c:pt>
                <c:pt idx="4">
                  <c:v>324</c:v>
                </c:pt>
                <c:pt idx="5">
                  <c:v>767</c:v>
                </c:pt>
                <c:pt idx="6">
                  <c:v>2087</c:v>
                </c:pt>
                <c:pt idx="7">
                  <c:v>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2-404E-A353-00AA3EB4E7FA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1201</c:v>
                </c:pt>
                <c:pt idx="1">
                  <c:v>1067</c:v>
                </c:pt>
                <c:pt idx="2">
                  <c:v>391</c:v>
                </c:pt>
                <c:pt idx="3">
                  <c:v>203</c:v>
                </c:pt>
                <c:pt idx="4">
                  <c:v>248</c:v>
                </c:pt>
                <c:pt idx="5">
                  <c:v>742</c:v>
                </c:pt>
                <c:pt idx="6">
                  <c:v>1421</c:v>
                </c:pt>
                <c:pt idx="7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62-404E-A353-00AA3EB4E7FA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1341</c:v>
                </c:pt>
                <c:pt idx="1">
                  <c:v>1109</c:v>
                </c:pt>
                <c:pt idx="2">
                  <c:v>909</c:v>
                </c:pt>
                <c:pt idx="3">
                  <c:v>345</c:v>
                </c:pt>
                <c:pt idx="4">
                  <c:v>510</c:v>
                </c:pt>
                <c:pt idx="5">
                  <c:v>1434</c:v>
                </c:pt>
                <c:pt idx="6">
                  <c:v>2125</c:v>
                </c:pt>
                <c:pt idx="7">
                  <c:v>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2-404E-A353-00AA3EB4E7FA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1024</c:v>
                </c:pt>
                <c:pt idx="1">
                  <c:v>752</c:v>
                </c:pt>
                <c:pt idx="2">
                  <c:v>471</c:v>
                </c:pt>
                <c:pt idx="3">
                  <c:v>223</c:v>
                </c:pt>
                <c:pt idx="4">
                  <c:v>307</c:v>
                </c:pt>
                <c:pt idx="5">
                  <c:v>746</c:v>
                </c:pt>
                <c:pt idx="6">
                  <c:v>1443</c:v>
                </c:pt>
                <c:pt idx="7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62-404E-A353-00AA3EB4E7FA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807</c:v>
                </c:pt>
                <c:pt idx="1">
                  <c:v>664</c:v>
                </c:pt>
                <c:pt idx="2">
                  <c:v>415</c:v>
                </c:pt>
                <c:pt idx="3">
                  <c:v>195</c:v>
                </c:pt>
                <c:pt idx="4">
                  <c:v>304</c:v>
                </c:pt>
                <c:pt idx="5">
                  <c:v>703</c:v>
                </c:pt>
                <c:pt idx="6">
                  <c:v>1225</c:v>
                </c:pt>
                <c:pt idx="7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62-404E-A353-00AA3EB4E7FA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1018</c:v>
                </c:pt>
                <c:pt idx="1">
                  <c:v>705</c:v>
                </c:pt>
                <c:pt idx="2">
                  <c:v>539</c:v>
                </c:pt>
                <c:pt idx="3">
                  <c:v>204</c:v>
                </c:pt>
                <c:pt idx="4">
                  <c:v>387</c:v>
                </c:pt>
                <c:pt idx="5">
                  <c:v>803</c:v>
                </c:pt>
                <c:pt idx="6">
                  <c:v>1520</c:v>
                </c:pt>
                <c:pt idx="7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2-404E-A353-00AA3EB4E7FA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576</c:v>
                </c:pt>
                <c:pt idx="1">
                  <c:v>368</c:v>
                </c:pt>
                <c:pt idx="2">
                  <c:v>323</c:v>
                </c:pt>
                <c:pt idx="3">
                  <c:v>147</c:v>
                </c:pt>
                <c:pt idx="4">
                  <c:v>207</c:v>
                </c:pt>
                <c:pt idx="5">
                  <c:v>395</c:v>
                </c:pt>
                <c:pt idx="6">
                  <c:v>746</c:v>
                </c:pt>
                <c:pt idx="7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5336"/>
        <c:axId val="618902984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0.1539072052167571</c:v>
                </c:pt>
                <c:pt idx="1">
                  <c:v>0.19380704041720992</c:v>
                </c:pt>
                <c:pt idx="2">
                  <c:v>0.20639314012807988</c:v>
                </c:pt>
                <c:pt idx="3">
                  <c:v>0.15174252147299833</c:v>
                </c:pt>
                <c:pt idx="4">
                  <c:v>0.15839047025417272</c:v>
                </c:pt>
                <c:pt idx="5">
                  <c:v>0.17711732834827792</c:v>
                </c:pt>
                <c:pt idx="6">
                  <c:v>0.21858839104712258</c:v>
                </c:pt>
                <c:pt idx="7">
                  <c:v>0.17243602459829399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5728"/>
        <c:axId val="618903376"/>
      </c:lineChart>
      <c:catAx>
        <c:axId val="618905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618902984"/>
        <c:crosses val="autoZero"/>
        <c:auto val="1"/>
        <c:lblAlgn val="ctr"/>
        <c:lblOffset val="100"/>
        <c:noMultiLvlLbl val="0"/>
      </c:catAx>
      <c:valAx>
        <c:axId val="6189029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5336"/>
        <c:crosses val="autoZero"/>
        <c:crossBetween val="between"/>
      </c:valAx>
      <c:valAx>
        <c:axId val="61890337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5728"/>
        <c:crosses val="max"/>
        <c:crossBetween val="between"/>
      </c:valAx>
      <c:catAx>
        <c:axId val="618905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33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0.64063272367770641</c:v>
                </c:pt>
                <c:pt idx="1">
                  <c:v>0.62791582150101422</c:v>
                </c:pt>
                <c:pt idx="2">
                  <c:v>0.6093244529019981</c:v>
                </c:pt>
                <c:pt idx="3">
                  <c:v>0.66960784313725485</c:v>
                </c:pt>
                <c:pt idx="4">
                  <c:v>0.6155378486055777</c:v>
                </c:pt>
                <c:pt idx="5">
                  <c:v>0.65662650602409633</c:v>
                </c:pt>
                <c:pt idx="6">
                  <c:v>0.65958470847084705</c:v>
                </c:pt>
                <c:pt idx="7">
                  <c:v>0.5997434252726106</c:v>
                </c:pt>
                <c:pt idx="8">
                  <c:v>0.63906573950057799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4-4A39-83CC-D65A7E3E9D62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0.1875432525951557</c:v>
                </c:pt>
                <c:pt idx="1">
                  <c:v>0.21019269776876268</c:v>
                </c:pt>
                <c:pt idx="2">
                  <c:v>0.17450047573739297</c:v>
                </c:pt>
                <c:pt idx="3">
                  <c:v>0.14362745098039215</c:v>
                </c:pt>
                <c:pt idx="4">
                  <c:v>0.14475431606905712</c:v>
                </c:pt>
                <c:pt idx="5">
                  <c:v>0.12033849684452094</c:v>
                </c:pt>
                <c:pt idx="6">
                  <c:v>0.14356435643564355</c:v>
                </c:pt>
                <c:pt idx="7">
                  <c:v>0.17789181098995083</c:v>
                </c:pt>
                <c:pt idx="8">
                  <c:v>0.16439462047960662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4-4A39-83CC-D65A7E3E9D62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5.2891744933267426E-2</c:v>
                </c:pt>
                <c:pt idx="1">
                  <c:v>4.9315415821501014E-2</c:v>
                </c:pt>
                <c:pt idx="2">
                  <c:v>9.2102759276879165E-2</c:v>
                </c:pt>
                <c:pt idx="3">
                  <c:v>3.0392156862745098E-2</c:v>
                </c:pt>
                <c:pt idx="4">
                  <c:v>0.10922974767596282</c:v>
                </c:pt>
                <c:pt idx="5">
                  <c:v>8.0608146873207109E-2</c:v>
                </c:pt>
                <c:pt idx="6">
                  <c:v>8.4983498349834985E-2</c:v>
                </c:pt>
                <c:pt idx="7">
                  <c:v>6.3716057301689111E-2</c:v>
                </c:pt>
                <c:pt idx="8">
                  <c:v>7.1463956112507568E-2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04-4A39-83CC-D65A7E3E9D62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0.11893227879387049</c:v>
                </c:pt>
                <c:pt idx="1">
                  <c:v>0.11257606490872211</c:v>
                </c:pt>
                <c:pt idx="2">
                  <c:v>0.12407231208372978</c:v>
                </c:pt>
                <c:pt idx="3">
                  <c:v>0.15637254901960784</c:v>
                </c:pt>
                <c:pt idx="4">
                  <c:v>0.13047808764940239</c:v>
                </c:pt>
                <c:pt idx="5">
                  <c:v>0.14242685025817556</c:v>
                </c:pt>
                <c:pt idx="6">
                  <c:v>0.11186743674367437</c:v>
                </c:pt>
                <c:pt idx="7">
                  <c:v>0.15864870643574941</c:v>
                </c:pt>
                <c:pt idx="8">
                  <c:v>0.12507568390730786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04-4A39-83CC-D65A7E3E9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1416"/>
        <c:axId val="618898280"/>
      </c:barChart>
      <c:catAx>
        <c:axId val="618901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898280"/>
        <c:crosses val="autoZero"/>
        <c:auto val="1"/>
        <c:lblAlgn val="ctr"/>
        <c:lblOffset val="100"/>
        <c:noMultiLvlLbl val="0"/>
      </c:catAx>
      <c:valAx>
        <c:axId val="61889828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141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0.39644894828033844</c:v>
                </c:pt>
                <c:pt idx="1">
                  <c:v>0.43395065817203032</c:v>
                </c:pt>
                <c:pt idx="2">
                  <c:v>0.3623185117038073</c:v>
                </c:pt>
                <c:pt idx="3">
                  <c:v>0.41705413747103387</c:v>
                </c:pt>
                <c:pt idx="4">
                  <c:v>0.37938539628540552</c:v>
                </c:pt>
                <c:pt idx="5">
                  <c:v>0.38169772943133401</c:v>
                </c:pt>
                <c:pt idx="6">
                  <c:v>0.4098125632118455</c:v>
                </c:pt>
                <c:pt idx="7">
                  <c:v>0.36943516613764921</c:v>
                </c:pt>
                <c:pt idx="8">
                  <c:v>0.39657748835516093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7-4C78-BD2E-2EB74225C3B6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4.0689471800292143E-2</c:v>
                </c:pt>
                <c:pt idx="1">
                  <c:v>4.4958069176161901E-2</c:v>
                </c:pt>
                <c:pt idx="2">
                  <c:v>3.094173441721388E-2</c:v>
                </c:pt>
                <c:pt idx="3">
                  <c:v>2.6873094958513338E-2</c:v>
                </c:pt>
                <c:pt idx="4">
                  <c:v>2.6566394972686487E-2</c:v>
                </c:pt>
                <c:pt idx="5">
                  <c:v>2.1360265664264726E-2</c:v>
                </c:pt>
                <c:pt idx="6">
                  <c:v>2.6117186072706806E-2</c:v>
                </c:pt>
                <c:pt idx="7">
                  <c:v>3.321756135856252E-2</c:v>
                </c:pt>
                <c:pt idx="8">
                  <c:v>3.1640263505972231E-2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7-4C78-BD2E-2EB74225C3B6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0.12376555032917293</c:v>
                </c:pt>
                <c:pt idx="1">
                  <c:v>0.11950674496941717</c:v>
                </c:pt>
                <c:pt idx="2">
                  <c:v>0.20960721641044755</c:v>
                </c:pt>
                <c:pt idx="3">
                  <c:v>6.5729418265190853E-2</c:v>
                </c:pt>
                <c:pt idx="4">
                  <c:v>0.20951151194158318</c:v>
                </c:pt>
                <c:pt idx="5">
                  <c:v>0.17604899484413472</c:v>
                </c:pt>
                <c:pt idx="6">
                  <c:v>0.20874350211150774</c:v>
                </c:pt>
                <c:pt idx="7">
                  <c:v>0.12518850624939701</c:v>
                </c:pt>
                <c:pt idx="8">
                  <c:v>0.16448072477322245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F7-4C78-BD2E-2EB74225C3B6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0.43909602959019645</c:v>
                </c:pt>
                <c:pt idx="1">
                  <c:v>0.40158452768239061</c:v>
                </c:pt>
                <c:pt idx="2">
                  <c:v>0.39713253746853122</c:v>
                </c:pt>
                <c:pt idx="3">
                  <c:v>0.49034334930526197</c:v>
                </c:pt>
                <c:pt idx="4">
                  <c:v>0.38453669680032476</c:v>
                </c:pt>
                <c:pt idx="5">
                  <c:v>0.42089301006026641</c:v>
                </c:pt>
                <c:pt idx="6">
                  <c:v>0.35532674860393998</c:v>
                </c:pt>
                <c:pt idx="7">
                  <c:v>0.47215876625439129</c:v>
                </c:pt>
                <c:pt idx="8">
                  <c:v>0.40730152336564446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F7-4C78-BD2E-2EB74225C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4160"/>
        <c:axId val="618904552"/>
      </c:barChart>
      <c:catAx>
        <c:axId val="61890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904552"/>
        <c:crosses val="autoZero"/>
        <c:auto val="1"/>
        <c:lblAlgn val="ctr"/>
        <c:lblOffset val="100"/>
        <c:noMultiLvlLbl val="0"/>
      </c:catAx>
      <c:valAx>
        <c:axId val="61890455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416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303114.94</c:v>
                </c:pt>
                <c:pt idx="1">
                  <c:v>17133.260000000002</c:v>
                </c:pt>
                <c:pt idx="2">
                  <c:v>106412.77</c:v>
                </c:pt>
                <c:pt idx="3">
                  <c:v>18920.500000000004</c:v>
                </c:pt>
                <c:pt idx="4">
                  <c:v>61766.02</c:v>
                </c:pt>
                <c:pt idx="5">
                  <c:v>765228.91999999993</c:v>
                </c:pt>
                <c:pt idx="6">
                  <c:v>284474.32</c:v>
                </c:pt>
                <c:pt idx="7">
                  <c:v>134856.81</c:v>
                </c:pt>
                <c:pt idx="8">
                  <c:v>20634.080000000005</c:v>
                </c:pt>
                <c:pt idx="9">
                  <c:v>0</c:v>
                </c:pt>
                <c:pt idx="10">
                  <c:v>128023.19</c:v>
                </c:pt>
                <c:pt idx="11">
                  <c:v>225988.41000000006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08080"/>
        <c:axId val="61890768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5094</c:v>
                </c:pt>
                <c:pt idx="1">
                  <c:v>236</c:v>
                </c:pt>
                <c:pt idx="2">
                  <c:v>2352</c:v>
                </c:pt>
                <c:pt idx="3">
                  <c:v>437</c:v>
                </c:pt>
                <c:pt idx="4">
                  <c:v>4748</c:v>
                </c:pt>
                <c:pt idx="5">
                  <c:v>6880</c:v>
                </c:pt>
                <c:pt idx="6">
                  <c:v>3217</c:v>
                </c:pt>
                <c:pt idx="7">
                  <c:v>1121</c:v>
                </c:pt>
                <c:pt idx="8">
                  <c:v>249</c:v>
                </c:pt>
                <c:pt idx="9">
                  <c:v>0</c:v>
                </c:pt>
                <c:pt idx="10">
                  <c:v>9441</c:v>
                </c:pt>
                <c:pt idx="11">
                  <c:v>1056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6512"/>
        <c:axId val="618906904"/>
      </c:lineChart>
      <c:catAx>
        <c:axId val="61890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06904"/>
        <c:crosses val="autoZero"/>
        <c:auto val="1"/>
        <c:lblAlgn val="ctr"/>
        <c:lblOffset val="100"/>
        <c:noMultiLvlLbl val="0"/>
      </c:catAx>
      <c:valAx>
        <c:axId val="6189069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6512"/>
        <c:crosses val="autoZero"/>
        <c:crossBetween val="between"/>
      </c:valAx>
      <c:valAx>
        <c:axId val="61890768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08080"/>
        <c:crosses val="max"/>
        <c:crossBetween val="between"/>
      </c:valAx>
      <c:catAx>
        <c:axId val="61890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76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0</c:v>
                </c:pt>
                <c:pt idx="1">
                  <c:v>20700.729999999992</c:v>
                </c:pt>
                <c:pt idx="2">
                  <c:v>6511.6899999999987</c:v>
                </c:pt>
                <c:pt idx="3">
                  <c:v>5065.59</c:v>
                </c:pt>
                <c:pt idx="4">
                  <c:v>82376.140000000029</c:v>
                </c:pt>
                <c:pt idx="5">
                  <c:v>2367.98</c:v>
                </c:pt>
                <c:pt idx="6">
                  <c:v>244.01999999999998</c:v>
                </c:pt>
                <c:pt idx="7">
                  <c:v>0</c:v>
                </c:pt>
                <c:pt idx="8">
                  <c:v>30683.560000000005</c:v>
                </c:pt>
                <c:pt idx="9">
                  <c:v>16926.739999999998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10432"/>
        <c:axId val="618910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674</c:v>
                </c:pt>
                <c:pt idx="2">
                  <c:v>191</c:v>
                </c:pt>
                <c:pt idx="3">
                  <c:v>447</c:v>
                </c:pt>
                <c:pt idx="4">
                  <c:v>2358</c:v>
                </c:pt>
                <c:pt idx="5">
                  <c:v>66</c:v>
                </c:pt>
                <c:pt idx="6">
                  <c:v>6</c:v>
                </c:pt>
                <c:pt idx="7">
                  <c:v>0</c:v>
                </c:pt>
                <c:pt idx="8">
                  <c:v>5010</c:v>
                </c:pt>
                <c:pt idx="9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2784"/>
        <c:axId val="618910040"/>
      </c:lineChart>
      <c:catAx>
        <c:axId val="61891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0040"/>
        <c:crosses val="autoZero"/>
        <c:auto val="1"/>
        <c:lblAlgn val="ctr"/>
        <c:lblOffset val="100"/>
        <c:noMultiLvlLbl val="0"/>
      </c:catAx>
      <c:valAx>
        <c:axId val="618910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2784"/>
        <c:crosses val="autoZero"/>
        <c:crossBetween val="between"/>
      </c:valAx>
      <c:valAx>
        <c:axId val="618910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10432"/>
        <c:crosses val="max"/>
        <c:crossBetween val="between"/>
      </c:valAx>
      <c:catAx>
        <c:axId val="61891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10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35.4%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27.4%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53.5%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59.3%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56.9%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58.8%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59.0%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7"/>
  <sheetViews>
    <sheetView tabSelected="1" view="pageBreakPreview" zoomScale="75" zoomScaleNormal="75" zoomScaleSheetLayoutView="75" workbookViewId="0"/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" customHeight="1"/>
    <row r="47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201" t="s">
        <v>0</v>
      </c>
      <c r="D3" s="203" t="s">
        <v>12</v>
      </c>
      <c r="E3" s="20"/>
      <c r="F3" s="20"/>
      <c r="G3" s="21"/>
      <c r="H3" s="201" t="s">
        <v>13</v>
      </c>
      <c r="I3" s="201" t="s">
        <v>14</v>
      </c>
      <c r="J3" s="27"/>
    </row>
    <row r="4" spans="1:13" ht="20.100000000000001" customHeight="1" thickBot="1">
      <c r="B4" s="16"/>
      <c r="C4" s="202"/>
      <c r="D4" s="204"/>
      <c r="E4" s="22" t="s">
        <v>15</v>
      </c>
      <c r="F4" s="22" t="s">
        <v>143</v>
      </c>
      <c r="G4" s="23" t="s">
        <v>142</v>
      </c>
      <c r="H4" s="202"/>
      <c r="I4" s="202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679979</v>
      </c>
      <c r="D5" s="30">
        <f>SUM(E5:G5)</f>
        <v>220360</v>
      </c>
      <c r="E5" s="31">
        <f>SUM(E6:E13)</f>
        <v>99229</v>
      </c>
      <c r="F5" s="31">
        <f>SUM(F6:F13)</f>
        <v>81346</v>
      </c>
      <c r="G5" s="32">
        <f t="shared" ref="G5:H5" si="0">SUM(G6:G13)</f>
        <v>39785</v>
      </c>
      <c r="H5" s="29">
        <f t="shared" si="0"/>
        <v>215176</v>
      </c>
      <c r="I5" s="33">
        <f>D5/C5</f>
        <v>0.32406883153744453</v>
      </c>
      <c r="J5" s="26"/>
      <c r="K5" s="24">
        <f t="shared" ref="K5:K13" si="1">C5-D5-H5</f>
        <v>244443</v>
      </c>
      <c r="L5" s="58">
        <f>E5/C5</f>
        <v>0.14592950664652879</v>
      </c>
      <c r="M5" s="58">
        <f>G5/C5</f>
        <v>5.8509159841700992E-2</v>
      </c>
    </row>
    <row r="6" spans="1:13" ht="20.100000000000001" customHeight="1" thickTop="1">
      <c r="B6" s="18" t="s">
        <v>17</v>
      </c>
      <c r="C6" s="34">
        <v>186454</v>
      </c>
      <c r="D6" s="35">
        <f t="shared" ref="D6:D13" si="2">SUM(E6:G6)</f>
        <v>46619</v>
      </c>
      <c r="E6" s="36">
        <v>21922</v>
      </c>
      <c r="F6" s="36">
        <v>17524</v>
      </c>
      <c r="G6" s="37">
        <v>7173</v>
      </c>
      <c r="H6" s="34">
        <v>63249</v>
      </c>
      <c r="I6" s="38">
        <f t="shared" ref="I6:I13" si="3">D6/C6</f>
        <v>0.25002949789224149</v>
      </c>
      <c r="J6" s="26"/>
      <c r="K6" s="24">
        <f t="shared" si="1"/>
        <v>76586</v>
      </c>
      <c r="L6" s="58">
        <f t="shared" ref="L6:L13" si="4">E6/C6</f>
        <v>0.11757323522155599</v>
      </c>
      <c r="M6" s="58">
        <f t="shared" ref="M6:M13" si="5">G6/C6</f>
        <v>3.8470614736074313E-2</v>
      </c>
    </row>
    <row r="7" spans="1:13" ht="20.100000000000001" customHeight="1">
      <c r="B7" s="19" t="s">
        <v>18</v>
      </c>
      <c r="C7" s="39">
        <v>90947</v>
      </c>
      <c r="D7" s="40">
        <f t="shared" si="2"/>
        <v>30680</v>
      </c>
      <c r="E7" s="41">
        <v>13354</v>
      </c>
      <c r="F7" s="41">
        <v>11742</v>
      </c>
      <c r="G7" s="42">
        <v>5584</v>
      </c>
      <c r="H7" s="39">
        <v>28518</v>
      </c>
      <c r="I7" s="43">
        <f t="shared" si="3"/>
        <v>0.33733932949959866</v>
      </c>
      <c r="J7" s="26"/>
      <c r="K7" s="24">
        <f t="shared" si="1"/>
        <v>31749</v>
      </c>
      <c r="L7" s="58">
        <f t="shared" si="4"/>
        <v>0.14683277073460366</v>
      </c>
      <c r="M7" s="58">
        <f t="shared" si="5"/>
        <v>6.1398396868505831E-2</v>
      </c>
    </row>
    <row r="8" spans="1:13" ht="20.100000000000001" customHeight="1">
      <c r="B8" s="19" t="s">
        <v>19</v>
      </c>
      <c r="C8" s="39">
        <v>48224</v>
      </c>
      <c r="D8" s="40">
        <f t="shared" si="2"/>
        <v>18426</v>
      </c>
      <c r="E8" s="41">
        <v>8267</v>
      </c>
      <c r="F8" s="41">
        <v>6661</v>
      </c>
      <c r="G8" s="42">
        <v>3498</v>
      </c>
      <c r="H8" s="39">
        <v>14308</v>
      </c>
      <c r="I8" s="43">
        <f t="shared" si="3"/>
        <v>0.38209190444591906</v>
      </c>
      <c r="J8" s="26"/>
      <c r="K8" s="24">
        <f t="shared" si="1"/>
        <v>15490</v>
      </c>
      <c r="L8" s="58">
        <f t="shared" si="4"/>
        <v>0.17142916390179164</v>
      </c>
      <c r="M8" s="58">
        <f t="shared" si="5"/>
        <v>7.2536496350364965E-2</v>
      </c>
    </row>
    <row r="9" spans="1:13" ht="20.100000000000001" customHeight="1">
      <c r="B9" s="19" t="s">
        <v>20</v>
      </c>
      <c r="C9" s="39">
        <v>32504</v>
      </c>
      <c r="D9" s="40">
        <f t="shared" si="2"/>
        <v>10129</v>
      </c>
      <c r="E9" s="41">
        <v>4760</v>
      </c>
      <c r="F9" s="41">
        <v>3616</v>
      </c>
      <c r="G9" s="42">
        <v>1753</v>
      </c>
      <c r="H9" s="39">
        <v>10260</v>
      </c>
      <c r="I9" s="43">
        <f t="shared" si="3"/>
        <v>0.31162318483878909</v>
      </c>
      <c r="J9" s="26"/>
      <c r="K9" s="24">
        <f t="shared" si="1"/>
        <v>12115</v>
      </c>
      <c r="L9" s="58">
        <f t="shared" si="4"/>
        <v>0.14644351464435146</v>
      </c>
      <c r="M9" s="58">
        <f t="shared" si="5"/>
        <v>5.393182377553532E-2</v>
      </c>
    </row>
    <row r="10" spans="1:13" ht="20.100000000000001" customHeight="1">
      <c r="B10" s="19" t="s">
        <v>21</v>
      </c>
      <c r="C10" s="39">
        <v>43642</v>
      </c>
      <c r="D10" s="40">
        <f t="shared" si="2"/>
        <v>14439</v>
      </c>
      <c r="E10" s="41">
        <v>6527</v>
      </c>
      <c r="F10" s="41">
        <v>5102</v>
      </c>
      <c r="G10" s="42">
        <v>2810</v>
      </c>
      <c r="H10" s="39">
        <v>13499</v>
      </c>
      <c r="I10" s="43">
        <f t="shared" si="3"/>
        <v>0.3308510150772192</v>
      </c>
      <c r="J10" s="26"/>
      <c r="K10" s="24">
        <f t="shared" si="1"/>
        <v>15704</v>
      </c>
      <c r="L10" s="58">
        <f t="shared" si="4"/>
        <v>0.14955776545529537</v>
      </c>
      <c r="M10" s="58">
        <f t="shared" si="5"/>
        <v>6.4387516612437565E-2</v>
      </c>
    </row>
    <row r="11" spans="1:13" ht="20.100000000000001" customHeight="1">
      <c r="B11" s="19" t="s">
        <v>22</v>
      </c>
      <c r="C11" s="39">
        <v>94815</v>
      </c>
      <c r="D11" s="40">
        <f t="shared" si="2"/>
        <v>31561</v>
      </c>
      <c r="E11" s="41">
        <v>14080</v>
      </c>
      <c r="F11" s="41">
        <v>11549</v>
      </c>
      <c r="G11" s="42">
        <v>5932</v>
      </c>
      <c r="H11" s="39">
        <v>30544</v>
      </c>
      <c r="I11" s="43">
        <f t="shared" si="3"/>
        <v>0.33286927173970365</v>
      </c>
      <c r="J11" s="26"/>
      <c r="K11" s="24">
        <f t="shared" si="1"/>
        <v>32710</v>
      </c>
      <c r="L11" s="58">
        <f t="shared" si="4"/>
        <v>0.148499709961504</v>
      </c>
      <c r="M11" s="58">
        <f t="shared" si="5"/>
        <v>6.2563940304804097E-2</v>
      </c>
    </row>
    <row r="12" spans="1:13" ht="20.100000000000001" customHeight="1">
      <c r="B12" s="19" t="s">
        <v>23</v>
      </c>
      <c r="C12" s="39">
        <v>128906</v>
      </c>
      <c r="D12" s="40">
        <f t="shared" si="2"/>
        <v>48342</v>
      </c>
      <c r="E12" s="41">
        <v>21757</v>
      </c>
      <c r="F12" s="41">
        <v>17511</v>
      </c>
      <c r="G12" s="42">
        <v>9074</v>
      </c>
      <c r="H12" s="39">
        <v>38246</v>
      </c>
      <c r="I12" s="43">
        <f t="shared" si="3"/>
        <v>0.37501745457930585</v>
      </c>
      <c r="J12" s="26"/>
      <c r="K12" s="24">
        <f t="shared" si="1"/>
        <v>42318</v>
      </c>
      <c r="L12" s="58">
        <f t="shared" si="4"/>
        <v>0.16878190309217569</v>
      </c>
      <c r="M12" s="58">
        <f t="shared" si="5"/>
        <v>7.0392378942795528E-2</v>
      </c>
    </row>
    <row r="13" spans="1:13" ht="20.100000000000001" customHeight="1">
      <c r="B13" s="19" t="s">
        <v>24</v>
      </c>
      <c r="C13" s="39">
        <v>54487</v>
      </c>
      <c r="D13" s="40">
        <f t="shared" si="2"/>
        <v>20164</v>
      </c>
      <c r="E13" s="41">
        <v>8562</v>
      </c>
      <c r="F13" s="41">
        <v>7641</v>
      </c>
      <c r="G13" s="42">
        <v>3961</v>
      </c>
      <c r="H13" s="39">
        <v>16552</v>
      </c>
      <c r="I13" s="43">
        <f t="shared" si="3"/>
        <v>0.37006992493622332</v>
      </c>
      <c r="J13" s="26"/>
      <c r="K13" s="24">
        <f t="shared" si="1"/>
        <v>17771</v>
      </c>
      <c r="L13" s="58">
        <f t="shared" si="4"/>
        <v>0.15713839998531759</v>
      </c>
      <c r="M13" s="58">
        <f t="shared" si="5"/>
        <v>7.2696239469965312E-2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9" t="s">
        <v>66</v>
      </c>
      <c r="C4" s="210"/>
      <c r="D4" s="45">
        <f>SUM(D5:D7)</f>
        <v>7238</v>
      </c>
      <c r="E4" s="46">
        <f t="shared" ref="E4:K4" si="0">SUM(E5:E7)</f>
        <v>5687</v>
      </c>
      <c r="F4" s="46">
        <f t="shared" si="0"/>
        <v>8592</v>
      </c>
      <c r="G4" s="46">
        <f t="shared" si="0"/>
        <v>5396</v>
      </c>
      <c r="H4" s="46">
        <f t="shared" si="0"/>
        <v>4658</v>
      </c>
      <c r="I4" s="46">
        <f t="shared" si="0"/>
        <v>5759</v>
      </c>
      <c r="J4" s="45">
        <f t="shared" si="0"/>
        <v>3052</v>
      </c>
      <c r="K4" s="47">
        <f t="shared" si="0"/>
        <v>40382</v>
      </c>
      <c r="L4" s="55">
        <f>K4/人口統計!D5</f>
        <v>0.18325467416954075</v>
      </c>
      <c r="O4" s="14" t="s">
        <v>187</v>
      </c>
    </row>
    <row r="5" spans="1:21" ht="20.100000000000001" customHeight="1">
      <c r="B5" s="117"/>
      <c r="C5" s="118" t="s">
        <v>15</v>
      </c>
      <c r="D5" s="48">
        <v>800</v>
      </c>
      <c r="E5" s="49">
        <v>761</v>
      </c>
      <c r="F5" s="49">
        <v>697</v>
      </c>
      <c r="G5" s="49">
        <v>604</v>
      </c>
      <c r="H5" s="49">
        <v>439</v>
      </c>
      <c r="I5" s="49">
        <v>500</v>
      </c>
      <c r="J5" s="48">
        <v>300</v>
      </c>
      <c r="K5" s="50">
        <f>SUM(D5:J5)</f>
        <v>4101</v>
      </c>
      <c r="L5" s="56">
        <f>K5/人口統計!D5</f>
        <v>1.8610455618079506E-2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143</v>
      </c>
      <c r="D6" s="48">
        <v>2982</v>
      </c>
      <c r="E6" s="49">
        <v>2103</v>
      </c>
      <c r="F6" s="49">
        <v>2933</v>
      </c>
      <c r="G6" s="49">
        <v>1647</v>
      </c>
      <c r="H6" s="49">
        <v>1365</v>
      </c>
      <c r="I6" s="49">
        <v>1497</v>
      </c>
      <c r="J6" s="48">
        <v>890</v>
      </c>
      <c r="K6" s="50">
        <f>SUM(D6:J6)</f>
        <v>13417</v>
      </c>
      <c r="L6" s="56">
        <f>K6/人口統計!D5</f>
        <v>6.0886730804138679E-2</v>
      </c>
      <c r="O6" s="162">
        <f>SUM(D6,D7)</f>
        <v>6438</v>
      </c>
      <c r="P6" s="162">
        <f t="shared" ref="P6:U6" si="1">SUM(E6,E7)</f>
        <v>4926</v>
      </c>
      <c r="Q6" s="162">
        <f t="shared" si="1"/>
        <v>7895</v>
      </c>
      <c r="R6" s="162">
        <f t="shared" si="1"/>
        <v>4792</v>
      </c>
      <c r="S6" s="162">
        <f t="shared" si="1"/>
        <v>4219</v>
      </c>
      <c r="T6" s="162">
        <f t="shared" si="1"/>
        <v>5259</v>
      </c>
      <c r="U6" s="162">
        <f t="shared" si="1"/>
        <v>2752</v>
      </c>
    </row>
    <row r="7" spans="1:21" ht="20.100000000000001" customHeight="1">
      <c r="B7" s="117"/>
      <c r="C7" s="119" t="s">
        <v>142</v>
      </c>
      <c r="D7" s="51">
        <v>3456</v>
      </c>
      <c r="E7" s="52">
        <v>2823</v>
      </c>
      <c r="F7" s="52">
        <v>4962</v>
      </c>
      <c r="G7" s="52">
        <v>3145</v>
      </c>
      <c r="H7" s="52">
        <v>2854</v>
      </c>
      <c r="I7" s="52">
        <v>3762</v>
      </c>
      <c r="J7" s="51">
        <v>1862</v>
      </c>
      <c r="K7" s="53">
        <f>SUM(D7:J7)</f>
        <v>22864</v>
      </c>
      <c r="L7" s="57">
        <f>K7/人口統計!D5</f>
        <v>0.10375748774732256</v>
      </c>
      <c r="O7" s="14">
        <f>O6/($K$6+$K$7)</f>
        <v>0.17744825115074006</v>
      </c>
      <c r="P7" s="14">
        <f t="shared" ref="P7:U7" si="2">P6/($K$6+$K$7)</f>
        <v>0.13577354538188033</v>
      </c>
      <c r="Q7" s="14">
        <f t="shared" si="2"/>
        <v>0.21760701193462142</v>
      </c>
      <c r="R7" s="14">
        <f t="shared" si="2"/>
        <v>0.13208015214575122</v>
      </c>
      <c r="S7" s="14">
        <f t="shared" si="2"/>
        <v>0.11628676166588572</v>
      </c>
      <c r="T7" s="14">
        <f t="shared" si="2"/>
        <v>0.14495190320002205</v>
      </c>
      <c r="U7" s="14">
        <f t="shared" si="2"/>
        <v>7.5852374521099192E-2</v>
      </c>
    </row>
    <row r="8" spans="1:21" ht="20.100000000000001" customHeight="1" thickBot="1">
      <c r="B8" s="209" t="s">
        <v>67</v>
      </c>
      <c r="C8" s="210"/>
      <c r="D8" s="45">
        <v>75</v>
      </c>
      <c r="E8" s="46">
        <v>112</v>
      </c>
      <c r="F8" s="46">
        <v>82</v>
      </c>
      <c r="G8" s="46">
        <v>103</v>
      </c>
      <c r="H8" s="46">
        <v>72</v>
      </c>
      <c r="I8" s="46">
        <v>69</v>
      </c>
      <c r="J8" s="45">
        <v>47</v>
      </c>
      <c r="K8" s="47">
        <f>SUM(D8:J8)</f>
        <v>560</v>
      </c>
      <c r="L8" s="80"/>
    </row>
    <row r="9" spans="1:21" ht="20.100000000000001" customHeight="1" thickTop="1">
      <c r="B9" s="211" t="s">
        <v>34</v>
      </c>
      <c r="C9" s="212"/>
      <c r="D9" s="35">
        <f>D4+D8</f>
        <v>7313</v>
      </c>
      <c r="E9" s="34">
        <f t="shared" ref="E9:K9" si="3">E4+E8</f>
        <v>5799</v>
      </c>
      <c r="F9" s="34">
        <f t="shared" si="3"/>
        <v>8674</v>
      </c>
      <c r="G9" s="34">
        <f t="shared" si="3"/>
        <v>5499</v>
      </c>
      <c r="H9" s="34">
        <f t="shared" si="3"/>
        <v>4730</v>
      </c>
      <c r="I9" s="34">
        <f t="shared" si="3"/>
        <v>5828</v>
      </c>
      <c r="J9" s="35">
        <f t="shared" si="3"/>
        <v>3099</v>
      </c>
      <c r="K9" s="54">
        <f t="shared" si="3"/>
        <v>40942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13" t="s">
        <v>17</v>
      </c>
      <c r="C24" s="214"/>
      <c r="D24" s="45">
        <v>1208</v>
      </c>
      <c r="E24" s="46">
        <v>1201</v>
      </c>
      <c r="F24" s="46">
        <v>1341</v>
      </c>
      <c r="G24" s="46">
        <v>1024</v>
      </c>
      <c r="H24" s="46">
        <v>807</v>
      </c>
      <c r="I24" s="46">
        <v>1018</v>
      </c>
      <c r="J24" s="45">
        <v>576</v>
      </c>
      <c r="K24" s="47">
        <f>SUM(D24:J24)</f>
        <v>7175</v>
      </c>
      <c r="L24" s="55">
        <f>K24/人口統計!D6</f>
        <v>0.1539072052167571</v>
      </c>
    </row>
    <row r="25" spans="1:12" ht="20.100000000000001" customHeight="1">
      <c r="B25" s="207" t="s">
        <v>43</v>
      </c>
      <c r="C25" s="208"/>
      <c r="D25" s="45">
        <v>1281</v>
      </c>
      <c r="E25" s="46">
        <v>1067</v>
      </c>
      <c r="F25" s="46">
        <v>1109</v>
      </c>
      <c r="G25" s="46">
        <v>752</v>
      </c>
      <c r="H25" s="46">
        <v>664</v>
      </c>
      <c r="I25" s="46">
        <v>705</v>
      </c>
      <c r="J25" s="45">
        <v>368</v>
      </c>
      <c r="K25" s="47">
        <f t="shared" ref="K25:K31" si="4">SUM(D25:J25)</f>
        <v>5946</v>
      </c>
      <c r="L25" s="55">
        <f>K25/人口統計!D7</f>
        <v>0.19380704041720992</v>
      </c>
    </row>
    <row r="26" spans="1:12" ht="20.100000000000001" customHeight="1">
      <c r="B26" s="207" t="s">
        <v>44</v>
      </c>
      <c r="C26" s="208"/>
      <c r="D26" s="45">
        <v>755</v>
      </c>
      <c r="E26" s="46">
        <v>391</v>
      </c>
      <c r="F26" s="46">
        <v>909</v>
      </c>
      <c r="G26" s="46">
        <v>471</v>
      </c>
      <c r="H26" s="46">
        <v>415</v>
      </c>
      <c r="I26" s="46">
        <v>539</v>
      </c>
      <c r="J26" s="45">
        <v>323</v>
      </c>
      <c r="K26" s="47">
        <f t="shared" si="4"/>
        <v>3803</v>
      </c>
      <c r="L26" s="55">
        <f>K26/人口統計!D8</f>
        <v>0.20639314012807988</v>
      </c>
    </row>
    <row r="27" spans="1:12" ht="20.100000000000001" customHeight="1">
      <c r="B27" s="207" t="s">
        <v>45</v>
      </c>
      <c r="C27" s="208"/>
      <c r="D27" s="45">
        <v>220</v>
      </c>
      <c r="E27" s="46">
        <v>203</v>
      </c>
      <c r="F27" s="46">
        <v>345</v>
      </c>
      <c r="G27" s="46">
        <v>223</v>
      </c>
      <c r="H27" s="46">
        <v>195</v>
      </c>
      <c r="I27" s="46">
        <v>204</v>
      </c>
      <c r="J27" s="45">
        <v>147</v>
      </c>
      <c r="K27" s="47">
        <f t="shared" si="4"/>
        <v>1537</v>
      </c>
      <c r="L27" s="55">
        <f>K27/人口統計!D9</f>
        <v>0.15174252147299833</v>
      </c>
    </row>
    <row r="28" spans="1:12" ht="20.100000000000001" customHeight="1">
      <c r="B28" s="207" t="s">
        <v>46</v>
      </c>
      <c r="C28" s="208"/>
      <c r="D28" s="45">
        <v>324</v>
      </c>
      <c r="E28" s="46">
        <v>248</v>
      </c>
      <c r="F28" s="46">
        <v>510</v>
      </c>
      <c r="G28" s="46">
        <v>307</v>
      </c>
      <c r="H28" s="46">
        <v>304</v>
      </c>
      <c r="I28" s="46">
        <v>387</v>
      </c>
      <c r="J28" s="45">
        <v>207</v>
      </c>
      <c r="K28" s="47">
        <f t="shared" si="4"/>
        <v>2287</v>
      </c>
      <c r="L28" s="55">
        <f>K28/人口統計!D10</f>
        <v>0.15839047025417272</v>
      </c>
    </row>
    <row r="29" spans="1:12" ht="20.100000000000001" customHeight="1">
      <c r="B29" s="207" t="s">
        <v>47</v>
      </c>
      <c r="C29" s="208"/>
      <c r="D29" s="45">
        <v>767</v>
      </c>
      <c r="E29" s="46">
        <v>742</v>
      </c>
      <c r="F29" s="46">
        <v>1434</v>
      </c>
      <c r="G29" s="46">
        <v>746</v>
      </c>
      <c r="H29" s="46">
        <v>703</v>
      </c>
      <c r="I29" s="46">
        <v>803</v>
      </c>
      <c r="J29" s="45">
        <v>395</v>
      </c>
      <c r="K29" s="47">
        <f t="shared" si="4"/>
        <v>5590</v>
      </c>
      <c r="L29" s="55">
        <f>K29/人口統計!D11</f>
        <v>0.17711732834827792</v>
      </c>
    </row>
    <row r="30" spans="1:12" ht="20.100000000000001" customHeight="1">
      <c r="B30" s="207" t="s">
        <v>48</v>
      </c>
      <c r="C30" s="208"/>
      <c r="D30" s="45">
        <v>2087</v>
      </c>
      <c r="E30" s="46">
        <v>1421</v>
      </c>
      <c r="F30" s="46">
        <v>2125</v>
      </c>
      <c r="G30" s="46">
        <v>1443</v>
      </c>
      <c r="H30" s="46">
        <v>1225</v>
      </c>
      <c r="I30" s="46">
        <v>1520</v>
      </c>
      <c r="J30" s="45">
        <v>746</v>
      </c>
      <c r="K30" s="47">
        <f t="shared" si="4"/>
        <v>10567</v>
      </c>
      <c r="L30" s="55">
        <f>K30/人口統計!D12</f>
        <v>0.21858839104712258</v>
      </c>
    </row>
    <row r="31" spans="1:12" ht="20.100000000000001" customHeight="1" thickBot="1">
      <c r="B31" s="213" t="s">
        <v>24</v>
      </c>
      <c r="C31" s="214"/>
      <c r="D31" s="45">
        <v>596</v>
      </c>
      <c r="E31" s="46">
        <v>414</v>
      </c>
      <c r="F31" s="46">
        <v>819</v>
      </c>
      <c r="G31" s="46">
        <v>430</v>
      </c>
      <c r="H31" s="46">
        <v>345</v>
      </c>
      <c r="I31" s="46">
        <v>583</v>
      </c>
      <c r="J31" s="45">
        <v>290</v>
      </c>
      <c r="K31" s="47">
        <f t="shared" si="4"/>
        <v>3477</v>
      </c>
      <c r="L31" s="59">
        <f>K31/人口統計!D13</f>
        <v>0.17243602459829399</v>
      </c>
    </row>
    <row r="32" spans="1:12" ht="20.100000000000001" customHeight="1" thickTop="1">
      <c r="B32" s="205" t="s">
        <v>49</v>
      </c>
      <c r="C32" s="206"/>
      <c r="D32" s="35">
        <f>SUM(D24:D31)</f>
        <v>7238</v>
      </c>
      <c r="E32" s="34">
        <f t="shared" ref="E32:J32" si="5">SUM(E24:E31)</f>
        <v>5687</v>
      </c>
      <c r="F32" s="34">
        <f t="shared" si="5"/>
        <v>8592</v>
      </c>
      <c r="G32" s="34">
        <f t="shared" si="5"/>
        <v>5396</v>
      </c>
      <c r="H32" s="34">
        <f t="shared" si="5"/>
        <v>4658</v>
      </c>
      <c r="I32" s="34">
        <f t="shared" si="5"/>
        <v>5759</v>
      </c>
      <c r="J32" s="35">
        <f t="shared" si="5"/>
        <v>3052</v>
      </c>
      <c r="K32" s="54">
        <f>SUM(K24:K31)</f>
        <v>40382</v>
      </c>
      <c r="L32" s="60">
        <f>K32/人口統計!D5</f>
        <v>0.18325467416954075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152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186</v>
      </c>
    </row>
    <row r="50" spans="2:14" ht="20.100000000000001" customHeight="1">
      <c r="B50" s="215" t="s">
        <v>153</v>
      </c>
      <c r="C50" s="216"/>
      <c r="D50" s="191">
        <v>264</v>
      </c>
      <c r="E50" s="192">
        <v>281</v>
      </c>
      <c r="F50" s="192">
        <v>279</v>
      </c>
      <c r="G50" s="192">
        <v>230</v>
      </c>
      <c r="H50" s="192">
        <v>167</v>
      </c>
      <c r="I50" s="192">
        <v>217</v>
      </c>
      <c r="J50" s="191">
        <v>128</v>
      </c>
      <c r="K50" s="193">
        <f t="shared" ref="K50:K82" si="6">SUM(D50:J50)</f>
        <v>1566</v>
      </c>
      <c r="L50" s="194">
        <f>K50/N50</f>
        <v>0.14415907207953604</v>
      </c>
      <c r="N50" s="14">
        <v>10863</v>
      </c>
    </row>
    <row r="51" spans="2:14" ht="20.100000000000001" customHeight="1">
      <c r="B51" s="215" t="s">
        <v>154</v>
      </c>
      <c r="C51" s="216"/>
      <c r="D51" s="191">
        <v>219</v>
      </c>
      <c r="E51" s="192">
        <v>185</v>
      </c>
      <c r="F51" s="192">
        <v>274</v>
      </c>
      <c r="G51" s="192">
        <v>163</v>
      </c>
      <c r="H51" s="192">
        <v>145</v>
      </c>
      <c r="I51" s="192">
        <v>187</v>
      </c>
      <c r="J51" s="191">
        <v>94</v>
      </c>
      <c r="K51" s="193">
        <f t="shared" si="6"/>
        <v>1267</v>
      </c>
      <c r="L51" s="194">
        <f t="shared" ref="L51:L82" si="7">K51/N51</f>
        <v>0.16204118173679499</v>
      </c>
      <c r="N51" s="14">
        <v>7819</v>
      </c>
    </row>
    <row r="52" spans="2:14" ht="20.100000000000001" customHeight="1">
      <c r="B52" s="215" t="s">
        <v>155</v>
      </c>
      <c r="C52" s="216"/>
      <c r="D52" s="191">
        <v>355</v>
      </c>
      <c r="E52" s="192">
        <v>320</v>
      </c>
      <c r="F52" s="192">
        <v>336</v>
      </c>
      <c r="G52" s="192">
        <v>285</v>
      </c>
      <c r="H52" s="192">
        <v>218</v>
      </c>
      <c r="I52" s="192">
        <v>252</v>
      </c>
      <c r="J52" s="191">
        <v>159</v>
      </c>
      <c r="K52" s="193">
        <f t="shared" si="6"/>
        <v>1925</v>
      </c>
      <c r="L52" s="194">
        <f t="shared" si="7"/>
        <v>0.17250649699793888</v>
      </c>
      <c r="N52" s="14">
        <v>11159</v>
      </c>
    </row>
    <row r="53" spans="2:14" ht="20.100000000000001" customHeight="1">
      <c r="B53" s="215" t="s">
        <v>156</v>
      </c>
      <c r="C53" s="216"/>
      <c r="D53" s="191">
        <v>171</v>
      </c>
      <c r="E53" s="192">
        <v>190</v>
      </c>
      <c r="F53" s="192">
        <v>215</v>
      </c>
      <c r="G53" s="192">
        <v>178</v>
      </c>
      <c r="H53" s="192">
        <v>143</v>
      </c>
      <c r="I53" s="192">
        <v>197</v>
      </c>
      <c r="J53" s="191">
        <v>101</v>
      </c>
      <c r="K53" s="193">
        <f t="shared" si="6"/>
        <v>1195</v>
      </c>
      <c r="L53" s="194">
        <f t="shared" si="7"/>
        <v>0.15513436323510321</v>
      </c>
      <c r="N53" s="14">
        <v>7703</v>
      </c>
    </row>
    <row r="54" spans="2:14" ht="20.100000000000001" customHeight="1">
      <c r="B54" s="215" t="s">
        <v>157</v>
      </c>
      <c r="C54" s="216"/>
      <c r="D54" s="191">
        <v>155</v>
      </c>
      <c r="E54" s="192">
        <v>176</v>
      </c>
      <c r="F54" s="192">
        <v>173</v>
      </c>
      <c r="G54" s="192">
        <v>140</v>
      </c>
      <c r="H54" s="192">
        <v>93</v>
      </c>
      <c r="I54" s="192">
        <v>129</v>
      </c>
      <c r="J54" s="191">
        <v>72</v>
      </c>
      <c r="K54" s="193">
        <f t="shared" si="6"/>
        <v>938</v>
      </c>
      <c r="L54" s="194">
        <f t="shared" si="7"/>
        <v>0.14353481254781944</v>
      </c>
      <c r="N54" s="14">
        <v>6535</v>
      </c>
    </row>
    <row r="55" spans="2:14" ht="20.100000000000001" customHeight="1">
      <c r="B55" s="215" t="s">
        <v>158</v>
      </c>
      <c r="C55" s="216"/>
      <c r="D55" s="191">
        <v>67</v>
      </c>
      <c r="E55" s="192">
        <v>79</v>
      </c>
      <c r="F55" s="192">
        <v>77</v>
      </c>
      <c r="G55" s="192">
        <v>53</v>
      </c>
      <c r="H55" s="192">
        <v>57</v>
      </c>
      <c r="I55" s="192">
        <v>54</v>
      </c>
      <c r="J55" s="191">
        <v>34</v>
      </c>
      <c r="K55" s="193">
        <f t="shared" si="6"/>
        <v>421</v>
      </c>
      <c r="L55" s="194">
        <f t="shared" si="7"/>
        <v>0.16574803149606299</v>
      </c>
      <c r="N55" s="14">
        <v>2540</v>
      </c>
    </row>
    <row r="56" spans="2:14" ht="20.100000000000001" customHeight="1">
      <c r="B56" s="215" t="s">
        <v>159</v>
      </c>
      <c r="C56" s="216"/>
      <c r="D56" s="191">
        <v>187</v>
      </c>
      <c r="E56" s="192">
        <v>149</v>
      </c>
      <c r="F56" s="192">
        <v>159</v>
      </c>
      <c r="G56" s="192">
        <v>130</v>
      </c>
      <c r="H56" s="192">
        <v>106</v>
      </c>
      <c r="I56" s="192">
        <v>104</v>
      </c>
      <c r="J56" s="191">
        <v>39</v>
      </c>
      <c r="K56" s="193">
        <f t="shared" si="6"/>
        <v>874</v>
      </c>
      <c r="L56" s="194">
        <f t="shared" si="7"/>
        <v>0.20715809433515051</v>
      </c>
      <c r="N56" s="14">
        <v>4219</v>
      </c>
    </row>
    <row r="57" spans="2:14" ht="20.100000000000001" customHeight="1">
      <c r="B57" s="215" t="s">
        <v>160</v>
      </c>
      <c r="C57" s="216"/>
      <c r="D57" s="191">
        <v>421</v>
      </c>
      <c r="E57" s="192">
        <v>415</v>
      </c>
      <c r="F57" s="192">
        <v>383</v>
      </c>
      <c r="G57" s="192">
        <v>251</v>
      </c>
      <c r="H57" s="192">
        <v>198</v>
      </c>
      <c r="I57" s="192">
        <v>221</v>
      </c>
      <c r="J57" s="191">
        <v>114</v>
      </c>
      <c r="K57" s="193">
        <f t="shared" si="6"/>
        <v>2003</v>
      </c>
      <c r="L57" s="194">
        <f t="shared" si="7"/>
        <v>0.21649373108517078</v>
      </c>
      <c r="N57" s="14">
        <v>9252</v>
      </c>
    </row>
    <row r="58" spans="2:14" ht="20.100000000000001" customHeight="1">
      <c r="B58" s="215" t="s">
        <v>161</v>
      </c>
      <c r="C58" s="216"/>
      <c r="D58" s="191">
        <v>455</v>
      </c>
      <c r="E58" s="192">
        <v>338</v>
      </c>
      <c r="F58" s="192">
        <v>380</v>
      </c>
      <c r="G58" s="192">
        <v>237</v>
      </c>
      <c r="H58" s="192">
        <v>244</v>
      </c>
      <c r="I58" s="192">
        <v>249</v>
      </c>
      <c r="J58" s="191">
        <v>146</v>
      </c>
      <c r="K58" s="193">
        <f t="shared" si="6"/>
        <v>2049</v>
      </c>
      <c r="L58" s="194">
        <f t="shared" si="7"/>
        <v>0.19332012454005096</v>
      </c>
      <c r="N58" s="14">
        <v>10599</v>
      </c>
    </row>
    <row r="59" spans="2:14" ht="20.100000000000001" customHeight="1">
      <c r="B59" s="215" t="s">
        <v>162</v>
      </c>
      <c r="C59" s="216"/>
      <c r="D59" s="191">
        <v>231</v>
      </c>
      <c r="E59" s="192">
        <v>188</v>
      </c>
      <c r="F59" s="192">
        <v>194</v>
      </c>
      <c r="G59" s="192">
        <v>153</v>
      </c>
      <c r="H59" s="192">
        <v>127</v>
      </c>
      <c r="I59" s="192">
        <v>144</v>
      </c>
      <c r="J59" s="191">
        <v>73</v>
      </c>
      <c r="K59" s="193">
        <f t="shared" si="6"/>
        <v>1110</v>
      </c>
      <c r="L59" s="194">
        <f t="shared" si="7"/>
        <v>0.16792738275340394</v>
      </c>
      <c r="N59" s="14">
        <v>6610</v>
      </c>
    </row>
    <row r="60" spans="2:14" ht="20.100000000000001" customHeight="1">
      <c r="B60" s="215" t="s">
        <v>163</v>
      </c>
      <c r="C60" s="216"/>
      <c r="D60" s="191">
        <v>369</v>
      </c>
      <c r="E60" s="192">
        <v>208</v>
      </c>
      <c r="F60" s="192">
        <v>488</v>
      </c>
      <c r="G60" s="192">
        <v>246</v>
      </c>
      <c r="H60" s="192">
        <v>216</v>
      </c>
      <c r="I60" s="192">
        <v>305</v>
      </c>
      <c r="J60" s="191">
        <v>172</v>
      </c>
      <c r="K60" s="193">
        <f t="shared" si="6"/>
        <v>2004</v>
      </c>
      <c r="L60" s="194">
        <f t="shared" si="7"/>
        <v>0.21132552989560266</v>
      </c>
      <c r="N60" s="14">
        <v>9483</v>
      </c>
    </row>
    <row r="61" spans="2:14" ht="20.100000000000001" customHeight="1">
      <c r="B61" s="215" t="s">
        <v>164</v>
      </c>
      <c r="C61" s="216"/>
      <c r="D61" s="191">
        <v>122</v>
      </c>
      <c r="E61" s="192">
        <v>68</v>
      </c>
      <c r="F61" s="192">
        <v>155</v>
      </c>
      <c r="G61" s="192">
        <v>82</v>
      </c>
      <c r="H61" s="192">
        <v>75</v>
      </c>
      <c r="I61" s="192">
        <v>94</v>
      </c>
      <c r="J61" s="191">
        <v>60</v>
      </c>
      <c r="K61" s="193">
        <f t="shared" si="6"/>
        <v>656</v>
      </c>
      <c r="L61" s="194">
        <f t="shared" si="7"/>
        <v>0.22013422818791947</v>
      </c>
      <c r="N61" s="14">
        <v>2980</v>
      </c>
    </row>
    <row r="62" spans="2:14" ht="20.100000000000001" customHeight="1">
      <c r="B62" s="215" t="s">
        <v>165</v>
      </c>
      <c r="C62" s="216"/>
      <c r="D62" s="191">
        <v>270</v>
      </c>
      <c r="E62" s="192">
        <v>124</v>
      </c>
      <c r="F62" s="192">
        <v>273</v>
      </c>
      <c r="G62" s="192">
        <v>154</v>
      </c>
      <c r="H62" s="192">
        <v>130</v>
      </c>
      <c r="I62" s="192">
        <v>150</v>
      </c>
      <c r="J62" s="191">
        <v>96</v>
      </c>
      <c r="K62" s="193">
        <f t="shared" si="6"/>
        <v>1197</v>
      </c>
      <c r="L62" s="194">
        <f t="shared" si="7"/>
        <v>0.20073788361562972</v>
      </c>
      <c r="N62" s="14">
        <v>5963</v>
      </c>
    </row>
    <row r="63" spans="2:14" ht="20.100000000000001" customHeight="1">
      <c r="B63" s="215" t="s">
        <v>166</v>
      </c>
      <c r="C63" s="216"/>
      <c r="D63" s="191">
        <v>210</v>
      </c>
      <c r="E63" s="192">
        <v>188</v>
      </c>
      <c r="F63" s="192">
        <v>316</v>
      </c>
      <c r="G63" s="192">
        <v>202</v>
      </c>
      <c r="H63" s="192">
        <v>169</v>
      </c>
      <c r="I63" s="192">
        <v>175</v>
      </c>
      <c r="J63" s="191">
        <v>126</v>
      </c>
      <c r="K63" s="193">
        <f t="shared" si="6"/>
        <v>1386</v>
      </c>
      <c r="L63" s="194">
        <f t="shared" si="7"/>
        <v>0.14949843598317333</v>
      </c>
      <c r="N63" s="14">
        <v>9271</v>
      </c>
    </row>
    <row r="64" spans="2:14" ht="20.100000000000001" customHeight="1">
      <c r="B64" s="215" t="s">
        <v>167</v>
      </c>
      <c r="C64" s="216"/>
      <c r="D64" s="191">
        <v>14</v>
      </c>
      <c r="E64" s="192">
        <v>19</v>
      </c>
      <c r="F64" s="192">
        <v>32</v>
      </c>
      <c r="G64" s="192">
        <v>24</v>
      </c>
      <c r="H64" s="192">
        <v>28</v>
      </c>
      <c r="I64" s="192">
        <v>31</v>
      </c>
      <c r="J64" s="191">
        <v>22</v>
      </c>
      <c r="K64" s="193">
        <f t="shared" si="6"/>
        <v>170</v>
      </c>
      <c r="L64" s="194">
        <f t="shared" si="7"/>
        <v>0.19813519813519814</v>
      </c>
      <c r="N64" s="14">
        <v>858</v>
      </c>
    </row>
    <row r="65" spans="2:14" ht="20.100000000000001" customHeight="1">
      <c r="B65" s="215" t="s">
        <v>168</v>
      </c>
      <c r="C65" s="216"/>
      <c r="D65" s="191">
        <v>219</v>
      </c>
      <c r="E65" s="192">
        <v>152</v>
      </c>
      <c r="F65" s="192">
        <v>360</v>
      </c>
      <c r="G65" s="192">
        <v>207</v>
      </c>
      <c r="H65" s="192">
        <v>212</v>
      </c>
      <c r="I65" s="192">
        <v>289</v>
      </c>
      <c r="J65" s="191">
        <v>140</v>
      </c>
      <c r="K65" s="193">
        <f t="shared" si="6"/>
        <v>1579</v>
      </c>
      <c r="L65" s="194">
        <f t="shared" si="7"/>
        <v>0.15904512489927478</v>
      </c>
      <c r="N65" s="14">
        <v>9928</v>
      </c>
    </row>
    <row r="66" spans="2:14" ht="20.100000000000001" customHeight="1">
      <c r="B66" s="215" t="s">
        <v>169</v>
      </c>
      <c r="C66" s="216"/>
      <c r="D66" s="191">
        <v>113</v>
      </c>
      <c r="E66" s="192">
        <v>105</v>
      </c>
      <c r="F66" s="192">
        <v>155</v>
      </c>
      <c r="G66" s="192">
        <v>104</v>
      </c>
      <c r="H66" s="192">
        <v>95</v>
      </c>
      <c r="I66" s="192">
        <v>100</v>
      </c>
      <c r="J66" s="191">
        <v>70</v>
      </c>
      <c r="K66" s="193">
        <f t="shared" si="6"/>
        <v>742</v>
      </c>
      <c r="L66" s="194">
        <f t="shared" si="7"/>
        <v>0.16448681001995122</v>
      </c>
      <c r="N66" s="14">
        <v>4511</v>
      </c>
    </row>
    <row r="67" spans="2:14" ht="20.100000000000001" customHeight="1">
      <c r="B67" s="215" t="s">
        <v>170</v>
      </c>
      <c r="C67" s="216"/>
      <c r="D67" s="187">
        <v>577</v>
      </c>
      <c r="E67" s="188">
        <v>541</v>
      </c>
      <c r="F67" s="188">
        <v>1021</v>
      </c>
      <c r="G67" s="188">
        <v>539</v>
      </c>
      <c r="H67" s="188">
        <v>503</v>
      </c>
      <c r="I67" s="188">
        <v>609</v>
      </c>
      <c r="J67" s="187">
        <v>285</v>
      </c>
      <c r="K67" s="189">
        <f t="shared" si="6"/>
        <v>4075</v>
      </c>
      <c r="L67" s="195">
        <f t="shared" si="7"/>
        <v>0.18769287457970613</v>
      </c>
      <c r="N67" s="14">
        <v>21711</v>
      </c>
    </row>
    <row r="68" spans="2:14" ht="20.100000000000001" customHeight="1">
      <c r="B68" s="215" t="s">
        <v>171</v>
      </c>
      <c r="C68" s="216"/>
      <c r="D68" s="187">
        <v>83</v>
      </c>
      <c r="E68" s="188">
        <v>95</v>
      </c>
      <c r="F68" s="188">
        <v>176</v>
      </c>
      <c r="G68" s="188">
        <v>102</v>
      </c>
      <c r="H68" s="188">
        <v>89</v>
      </c>
      <c r="I68" s="188">
        <v>92</v>
      </c>
      <c r="J68" s="187">
        <v>50</v>
      </c>
      <c r="K68" s="189">
        <f t="shared" si="6"/>
        <v>687</v>
      </c>
      <c r="L68" s="195">
        <f t="shared" si="7"/>
        <v>0.16747927840078011</v>
      </c>
      <c r="N68" s="14">
        <v>4102</v>
      </c>
    </row>
    <row r="69" spans="2:14" ht="20.100000000000001" customHeight="1">
      <c r="B69" s="215" t="s">
        <v>172</v>
      </c>
      <c r="C69" s="216"/>
      <c r="D69" s="187">
        <v>112</v>
      </c>
      <c r="E69" s="188">
        <v>122</v>
      </c>
      <c r="F69" s="188">
        <v>255</v>
      </c>
      <c r="G69" s="188">
        <v>120</v>
      </c>
      <c r="H69" s="188">
        <v>124</v>
      </c>
      <c r="I69" s="188">
        <v>112</v>
      </c>
      <c r="J69" s="187">
        <v>65</v>
      </c>
      <c r="K69" s="189">
        <f t="shared" si="6"/>
        <v>910</v>
      </c>
      <c r="L69" s="195">
        <f t="shared" si="7"/>
        <v>0.15831593597773139</v>
      </c>
      <c r="N69" s="14">
        <v>5748</v>
      </c>
    </row>
    <row r="70" spans="2:14" ht="20.100000000000001" customHeight="1">
      <c r="B70" s="215" t="s">
        <v>173</v>
      </c>
      <c r="C70" s="216"/>
      <c r="D70" s="187">
        <v>780</v>
      </c>
      <c r="E70" s="188">
        <v>503</v>
      </c>
      <c r="F70" s="188">
        <v>690</v>
      </c>
      <c r="G70" s="188">
        <v>434</v>
      </c>
      <c r="H70" s="188">
        <v>387</v>
      </c>
      <c r="I70" s="188">
        <v>476</v>
      </c>
      <c r="J70" s="187">
        <v>230</v>
      </c>
      <c r="K70" s="189">
        <f t="shared" si="6"/>
        <v>3500</v>
      </c>
      <c r="L70" s="195">
        <f t="shared" si="7"/>
        <v>0.22545735635145581</v>
      </c>
      <c r="N70" s="14">
        <v>15524</v>
      </c>
    </row>
    <row r="71" spans="2:14" ht="20.100000000000001" customHeight="1">
      <c r="B71" s="215" t="s">
        <v>174</v>
      </c>
      <c r="C71" s="216"/>
      <c r="D71" s="187">
        <v>122</v>
      </c>
      <c r="E71" s="188">
        <v>118</v>
      </c>
      <c r="F71" s="188">
        <v>195</v>
      </c>
      <c r="G71" s="188">
        <v>158</v>
      </c>
      <c r="H71" s="188">
        <v>124</v>
      </c>
      <c r="I71" s="188">
        <v>143</v>
      </c>
      <c r="J71" s="187">
        <v>73</v>
      </c>
      <c r="K71" s="189">
        <f t="shared" si="6"/>
        <v>933</v>
      </c>
      <c r="L71" s="195">
        <f t="shared" si="7"/>
        <v>0.20086114101184069</v>
      </c>
      <c r="N71" s="14">
        <v>4645</v>
      </c>
    </row>
    <row r="72" spans="2:14" ht="20.100000000000001" customHeight="1">
      <c r="B72" s="215" t="s">
        <v>175</v>
      </c>
      <c r="C72" s="216"/>
      <c r="D72" s="187">
        <v>176</v>
      </c>
      <c r="E72" s="188">
        <v>117</v>
      </c>
      <c r="F72" s="188">
        <v>196</v>
      </c>
      <c r="G72" s="188">
        <v>133</v>
      </c>
      <c r="H72" s="188">
        <v>105</v>
      </c>
      <c r="I72" s="188">
        <v>125</v>
      </c>
      <c r="J72" s="187">
        <v>56</v>
      </c>
      <c r="K72" s="189">
        <f t="shared" si="6"/>
        <v>908</v>
      </c>
      <c r="L72" s="195">
        <f t="shared" si="7"/>
        <v>0.21135940409683426</v>
      </c>
      <c r="N72" s="14">
        <v>4296</v>
      </c>
    </row>
    <row r="73" spans="2:14" ht="20.100000000000001" customHeight="1">
      <c r="B73" s="215" t="s">
        <v>176</v>
      </c>
      <c r="C73" s="216"/>
      <c r="D73" s="187">
        <v>164</v>
      </c>
      <c r="E73" s="188">
        <v>108</v>
      </c>
      <c r="F73" s="188">
        <v>170</v>
      </c>
      <c r="G73" s="188">
        <v>95</v>
      </c>
      <c r="H73" s="188">
        <v>83</v>
      </c>
      <c r="I73" s="188">
        <v>142</v>
      </c>
      <c r="J73" s="187">
        <v>59</v>
      </c>
      <c r="K73" s="189">
        <f t="shared" si="6"/>
        <v>821</v>
      </c>
      <c r="L73" s="195">
        <f t="shared" si="7"/>
        <v>0.21369078604893285</v>
      </c>
      <c r="N73" s="14">
        <v>3842</v>
      </c>
    </row>
    <row r="74" spans="2:14" ht="20.100000000000001" customHeight="1">
      <c r="B74" s="215" t="s">
        <v>177</v>
      </c>
      <c r="C74" s="216"/>
      <c r="D74" s="187">
        <v>138</v>
      </c>
      <c r="E74" s="188">
        <v>112</v>
      </c>
      <c r="F74" s="188">
        <v>151</v>
      </c>
      <c r="G74" s="188">
        <v>92</v>
      </c>
      <c r="H74" s="188">
        <v>93</v>
      </c>
      <c r="I74" s="188">
        <v>98</v>
      </c>
      <c r="J74" s="187">
        <v>51</v>
      </c>
      <c r="K74" s="189">
        <f t="shared" si="6"/>
        <v>735</v>
      </c>
      <c r="L74" s="196">
        <f t="shared" si="7"/>
        <v>0.23259493670886075</v>
      </c>
      <c r="N74" s="14">
        <v>3160</v>
      </c>
    </row>
    <row r="75" spans="2:14" ht="20.100000000000001" customHeight="1">
      <c r="B75" s="215" t="s">
        <v>178</v>
      </c>
      <c r="C75" s="216"/>
      <c r="D75" s="187">
        <v>292</v>
      </c>
      <c r="E75" s="188">
        <v>202</v>
      </c>
      <c r="F75" s="188">
        <v>280</v>
      </c>
      <c r="G75" s="188">
        <v>201</v>
      </c>
      <c r="H75" s="188">
        <v>173</v>
      </c>
      <c r="I75" s="188">
        <v>207</v>
      </c>
      <c r="J75" s="187">
        <v>111</v>
      </c>
      <c r="K75" s="189">
        <f t="shared" si="6"/>
        <v>1466</v>
      </c>
      <c r="L75" s="197">
        <f t="shared" si="7"/>
        <v>0.24622102788041653</v>
      </c>
      <c r="N75" s="14">
        <v>5954</v>
      </c>
    </row>
    <row r="76" spans="2:14" ht="20.100000000000001" customHeight="1">
      <c r="B76" s="215" t="s">
        <v>179</v>
      </c>
      <c r="C76" s="216"/>
      <c r="D76" s="187">
        <v>77</v>
      </c>
      <c r="E76" s="188">
        <v>76</v>
      </c>
      <c r="F76" s="188">
        <v>84</v>
      </c>
      <c r="G76" s="188">
        <v>61</v>
      </c>
      <c r="H76" s="188">
        <v>58</v>
      </c>
      <c r="I76" s="188">
        <v>68</v>
      </c>
      <c r="J76" s="187">
        <v>33</v>
      </c>
      <c r="K76" s="189">
        <f t="shared" si="6"/>
        <v>457</v>
      </c>
      <c r="L76" s="195">
        <f t="shared" si="7"/>
        <v>0.23459958932238192</v>
      </c>
      <c r="N76" s="14">
        <v>1948</v>
      </c>
    </row>
    <row r="77" spans="2:14" ht="20.100000000000001" customHeight="1">
      <c r="B77" s="215" t="s">
        <v>180</v>
      </c>
      <c r="C77" s="216"/>
      <c r="D77" s="187">
        <v>284</v>
      </c>
      <c r="E77" s="188">
        <v>180</v>
      </c>
      <c r="F77" s="188">
        <v>324</v>
      </c>
      <c r="G77" s="188">
        <v>257</v>
      </c>
      <c r="H77" s="188">
        <v>189</v>
      </c>
      <c r="I77" s="188">
        <v>245</v>
      </c>
      <c r="J77" s="187">
        <v>122</v>
      </c>
      <c r="K77" s="189">
        <f t="shared" si="6"/>
        <v>1601</v>
      </c>
      <c r="L77" s="195">
        <f t="shared" si="7"/>
        <v>0.20596938119130323</v>
      </c>
      <c r="N77" s="14">
        <v>7773</v>
      </c>
    </row>
    <row r="78" spans="2:14" ht="20.100000000000001" customHeight="1">
      <c r="B78" s="215" t="s">
        <v>181</v>
      </c>
      <c r="C78" s="216"/>
      <c r="D78" s="187">
        <v>65</v>
      </c>
      <c r="E78" s="188">
        <v>22</v>
      </c>
      <c r="F78" s="188">
        <v>55</v>
      </c>
      <c r="G78" s="188">
        <v>30</v>
      </c>
      <c r="H78" s="188">
        <v>28</v>
      </c>
      <c r="I78" s="188">
        <v>28</v>
      </c>
      <c r="J78" s="187">
        <v>23</v>
      </c>
      <c r="K78" s="189">
        <f t="shared" si="6"/>
        <v>251</v>
      </c>
      <c r="L78" s="195">
        <f t="shared" si="7"/>
        <v>0.20916666666666667</v>
      </c>
      <c r="N78" s="14">
        <v>1200</v>
      </c>
    </row>
    <row r="79" spans="2:14" ht="20.100000000000001" customHeight="1">
      <c r="B79" s="215" t="s">
        <v>182</v>
      </c>
      <c r="C79" s="216"/>
      <c r="D79" s="187">
        <v>234</v>
      </c>
      <c r="E79" s="188">
        <v>172</v>
      </c>
      <c r="F79" s="188">
        <v>370</v>
      </c>
      <c r="G79" s="188">
        <v>186</v>
      </c>
      <c r="H79" s="188">
        <v>156</v>
      </c>
      <c r="I79" s="188">
        <v>265</v>
      </c>
      <c r="J79" s="187">
        <v>130</v>
      </c>
      <c r="K79" s="189">
        <f t="shared" si="6"/>
        <v>1513</v>
      </c>
      <c r="L79" s="195">
        <f t="shared" si="7"/>
        <v>0.169561806567298</v>
      </c>
      <c r="N79" s="14">
        <v>8923</v>
      </c>
    </row>
    <row r="80" spans="2:14" ht="20.100000000000001" customHeight="1">
      <c r="B80" s="215" t="s">
        <v>183</v>
      </c>
      <c r="C80" s="216"/>
      <c r="D80" s="45">
        <v>53</v>
      </c>
      <c r="E80" s="46">
        <v>38</v>
      </c>
      <c r="F80" s="46">
        <v>70</v>
      </c>
      <c r="G80" s="46">
        <v>52</v>
      </c>
      <c r="H80" s="46">
        <v>35</v>
      </c>
      <c r="I80" s="46">
        <v>67</v>
      </c>
      <c r="J80" s="45">
        <v>41</v>
      </c>
      <c r="K80" s="47">
        <f t="shared" si="6"/>
        <v>356</v>
      </c>
      <c r="L80" s="195">
        <f t="shared" si="7"/>
        <v>0.17231364956437561</v>
      </c>
      <c r="N80" s="14">
        <v>2066</v>
      </c>
    </row>
    <row r="81" spans="2:14" ht="20.100000000000001" customHeight="1">
      <c r="B81" s="215" t="s">
        <v>184</v>
      </c>
      <c r="C81" s="216"/>
      <c r="D81" s="45">
        <v>46</v>
      </c>
      <c r="E81" s="46">
        <v>55</v>
      </c>
      <c r="F81" s="46">
        <v>117</v>
      </c>
      <c r="G81" s="46">
        <v>47</v>
      </c>
      <c r="H81" s="46">
        <v>47</v>
      </c>
      <c r="I81" s="46">
        <v>79</v>
      </c>
      <c r="J81" s="45">
        <v>37</v>
      </c>
      <c r="K81" s="47">
        <f t="shared" si="6"/>
        <v>428</v>
      </c>
      <c r="L81" s="195">
        <f t="shared" si="7"/>
        <v>0.15875370919881307</v>
      </c>
      <c r="N81" s="14">
        <v>2696</v>
      </c>
    </row>
    <row r="82" spans="2:14" ht="20.100000000000001" customHeight="1">
      <c r="B82" s="215" t="s">
        <v>185</v>
      </c>
      <c r="C82" s="216"/>
      <c r="D82" s="40">
        <v>268</v>
      </c>
      <c r="E82" s="39">
        <v>153</v>
      </c>
      <c r="F82" s="39">
        <v>271</v>
      </c>
      <c r="G82" s="39">
        <v>153</v>
      </c>
      <c r="H82" s="39">
        <v>113</v>
      </c>
      <c r="I82" s="39">
        <v>174</v>
      </c>
      <c r="J82" s="40">
        <v>87</v>
      </c>
      <c r="K82" s="190">
        <f t="shared" si="6"/>
        <v>1219</v>
      </c>
      <c r="L82" s="197">
        <f t="shared" si="7"/>
        <v>0.18814631887636982</v>
      </c>
      <c r="N82" s="14">
        <v>6479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80:C80"/>
    <mergeCell ref="B81:C81"/>
    <mergeCell ref="B82:C82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9"/>
      <c r="C3" s="219"/>
      <c r="D3" s="219" t="s">
        <v>120</v>
      </c>
      <c r="E3" s="219"/>
      <c r="F3" s="219" t="s">
        <v>121</v>
      </c>
      <c r="G3" s="219"/>
      <c r="H3" s="219" t="s">
        <v>122</v>
      </c>
      <c r="I3" s="219"/>
      <c r="J3" s="219" t="s">
        <v>123</v>
      </c>
      <c r="K3" s="219"/>
      <c r="N3" s="109" t="s">
        <v>99</v>
      </c>
      <c r="O3" s="110"/>
      <c r="P3" s="111"/>
      <c r="Q3" s="61" t="s">
        <v>100</v>
      </c>
      <c r="R3" s="90" t="s">
        <v>101</v>
      </c>
      <c r="S3" s="90" t="s">
        <v>102</v>
      </c>
    </row>
    <row r="4" spans="1:19" ht="33" customHeight="1" thickTop="1" thickBot="1">
      <c r="B4" s="221"/>
      <c r="C4" s="221"/>
      <c r="D4" s="145" t="s">
        <v>125</v>
      </c>
      <c r="E4" s="146" t="s">
        <v>126</v>
      </c>
      <c r="F4" s="147" t="s">
        <v>125</v>
      </c>
      <c r="G4" s="148" t="s">
        <v>126</v>
      </c>
      <c r="H4" s="145" t="s">
        <v>125</v>
      </c>
      <c r="I4" s="146" t="s">
        <v>126</v>
      </c>
      <c r="J4" s="147" t="s">
        <v>125</v>
      </c>
      <c r="K4" s="148" t="s">
        <v>126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20" t="s">
        <v>112</v>
      </c>
      <c r="C5" s="220"/>
      <c r="D5" s="150">
        <v>6480</v>
      </c>
      <c r="E5" s="149">
        <v>357280.25999999995</v>
      </c>
      <c r="F5" s="151">
        <v>1897</v>
      </c>
      <c r="G5" s="152">
        <v>36669.4</v>
      </c>
      <c r="H5" s="150">
        <v>535</v>
      </c>
      <c r="I5" s="149">
        <v>111537.66000000002</v>
      </c>
      <c r="J5" s="151">
        <v>1203</v>
      </c>
      <c r="K5" s="152">
        <v>395713.85999999993</v>
      </c>
      <c r="M5" s="162">
        <f>Q5+Q7</f>
        <v>43791</v>
      </c>
      <c r="N5" s="121" t="s">
        <v>106</v>
      </c>
      <c r="O5" s="122"/>
      <c r="P5" s="134"/>
      <c r="Q5" s="123">
        <v>34831</v>
      </c>
      <c r="R5" s="124">
        <v>2066553.2199999967</v>
      </c>
      <c r="S5" s="124">
        <f>R5/Q5*100</f>
        <v>5933.0861014613329</v>
      </c>
    </row>
    <row r="6" spans="1:19" ht="20.100000000000001" customHeight="1">
      <c r="B6" s="217" t="s">
        <v>113</v>
      </c>
      <c r="C6" s="217"/>
      <c r="D6" s="153">
        <v>4953</v>
      </c>
      <c r="E6" s="154">
        <v>300377.89</v>
      </c>
      <c r="F6" s="155">
        <v>1658</v>
      </c>
      <c r="G6" s="156">
        <v>31119.690000000002</v>
      </c>
      <c r="H6" s="153">
        <v>389</v>
      </c>
      <c r="I6" s="154">
        <v>82721.810000000012</v>
      </c>
      <c r="J6" s="155">
        <v>888</v>
      </c>
      <c r="K6" s="156">
        <v>277974.26</v>
      </c>
      <c r="M6" s="58"/>
      <c r="N6" s="125"/>
      <c r="O6" s="94" t="s">
        <v>103</v>
      </c>
      <c r="P6" s="107"/>
      <c r="Q6" s="98">
        <f>Q5/Q$13</f>
        <v>0.63906573950057799</v>
      </c>
      <c r="R6" s="99">
        <f>R5/R$13</f>
        <v>0.39657748835516093</v>
      </c>
      <c r="S6" s="100" t="s">
        <v>105</v>
      </c>
    </row>
    <row r="7" spans="1:19" ht="20.100000000000001" customHeight="1">
      <c r="B7" s="217" t="s">
        <v>114</v>
      </c>
      <c r="C7" s="217"/>
      <c r="D7" s="153">
        <v>3202</v>
      </c>
      <c r="E7" s="154">
        <v>188404.55000000005</v>
      </c>
      <c r="F7" s="155">
        <v>917</v>
      </c>
      <c r="G7" s="156">
        <v>16089.609999999999</v>
      </c>
      <c r="H7" s="153">
        <v>484</v>
      </c>
      <c r="I7" s="154">
        <v>108995.12999999999</v>
      </c>
      <c r="J7" s="155">
        <v>652</v>
      </c>
      <c r="K7" s="156">
        <v>206507.73999999996</v>
      </c>
      <c r="M7" s="58"/>
      <c r="N7" s="126" t="s">
        <v>107</v>
      </c>
      <c r="O7" s="127"/>
      <c r="P7" s="135"/>
      <c r="Q7" s="128">
        <v>8960</v>
      </c>
      <c r="R7" s="129">
        <v>164876.45000000007</v>
      </c>
      <c r="S7" s="129">
        <f>R7/Q7*100</f>
        <v>1840.1389508928578</v>
      </c>
    </row>
    <row r="8" spans="1:19" ht="20.100000000000001" customHeight="1">
      <c r="B8" s="217" t="s">
        <v>115</v>
      </c>
      <c r="C8" s="217"/>
      <c r="D8" s="153">
        <v>1366</v>
      </c>
      <c r="E8" s="154">
        <v>83276.289999999994</v>
      </c>
      <c r="F8" s="155">
        <v>293</v>
      </c>
      <c r="G8" s="156">
        <v>5365.9500000000007</v>
      </c>
      <c r="H8" s="153">
        <v>62</v>
      </c>
      <c r="I8" s="154">
        <v>13124.680000000002</v>
      </c>
      <c r="J8" s="155">
        <v>319</v>
      </c>
      <c r="K8" s="156">
        <v>97910.49</v>
      </c>
      <c r="L8" s="89"/>
      <c r="M8" s="88"/>
      <c r="N8" s="130"/>
      <c r="O8" s="94" t="s">
        <v>103</v>
      </c>
      <c r="P8" s="107"/>
      <c r="Q8" s="98">
        <f>Q7/Q$13</f>
        <v>0.16439462047960662</v>
      </c>
      <c r="R8" s="99">
        <f>R7/R$13</f>
        <v>3.1640263505972231E-2</v>
      </c>
      <c r="S8" s="100" t="s">
        <v>104</v>
      </c>
    </row>
    <row r="9" spans="1:19" ht="20.100000000000001" customHeight="1">
      <c r="B9" s="217" t="s">
        <v>116</v>
      </c>
      <c r="C9" s="217"/>
      <c r="D9" s="153">
        <v>1854</v>
      </c>
      <c r="E9" s="154">
        <v>124206.67</v>
      </c>
      <c r="F9" s="155">
        <v>436</v>
      </c>
      <c r="G9" s="156">
        <v>8697.5500000000011</v>
      </c>
      <c r="H9" s="153">
        <v>329</v>
      </c>
      <c r="I9" s="154">
        <v>68591.8</v>
      </c>
      <c r="J9" s="155">
        <v>393</v>
      </c>
      <c r="K9" s="156">
        <v>125893.14999999998</v>
      </c>
      <c r="L9" s="89"/>
      <c r="M9" s="88"/>
      <c r="N9" s="126" t="s">
        <v>108</v>
      </c>
      <c r="O9" s="127"/>
      <c r="P9" s="135"/>
      <c r="Q9" s="128">
        <v>3895</v>
      </c>
      <c r="R9" s="129">
        <v>857104.04999999958</v>
      </c>
      <c r="S9" s="129">
        <f>R9/Q9*100</f>
        <v>22005.238767650822</v>
      </c>
    </row>
    <row r="10" spans="1:19" ht="20.100000000000001" customHeight="1">
      <c r="B10" s="217" t="s">
        <v>117</v>
      </c>
      <c r="C10" s="217"/>
      <c r="D10" s="153">
        <v>4578</v>
      </c>
      <c r="E10" s="154">
        <v>287551.15999999992</v>
      </c>
      <c r="F10" s="155">
        <v>839</v>
      </c>
      <c r="G10" s="156">
        <v>16091.71</v>
      </c>
      <c r="H10" s="153">
        <v>562</v>
      </c>
      <c r="I10" s="154">
        <v>132626.13000000003</v>
      </c>
      <c r="J10" s="155">
        <v>993</v>
      </c>
      <c r="K10" s="156">
        <v>317078.84000000003</v>
      </c>
      <c r="L10" s="89"/>
      <c r="M10" s="88"/>
      <c r="N10" s="95"/>
      <c r="O10" s="94" t="s">
        <v>103</v>
      </c>
      <c r="P10" s="107"/>
      <c r="Q10" s="98">
        <f>Q9/Q$13</f>
        <v>7.1463956112507568E-2</v>
      </c>
      <c r="R10" s="99">
        <f>R9/R$13</f>
        <v>0.16448072477322245</v>
      </c>
      <c r="S10" s="100" t="s">
        <v>104</v>
      </c>
    </row>
    <row r="11" spans="1:19" ht="20.100000000000001" customHeight="1">
      <c r="B11" s="217" t="s">
        <v>118</v>
      </c>
      <c r="C11" s="217"/>
      <c r="D11" s="153">
        <v>9593</v>
      </c>
      <c r="E11" s="154">
        <v>549419.52000000002</v>
      </c>
      <c r="F11" s="155">
        <v>2088</v>
      </c>
      <c r="G11" s="156">
        <v>35014.280000000006</v>
      </c>
      <c r="H11" s="153">
        <v>1236</v>
      </c>
      <c r="I11" s="154">
        <v>279854.17000000004</v>
      </c>
      <c r="J11" s="155">
        <v>1627</v>
      </c>
      <c r="K11" s="156">
        <v>476372.54</v>
      </c>
      <c r="L11" s="89"/>
      <c r="M11" s="88"/>
      <c r="N11" s="126" t="s">
        <v>109</v>
      </c>
      <c r="O11" s="127"/>
      <c r="P11" s="135"/>
      <c r="Q11" s="101">
        <v>6817</v>
      </c>
      <c r="R11" s="102">
        <v>2122435.8400000008</v>
      </c>
      <c r="S11" s="102">
        <f>R11/Q11*100</f>
        <v>31134.455625641789</v>
      </c>
    </row>
    <row r="12" spans="1:19" ht="20.100000000000001" customHeight="1" thickBot="1">
      <c r="B12" s="218" t="s">
        <v>119</v>
      </c>
      <c r="C12" s="218"/>
      <c r="D12" s="157">
        <v>2805</v>
      </c>
      <c r="E12" s="158">
        <v>176036.88000000006</v>
      </c>
      <c r="F12" s="159">
        <v>832</v>
      </c>
      <c r="G12" s="160">
        <v>15828.260000000004</v>
      </c>
      <c r="H12" s="157">
        <v>298</v>
      </c>
      <c r="I12" s="158">
        <v>59652.669999999991</v>
      </c>
      <c r="J12" s="159">
        <v>742</v>
      </c>
      <c r="K12" s="160">
        <v>224984.95999999999</v>
      </c>
      <c r="L12" s="89"/>
      <c r="M12" s="88"/>
      <c r="N12" s="125"/>
      <c r="O12" s="84" t="s">
        <v>103</v>
      </c>
      <c r="P12" s="108"/>
      <c r="Q12" s="103">
        <f>Q11/Q$13</f>
        <v>0.12507568390730786</v>
      </c>
      <c r="R12" s="104">
        <f>R11/R$13</f>
        <v>0.40730152336564446</v>
      </c>
      <c r="S12" s="105" t="s">
        <v>104</v>
      </c>
    </row>
    <row r="13" spans="1:19" ht="20.100000000000001" customHeight="1" thickTop="1">
      <c r="B13" s="161" t="s">
        <v>124</v>
      </c>
      <c r="C13" s="161"/>
      <c r="D13" s="150">
        <v>34831</v>
      </c>
      <c r="E13" s="149">
        <v>2066553.2199999967</v>
      </c>
      <c r="F13" s="151">
        <v>8960</v>
      </c>
      <c r="G13" s="152">
        <v>164876.45000000007</v>
      </c>
      <c r="H13" s="150">
        <v>3895</v>
      </c>
      <c r="I13" s="149">
        <v>857104.04999999958</v>
      </c>
      <c r="J13" s="151">
        <v>6817</v>
      </c>
      <c r="K13" s="152">
        <v>2122435.8400000008</v>
      </c>
      <c r="M13" s="58"/>
      <c r="N13" s="131" t="s">
        <v>110</v>
      </c>
      <c r="O13" s="132"/>
      <c r="P13" s="133"/>
      <c r="Q13" s="96">
        <f>Q5+Q7+Q9+Q11</f>
        <v>54503</v>
      </c>
      <c r="R13" s="97">
        <f>R5+R7+R9+R11</f>
        <v>5210969.5599999968</v>
      </c>
      <c r="S13" s="97">
        <f>R13/Q13*100</f>
        <v>9560.885749408284</v>
      </c>
    </row>
    <row r="14" spans="1:19" ht="20.100000000000001" customHeight="1">
      <c r="N14" s="130"/>
      <c r="O14" s="94" t="s">
        <v>103</v>
      </c>
      <c r="P14" s="107"/>
      <c r="Q14" s="98">
        <f>Q13/Q$13</f>
        <v>1</v>
      </c>
      <c r="R14" s="99">
        <f>R13/R$13</f>
        <v>1</v>
      </c>
      <c r="S14" s="100" t="s">
        <v>104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0.64063272367770641</v>
      </c>
      <c r="O16" s="58">
        <f>F5/(D5+F5+H5+J5)</f>
        <v>0.1875432525951557</v>
      </c>
      <c r="P16" s="58">
        <f>H5/(D5+F5+H5+J5)</f>
        <v>5.2891744933267426E-2</v>
      </c>
      <c r="Q16" s="58">
        <f>J5/(D5+F5+H5+J5)</f>
        <v>0.11893227879387049</v>
      </c>
    </row>
    <row r="17" spans="13:17" ht="20.100000000000001" customHeight="1">
      <c r="M17" s="14" t="s">
        <v>132</v>
      </c>
      <c r="N17" s="58">
        <f t="shared" ref="N17:N23" si="0">D6/(D6+F6+H6+J6)</f>
        <v>0.62791582150101422</v>
      </c>
      <c r="O17" s="58">
        <f t="shared" ref="O17:O23" si="1">F6/(D6+F6+H6+J6)</f>
        <v>0.21019269776876268</v>
      </c>
      <c r="P17" s="58">
        <f t="shared" ref="P17:P23" si="2">H6/(D6+F6+H6+J6)</f>
        <v>4.9315415821501014E-2</v>
      </c>
      <c r="Q17" s="58">
        <f t="shared" ref="Q17:Q23" si="3">J6/(D6+F6+H6+J6)</f>
        <v>0.11257606490872211</v>
      </c>
    </row>
    <row r="18" spans="13:17" ht="20.100000000000001" customHeight="1">
      <c r="M18" s="14" t="s">
        <v>133</v>
      </c>
      <c r="N18" s="58">
        <f t="shared" si="0"/>
        <v>0.6093244529019981</v>
      </c>
      <c r="O18" s="58">
        <f t="shared" si="1"/>
        <v>0.17450047573739297</v>
      </c>
      <c r="P18" s="58">
        <f t="shared" si="2"/>
        <v>9.2102759276879165E-2</v>
      </c>
      <c r="Q18" s="58">
        <f t="shared" si="3"/>
        <v>0.12407231208372978</v>
      </c>
    </row>
    <row r="19" spans="13:17" ht="20.100000000000001" customHeight="1">
      <c r="M19" s="14" t="s">
        <v>134</v>
      </c>
      <c r="N19" s="58">
        <f t="shared" si="0"/>
        <v>0.66960784313725485</v>
      </c>
      <c r="O19" s="58">
        <f t="shared" si="1"/>
        <v>0.14362745098039215</v>
      </c>
      <c r="P19" s="58">
        <f t="shared" si="2"/>
        <v>3.0392156862745098E-2</v>
      </c>
      <c r="Q19" s="58">
        <f t="shared" si="3"/>
        <v>0.15637254901960784</v>
      </c>
    </row>
    <row r="20" spans="13:17" ht="20.100000000000001" customHeight="1">
      <c r="M20" s="14" t="s">
        <v>135</v>
      </c>
      <c r="N20" s="58">
        <f t="shared" si="0"/>
        <v>0.6155378486055777</v>
      </c>
      <c r="O20" s="58">
        <f t="shared" si="1"/>
        <v>0.14475431606905712</v>
      </c>
      <c r="P20" s="58">
        <f t="shared" si="2"/>
        <v>0.10922974767596282</v>
      </c>
      <c r="Q20" s="58">
        <f t="shared" si="3"/>
        <v>0.13047808764940239</v>
      </c>
    </row>
    <row r="21" spans="13:17" ht="20.100000000000001" customHeight="1">
      <c r="M21" s="14" t="s">
        <v>136</v>
      </c>
      <c r="N21" s="58">
        <f t="shared" si="0"/>
        <v>0.65662650602409633</v>
      </c>
      <c r="O21" s="58">
        <f t="shared" si="1"/>
        <v>0.12033849684452094</v>
      </c>
      <c r="P21" s="58">
        <f t="shared" si="2"/>
        <v>8.0608146873207109E-2</v>
      </c>
      <c r="Q21" s="58">
        <f t="shared" si="3"/>
        <v>0.14242685025817556</v>
      </c>
    </row>
    <row r="22" spans="13:17" ht="20.100000000000001" customHeight="1">
      <c r="M22" s="14" t="s">
        <v>137</v>
      </c>
      <c r="N22" s="58">
        <f t="shared" si="0"/>
        <v>0.65958470847084705</v>
      </c>
      <c r="O22" s="58">
        <f t="shared" si="1"/>
        <v>0.14356435643564355</v>
      </c>
      <c r="P22" s="58">
        <f t="shared" si="2"/>
        <v>8.4983498349834985E-2</v>
      </c>
      <c r="Q22" s="58">
        <f t="shared" si="3"/>
        <v>0.11186743674367437</v>
      </c>
    </row>
    <row r="23" spans="13:17" ht="20.100000000000001" customHeight="1">
      <c r="M23" s="14" t="s">
        <v>138</v>
      </c>
      <c r="N23" s="58">
        <f t="shared" si="0"/>
        <v>0.5997434252726106</v>
      </c>
      <c r="O23" s="58">
        <f t="shared" si="1"/>
        <v>0.17789181098995083</v>
      </c>
      <c r="P23" s="58">
        <f t="shared" si="2"/>
        <v>6.3716057301689111E-2</v>
      </c>
      <c r="Q23" s="58">
        <f t="shared" si="3"/>
        <v>0.15864870643574941</v>
      </c>
    </row>
    <row r="24" spans="13:17" ht="20.100000000000001" customHeight="1">
      <c r="M24" s="14" t="s">
        <v>139</v>
      </c>
      <c r="N24" s="58">
        <f t="shared" ref="N24" si="4">D13/(D13+F13+H13+J13)</f>
        <v>0.63906573950057799</v>
      </c>
      <c r="O24" s="58">
        <f t="shared" ref="O24" si="5">F13/(D13+F13+H13+J13)</f>
        <v>0.16439462047960662</v>
      </c>
      <c r="P24" s="58">
        <f t="shared" ref="P24" si="6">H13/(D13+F13+H13+J13)</f>
        <v>7.1463956112507568E-2</v>
      </c>
      <c r="Q24" s="58">
        <f t="shared" ref="Q24" si="7">J13/(D13+F13+H13+J13)</f>
        <v>0.12507568390730786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0.39644894828033844</v>
      </c>
      <c r="O29" s="58">
        <f>G5/(E5+G5+I5+K5)</f>
        <v>4.0689471800292143E-2</v>
      </c>
      <c r="P29" s="58">
        <f>I5/(E5+G5+I5+K5)</f>
        <v>0.12376555032917293</v>
      </c>
      <c r="Q29" s="58">
        <f>K5/(E5+G5+I5+K5)</f>
        <v>0.43909602959019645</v>
      </c>
    </row>
    <row r="30" spans="13:17" ht="20.100000000000001" customHeight="1">
      <c r="M30" s="14" t="s">
        <v>132</v>
      </c>
      <c r="N30" s="58">
        <f t="shared" ref="N30:N37" si="8">E6/(E6+G6+I6+K6)</f>
        <v>0.43395065817203032</v>
      </c>
      <c r="O30" s="58">
        <f t="shared" ref="O30:O37" si="9">G6/(E6+G6+I6+K6)</f>
        <v>4.4958069176161901E-2</v>
      </c>
      <c r="P30" s="58">
        <f t="shared" ref="P30:P37" si="10">I6/(E6+G6+I6+K6)</f>
        <v>0.11950674496941717</v>
      </c>
      <c r="Q30" s="58">
        <f t="shared" ref="Q30:Q37" si="11">K6/(E6+G6+I6+K6)</f>
        <v>0.40158452768239061</v>
      </c>
    </row>
    <row r="31" spans="13:17" ht="20.100000000000001" customHeight="1">
      <c r="M31" s="14" t="s">
        <v>133</v>
      </c>
      <c r="N31" s="58">
        <f t="shared" si="8"/>
        <v>0.3623185117038073</v>
      </c>
      <c r="O31" s="58">
        <f t="shared" si="9"/>
        <v>3.094173441721388E-2</v>
      </c>
      <c r="P31" s="58">
        <f t="shared" si="10"/>
        <v>0.20960721641044755</v>
      </c>
      <c r="Q31" s="58">
        <f t="shared" si="11"/>
        <v>0.39713253746853122</v>
      </c>
    </row>
    <row r="32" spans="13:17" ht="20.100000000000001" customHeight="1">
      <c r="M32" s="14" t="s">
        <v>134</v>
      </c>
      <c r="N32" s="58">
        <f t="shared" si="8"/>
        <v>0.41705413747103387</v>
      </c>
      <c r="O32" s="58">
        <f t="shared" si="9"/>
        <v>2.6873094958513338E-2</v>
      </c>
      <c r="P32" s="58">
        <f t="shared" si="10"/>
        <v>6.5729418265190853E-2</v>
      </c>
      <c r="Q32" s="58">
        <f t="shared" si="11"/>
        <v>0.49034334930526197</v>
      </c>
    </row>
    <row r="33" spans="13:17" ht="20.100000000000001" customHeight="1">
      <c r="M33" s="14" t="s">
        <v>135</v>
      </c>
      <c r="N33" s="58">
        <f t="shared" si="8"/>
        <v>0.37938539628540552</v>
      </c>
      <c r="O33" s="58">
        <f t="shared" si="9"/>
        <v>2.6566394972686487E-2</v>
      </c>
      <c r="P33" s="58">
        <f t="shared" si="10"/>
        <v>0.20951151194158318</v>
      </c>
      <c r="Q33" s="58">
        <f t="shared" si="11"/>
        <v>0.38453669680032476</v>
      </c>
    </row>
    <row r="34" spans="13:17" ht="20.100000000000001" customHeight="1">
      <c r="M34" s="14" t="s">
        <v>136</v>
      </c>
      <c r="N34" s="58">
        <f t="shared" si="8"/>
        <v>0.38169772943133401</v>
      </c>
      <c r="O34" s="58">
        <f t="shared" si="9"/>
        <v>2.1360265664264726E-2</v>
      </c>
      <c r="P34" s="58">
        <f t="shared" si="10"/>
        <v>0.17604899484413472</v>
      </c>
      <c r="Q34" s="58">
        <f t="shared" si="11"/>
        <v>0.42089301006026641</v>
      </c>
    </row>
    <row r="35" spans="13:17" ht="20.100000000000001" customHeight="1">
      <c r="M35" s="14" t="s">
        <v>137</v>
      </c>
      <c r="N35" s="58">
        <f t="shared" si="8"/>
        <v>0.4098125632118455</v>
      </c>
      <c r="O35" s="58">
        <f t="shared" si="9"/>
        <v>2.6117186072706806E-2</v>
      </c>
      <c r="P35" s="58">
        <f t="shared" si="10"/>
        <v>0.20874350211150774</v>
      </c>
      <c r="Q35" s="58">
        <f t="shared" si="11"/>
        <v>0.35532674860393998</v>
      </c>
    </row>
    <row r="36" spans="13:17" ht="20.100000000000001" customHeight="1">
      <c r="M36" s="14" t="s">
        <v>138</v>
      </c>
      <c r="N36" s="58">
        <f t="shared" si="8"/>
        <v>0.36943516613764921</v>
      </c>
      <c r="O36" s="58">
        <f t="shared" si="9"/>
        <v>3.321756135856252E-2</v>
      </c>
      <c r="P36" s="58">
        <f t="shared" si="10"/>
        <v>0.12518850624939701</v>
      </c>
      <c r="Q36" s="58">
        <f t="shared" si="11"/>
        <v>0.47215876625439129</v>
      </c>
    </row>
    <row r="37" spans="13:17" ht="20.100000000000001" customHeight="1">
      <c r="M37" s="14" t="s">
        <v>139</v>
      </c>
      <c r="N37" s="58">
        <f t="shared" si="8"/>
        <v>0.39657748835516093</v>
      </c>
      <c r="O37" s="58">
        <f t="shared" si="9"/>
        <v>3.1640263505972231E-2</v>
      </c>
      <c r="P37" s="58">
        <f t="shared" si="10"/>
        <v>0.16448072477322245</v>
      </c>
      <c r="Q37" s="58">
        <f t="shared" si="11"/>
        <v>0.40730152336564446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/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97</v>
      </c>
    </row>
    <row r="2" spans="1:14" s="14" customFormat="1" ht="20.100000000000001" customHeight="1"/>
    <row r="3" spans="1:14" s="14" customFormat="1" ht="20.100000000000001" customHeight="1">
      <c r="B3" s="203" t="s">
        <v>53</v>
      </c>
      <c r="C3" s="235"/>
      <c r="D3" s="236"/>
      <c r="E3" s="239" t="s">
        <v>51</v>
      </c>
      <c r="F3" s="226" t="s">
        <v>98</v>
      </c>
      <c r="G3" s="239" t="s">
        <v>56</v>
      </c>
      <c r="H3" s="226" t="s">
        <v>98</v>
      </c>
    </row>
    <row r="4" spans="1:14" s="14" customFormat="1" ht="20.100000000000001" customHeight="1" thickBot="1">
      <c r="B4" s="204"/>
      <c r="C4" s="237"/>
      <c r="D4" s="238"/>
      <c r="E4" s="240"/>
      <c r="F4" s="227"/>
      <c r="G4" s="240"/>
      <c r="H4" s="227"/>
      <c r="N4" s="24"/>
    </row>
    <row r="5" spans="1:14" s="14" customFormat="1" ht="20.100000000000001" customHeight="1" thickTop="1">
      <c r="B5" s="228" t="s">
        <v>68</v>
      </c>
      <c r="C5" s="231" t="s">
        <v>3</v>
      </c>
      <c r="D5" s="232"/>
      <c r="E5" s="163">
        <v>5094</v>
      </c>
      <c r="F5" s="164">
        <f t="shared" ref="F5:F16" si="0">E5/SUM(E$5:E$16)</f>
        <v>0.14624903103557177</v>
      </c>
      <c r="G5" s="165">
        <v>303114.94</v>
      </c>
      <c r="H5" s="166">
        <f t="shared" ref="H5:H16" si="1">G5/SUM(G$5:G$16)</f>
        <v>0.14667657095228351</v>
      </c>
      <c r="N5" s="24"/>
    </row>
    <row r="6" spans="1:14" s="14" customFormat="1" ht="20.100000000000001" customHeight="1">
      <c r="B6" s="229"/>
      <c r="C6" s="233" t="s">
        <v>8</v>
      </c>
      <c r="D6" s="234"/>
      <c r="E6" s="167">
        <v>236</v>
      </c>
      <c r="F6" s="168">
        <f t="shared" si="0"/>
        <v>6.7755734833912316E-3</v>
      </c>
      <c r="G6" s="169">
        <v>17133.260000000002</v>
      </c>
      <c r="H6" s="170">
        <f t="shared" si="1"/>
        <v>8.2907422050325901E-3</v>
      </c>
      <c r="N6" s="24"/>
    </row>
    <row r="7" spans="1:14" s="14" customFormat="1" ht="20.100000000000001" customHeight="1">
      <c r="B7" s="229"/>
      <c r="C7" s="233" t="s">
        <v>9</v>
      </c>
      <c r="D7" s="234"/>
      <c r="E7" s="167">
        <v>2352</v>
      </c>
      <c r="F7" s="168">
        <f t="shared" si="0"/>
        <v>6.7526054376848207E-2</v>
      </c>
      <c r="G7" s="169">
        <v>106412.77</v>
      </c>
      <c r="H7" s="170">
        <f t="shared" si="1"/>
        <v>5.1492876626714694E-2</v>
      </c>
      <c r="N7" s="24"/>
    </row>
    <row r="8" spans="1:14" s="14" customFormat="1" ht="20.100000000000001" customHeight="1">
      <c r="B8" s="229"/>
      <c r="C8" s="233" t="s">
        <v>10</v>
      </c>
      <c r="D8" s="234"/>
      <c r="E8" s="167">
        <v>437</v>
      </c>
      <c r="F8" s="168">
        <f t="shared" si="0"/>
        <v>1.2546294967126984E-2</v>
      </c>
      <c r="G8" s="169">
        <v>18920.500000000004</v>
      </c>
      <c r="H8" s="170">
        <f t="shared" si="1"/>
        <v>9.1555832276122087E-3</v>
      </c>
      <c r="N8" s="24"/>
    </row>
    <row r="9" spans="1:14" s="14" customFormat="1" ht="20.100000000000001" customHeight="1">
      <c r="B9" s="229"/>
      <c r="C9" s="222" t="s">
        <v>70</v>
      </c>
      <c r="D9" s="223"/>
      <c r="E9" s="167">
        <v>4748</v>
      </c>
      <c r="F9" s="168">
        <f t="shared" si="0"/>
        <v>0.13631535126754901</v>
      </c>
      <c r="G9" s="169">
        <v>61766.02</v>
      </c>
      <c r="H9" s="170">
        <f t="shared" si="1"/>
        <v>2.9888424552647133E-2</v>
      </c>
      <c r="N9" s="24"/>
    </row>
    <row r="10" spans="1:14" s="14" customFormat="1" ht="20.100000000000001" customHeight="1">
      <c r="B10" s="229"/>
      <c r="C10" s="233" t="s">
        <v>54</v>
      </c>
      <c r="D10" s="234"/>
      <c r="E10" s="167">
        <v>6880</v>
      </c>
      <c r="F10" s="168">
        <f t="shared" si="0"/>
        <v>0.19752519307513422</v>
      </c>
      <c r="G10" s="169">
        <v>765228.91999999993</v>
      </c>
      <c r="H10" s="170">
        <f t="shared" si="1"/>
        <v>0.37029238472745446</v>
      </c>
      <c r="N10" s="24"/>
    </row>
    <row r="11" spans="1:14" s="14" customFormat="1" ht="20.100000000000001" customHeight="1">
      <c r="B11" s="229"/>
      <c r="C11" s="233" t="s">
        <v>55</v>
      </c>
      <c r="D11" s="234"/>
      <c r="E11" s="167">
        <v>3217</v>
      </c>
      <c r="F11" s="168">
        <f t="shared" si="0"/>
        <v>9.2360253796905059E-2</v>
      </c>
      <c r="G11" s="169">
        <v>284474.32</v>
      </c>
      <c r="H11" s="170">
        <f t="shared" si="1"/>
        <v>0.1376564209655341</v>
      </c>
      <c r="N11" s="24"/>
    </row>
    <row r="12" spans="1:14" s="14" customFormat="1" ht="20.100000000000001" customHeight="1">
      <c r="B12" s="229"/>
      <c r="C12" s="222" t="s">
        <v>151</v>
      </c>
      <c r="D12" s="223"/>
      <c r="E12" s="167">
        <v>1121</v>
      </c>
      <c r="F12" s="168">
        <f t="shared" si="0"/>
        <v>3.218397404610835E-2</v>
      </c>
      <c r="G12" s="169">
        <v>134856.81</v>
      </c>
      <c r="H12" s="170">
        <f t="shared" si="1"/>
        <v>6.5256877342844327E-2</v>
      </c>
      <c r="N12" s="24"/>
    </row>
    <row r="13" spans="1:14" s="14" customFormat="1" ht="20.100000000000001" customHeight="1">
      <c r="B13" s="229"/>
      <c r="C13" s="222" t="s">
        <v>149</v>
      </c>
      <c r="D13" s="223"/>
      <c r="E13" s="167">
        <v>249</v>
      </c>
      <c r="F13" s="168">
        <f t="shared" si="0"/>
        <v>7.1488042261204096E-3</v>
      </c>
      <c r="G13" s="169">
        <v>20634.080000000005</v>
      </c>
      <c r="H13" s="170">
        <f t="shared" si="1"/>
        <v>9.9847803580882383E-3</v>
      </c>
      <c r="N13" s="24"/>
    </row>
    <row r="14" spans="1:14" s="14" customFormat="1" ht="20.100000000000001" customHeight="1">
      <c r="B14" s="229"/>
      <c r="C14" s="222" t="s">
        <v>150</v>
      </c>
      <c r="D14" s="223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29"/>
      <c r="C15" s="222" t="s">
        <v>72</v>
      </c>
      <c r="D15" s="223"/>
      <c r="E15" s="167">
        <v>9441</v>
      </c>
      <c r="F15" s="168">
        <f t="shared" si="0"/>
        <v>0.27105164939278231</v>
      </c>
      <c r="G15" s="169">
        <v>128023.19</v>
      </c>
      <c r="H15" s="170">
        <f t="shared" si="1"/>
        <v>6.1950105499823514E-2</v>
      </c>
      <c r="N15" s="24"/>
    </row>
    <row r="16" spans="1:14" s="14" customFormat="1" ht="20.100000000000001" customHeight="1">
      <c r="B16" s="230"/>
      <c r="C16" s="224" t="s">
        <v>71</v>
      </c>
      <c r="D16" s="225"/>
      <c r="E16" s="171">
        <v>1056</v>
      </c>
      <c r="F16" s="172">
        <f t="shared" si="0"/>
        <v>3.0317820332462463E-2</v>
      </c>
      <c r="G16" s="173">
        <v>225988.41000000006</v>
      </c>
      <c r="H16" s="174">
        <f t="shared" si="1"/>
        <v>0.10935523354196512</v>
      </c>
      <c r="N16" s="24"/>
    </row>
    <row r="17" spans="2:8" s="14" customFormat="1" ht="20.100000000000001" hidden="1" customHeight="1">
      <c r="B17" s="241" t="s">
        <v>69</v>
      </c>
      <c r="C17" s="242" t="s">
        <v>83</v>
      </c>
      <c r="D17" s="243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29"/>
      <c r="C18" s="222" t="s">
        <v>84</v>
      </c>
      <c r="D18" s="223"/>
      <c r="E18" s="167">
        <v>0</v>
      </c>
      <c r="F18" s="168">
        <f t="shared" si="2"/>
        <v>0</v>
      </c>
      <c r="G18" s="169">
        <v>0</v>
      </c>
      <c r="H18" s="170">
        <f t="shared" si="3"/>
        <v>0</v>
      </c>
    </row>
    <row r="19" spans="2:8" s="14" customFormat="1" ht="20.100000000000001" customHeight="1">
      <c r="B19" s="229"/>
      <c r="C19" s="222" t="s">
        <v>85</v>
      </c>
      <c r="D19" s="223"/>
      <c r="E19" s="167">
        <v>674</v>
      </c>
      <c r="F19" s="168">
        <f t="shared" si="2"/>
        <v>7.5223214285714282E-2</v>
      </c>
      <c r="G19" s="169">
        <v>20700.729999999992</v>
      </c>
      <c r="H19" s="170">
        <f t="shared" si="3"/>
        <v>0.12555298224822278</v>
      </c>
    </row>
    <row r="20" spans="2:8" s="14" customFormat="1" ht="20.100000000000001" customHeight="1">
      <c r="B20" s="229"/>
      <c r="C20" s="222" t="s">
        <v>86</v>
      </c>
      <c r="D20" s="223"/>
      <c r="E20" s="167">
        <v>191</v>
      </c>
      <c r="F20" s="168">
        <f t="shared" si="2"/>
        <v>2.1316964285714286E-2</v>
      </c>
      <c r="G20" s="169">
        <v>6511.6899999999987</v>
      </c>
      <c r="H20" s="170">
        <f t="shared" si="3"/>
        <v>3.9494360777418476E-2</v>
      </c>
    </row>
    <row r="21" spans="2:8" s="14" customFormat="1" ht="20.100000000000001" customHeight="1">
      <c r="B21" s="229"/>
      <c r="C21" s="222" t="s">
        <v>87</v>
      </c>
      <c r="D21" s="223"/>
      <c r="E21" s="167">
        <v>447</v>
      </c>
      <c r="F21" s="168">
        <f t="shared" si="2"/>
        <v>4.988839285714286E-2</v>
      </c>
      <c r="G21" s="169">
        <v>5065.59</v>
      </c>
      <c r="H21" s="170">
        <f t="shared" si="3"/>
        <v>3.0723550877035499E-2</v>
      </c>
    </row>
    <row r="22" spans="2:8" s="14" customFormat="1" ht="20.100000000000001" hidden="1" customHeight="1">
      <c r="B22" s="229"/>
      <c r="C22" s="222" t="s">
        <v>88</v>
      </c>
      <c r="D22" s="223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29"/>
      <c r="C23" s="222" t="s">
        <v>89</v>
      </c>
      <c r="D23" s="223"/>
      <c r="E23" s="167">
        <v>2358</v>
      </c>
      <c r="F23" s="168">
        <f t="shared" si="2"/>
        <v>0.26316964285714284</v>
      </c>
      <c r="G23" s="169">
        <v>82376.140000000029</v>
      </c>
      <c r="H23" s="170">
        <f t="shared" si="3"/>
        <v>0.49962344531314218</v>
      </c>
    </row>
    <row r="24" spans="2:8" s="14" customFormat="1" ht="20.100000000000001" customHeight="1">
      <c r="B24" s="229"/>
      <c r="C24" s="222" t="s">
        <v>90</v>
      </c>
      <c r="D24" s="223"/>
      <c r="E24" s="167">
        <v>66</v>
      </c>
      <c r="F24" s="168">
        <f t="shared" si="2"/>
        <v>7.3660714285714284E-3</v>
      </c>
      <c r="G24" s="169">
        <v>2367.98</v>
      </c>
      <c r="H24" s="170">
        <f t="shared" si="3"/>
        <v>1.4362148141835901E-2</v>
      </c>
    </row>
    <row r="25" spans="2:8" s="14" customFormat="1" ht="20.100000000000001" customHeight="1">
      <c r="B25" s="229"/>
      <c r="C25" s="222" t="s">
        <v>144</v>
      </c>
      <c r="D25" s="223"/>
      <c r="E25" s="167">
        <v>6</v>
      </c>
      <c r="F25" s="168">
        <f t="shared" si="2"/>
        <v>6.6964285714285715E-4</v>
      </c>
      <c r="G25" s="169">
        <v>244.01999999999998</v>
      </c>
      <c r="H25" s="170">
        <f t="shared" si="3"/>
        <v>1.4800173099311633E-3</v>
      </c>
    </row>
    <row r="26" spans="2:8" s="14" customFormat="1" ht="20.100000000000001" customHeight="1">
      <c r="B26" s="229"/>
      <c r="C26" s="222" t="s">
        <v>145</v>
      </c>
      <c r="D26" s="223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29"/>
      <c r="C27" s="222" t="s">
        <v>92</v>
      </c>
      <c r="D27" s="223"/>
      <c r="E27" s="167">
        <v>5010</v>
      </c>
      <c r="F27" s="168">
        <f t="shared" si="2"/>
        <v>0.5591517857142857</v>
      </c>
      <c r="G27" s="169">
        <v>30683.560000000005</v>
      </c>
      <c r="H27" s="170">
        <f t="shared" si="3"/>
        <v>0.1861003193603453</v>
      </c>
    </row>
    <row r="28" spans="2:8" s="14" customFormat="1" ht="20.100000000000001" customHeight="1">
      <c r="B28" s="230"/>
      <c r="C28" s="222" t="s">
        <v>91</v>
      </c>
      <c r="D28" s="223"/>
      <c r="E28" s="171">
        <v>208</v>
      </c>
      <c r="F28" s="172">
        <f t="shared" si="2"/>
        <v>2.3214285714285715E-2</v>
      </c>
      <c r="G28" s="173">
        <v>16926.739999999998</v>
      </c>
      <c r="H28" s="174">
        <f t="shared" si="3"/>
        <v>0.10266317597206877</v>
      </c>
    </row>
    <row r="29" spans="2:8" s="14" customFormat="1" ht="20.100000000000001" customHeight="1">
      <c r="B29" s="252" t="s">
        <v>82</v>
      </c>
      <c r="C29" s="242" t="s">
        <v>73</v>
      </c>
      <c r="D29" s="243"/>
      <c r="E29" s="175">
        <v>161</v>
      </c>
      <c r="F29" s="176">
        <f t="shared" ref="F29:F40" si="4">E29/SUM(E$29:E$40)</f>
        <v>4.1335044929396665E-2</v>
      </c>
      <c r="G29" s="177">
        <v>28724.629999999997</v>
      </c>
      <c r="H29" s="178">
        <f t="shared" ref="H29:H40" si="5">G29/SUM(G$29:G$40)</f>
        <v>3.351358566092412E-2</v>
      </c>
    </row>
    <row r="30" spans="2:8" s="14" customFormat="1" ht="20.100000000000001" customHeight="1">
      <c r="B30" s="253"/>
      <c r="C30" s="222" t="s">
        <v>74</v>
      </c>
      <c r="D30" s="223"/>
      <c r="E30" s="167">
        <v>7</v>
      </c>
      <c r="F30" s="168">
        <f t="shared" si="4"/>
        <v>1.7971758664955071E-3</v>
      </c>
      <c r="G30" s="169">
        <v>1356.4699999999998</v>
      </c>
      <c r="H30" s="170">
        <f t="shared" si="5"/>
        <v>1.5826199864532192E-3</v>
      </c>
    </row>
    <row r="31" spans="2:8" s="14" customFormat="1" ht="20.100000000000001" customHeight="1">
      <c r="B31" s="253"/>
      <c r="C31" s="222" t="s">
        <v>75</v>
      </c>
      <c r="D31" s="223"/>
      <c r="E31" s="167">
        <v>136</v>
      </c>
      <c r="F31" s="168">
        <f t="shared" si="4"/>
        <v>3.4916559691912707E-2</v>
      </c>
      <c r="G31" s="169">
        <v>19511.04</v>
      </c>
      <c r="H31" s="170">
        <f t="shared" si="5"/>
        <v>2.2763910636054041E-2</v>
      </c>
    </row>
    <row r="32" spans="2:8" s="14" customFormat="1" ht="20.100000000000001" customHeight="1">
      <c r="B32" s="253"/>
      <c r="C32" s="222" t="s">
        <v>76</v>
      </c>
      <c r="D32" s="223"/>
      <c r="E32" s="167">
        <v>9</v>
      </c>
      <c r="F32" s="168">
        <f t="shared" si="4"/>
        <v>2.3106546854942235E-3</v>
      </c>
      <c r="G32" s="169">
        <v>369.31</v>
      </c>
      <c r="H32" s="170">
        <f t="shared" si="5"/>
        <v>4.3088117481185611E-4</v>
      </c>
    </row>
    <row r="33" spans="2:8" s="14" customFormat="1" ht="20.100000000000001" customHeight="1">
      <c r="B33" s="253"/>
      <c r="C33" s="222" t="s">
        <v>77</v>
      </c>
      <c r="D33" s="223"/>
      <c r="E33" s="167">
        <v>561</v>
      </c>
      <c r="F33" s="168">
        <f t="shared" si="4"/>
        <v>0.14403080872913993</v>
      </c>
      <c r="G33" s="169">
        <v>129274.11000000003</v>
      </c>
      <c r="H33" s="170">
        <f t="shared" si="5"/>
        <v>0.15082662367538688</v>
      </c>
    </row>
    <row r="34" spans="2:8" s="14" customFormat="1" ht="20.100000000000001" customHeight="1">
      <c r="B34" s="253"/>
      <c r="C34" s="222" t="s">
        <v>78</v>
      </c>
      <c r="D34" s="223"/>
      <c r="E34" s="167">
        <v>110</v>
      </c>
      <c r="F34" s="168">
        <f t="shared" si="4"/>
        <v>2.8241335044929396E-2</v>
      </c>
      <c r="G34" s="169">
        <v>7551.09</v>
      </c>
      <c r="H34" s="170">
        <f t="shared" si="5"/>
        <v>8.8100038729253434E-3</v>
      </c>
    </row>
    <row r="35" spans="2:8" s="14" customFormat="1" ht="20.100000000000001" customHeight="1">
      <c r="B35" s="253"/>
      <c r="C35" s="222" t="s">
        <v>79</v>
      </c>
      <c r="D35" s="223"/>
      <c r="E35" s="167">
        <v>1809</v>
      </c>
      <c r="F35" s="168">
        <f t="shared" si="4"/>
        <v>0.46444159178433891</v>
      </c>
      <c r="G35" s="169">
        <v>520974.93000000017</v>
      </c>
      <c r="H35" s="170">
        <f t="shared" si="5"/>
        <v>0.60783160457589713</v>
      </c>
    </row>
    <row r="36" spans="2:8" s="14" customFormat="1" ht="20.100000000000001" customHeight="1">
      <c r="B36" s="253"/>
      <c r="C36" s="222" t="s">
        <v>80</v>
      </c>
      <c r="D36" s="223"/>
      <c r="E36" s="167">
        <v>24</v>
      </c>
      <c r="F36" s="168">
        <f t="shared" si="4"/>
        <v>6.1617458279845955E-3</v>
      </c>
      <c r="G36" s="169">
        <v>6091.59</v>
      </c>
      <c r="H36" s="170">
        <f t="shared" si="5"/>
        <v>7.1071767774285961E-3</v>
      </c>
    </row>
    <row r="37" spans="2:8" s="14" customFormat="1" ht="20.100000000000001" customHeight="1">
      <c r="B37" s="253"/>
      <c r="C37" s="222" t="s">
        <v>81</v>
      </c>
      <c r="D37" s="223"/>
      <c r="E37" s="167">
        <v>26</v>
      </c>
      <c r="F37" s="168">
        <f t="shared" si="4"/>
        <v>6.675224646983312E-3</v>
      </c>
      <c r="G37" s="169">
        <v>5783.43</v>
      </c>
      <c r="H37" s="170">
        <f t="shared" si="5"/>
        <v>6.7476404994236093E-3</v>
      </c>
    </row>
    <row r="38" spans="2:8" s="14" customFormat="1" ht="20.100000000000001" customHeight="1">
      <c r="B38" s="253"/>
      <c r="C38" s="222" t="s">
        <v>146</v>
      </c>
      <c r="D38" s="223"/>
      <c r="E38" s="167">
        <v>48</v>
      </c>
      <c r="F38" s="168">
        <f t="shared" si="4"/>
        <v>1.2323491655969191E-2</v>
      </c>
      <c r="G38" s="169">
        <v>14724.329999999998</v>
      </c>
      <c r="H38" s="170">
        <f t="shared" si="5"/>
        <v>1.7179162786595155E-2</v>
      </c>
    </row>
    <row r="39" spans="2:8" s="14" customFormat="1" ht="20.100000000000001" customHeight="1">
      <c r="B39" s="253"/>
      <c r="C39" s="247" t="s">
        <v>93</v>
      </c>
      <c r="D39" s="248"/>
      <c r="E39" s="167">
        <v>54</v>
      </c>
      <c r="F39" s="168">
        <f t="shared" si="4"/>
        <v>1.386392811296534E-2</v>
      </c>
      <c r="G39" s="169">
        <v>14546.419999999998</v>
      </c>
      <c r="H39" s="184">
        <f t="shared" si="5"/>
        <v>1.6971591722148547E-2</v>
      </c>
    </row>
    <row r="40" spans="2:8" s="14" customFormat="1" ht="20.100000000000001" customHeight="1">
      <c r="B40" s="182"/>
      <c r="C40" s="224" t="s">
        <v>147</v>
      </c>
      <c r="D40" s="225"/>
      <c r="E40" s="167">
        <v>950</v>
      </c>
      <c r="F40" s="185">
        <f t="shared" si="4"/>
        <v>0.24390243902439024</v>
      </c>
      <c r="G40" s="169">
        <v>108196.70000000003</v>
      </c>
      <c r="H40" s="172">
        <f t="shared" si="5"/>
        <v>0.12623519863195137</v>
      </c>
    </row>
    <row r="41" spans="2:8" s="14" customFormat="1" ht="20.100000000000001" customHeight="1">
      <c r="B41" s="249" t="s">
        <v>94</v>
      </c>
      <c r="C41" s="242" t="s">
        <v>95</v>
      </c>
      <c r="D41" s="243"/>
      <c r="E41" s="175">
        <v>3746</v>
      </c>
      <c r="F41" s="176">
        <f>E41/SUM(E$41:E$43)</f>
        <v>0.54950858148745785</v>
      </c>
      <c r="G41" s="177">
        <v>1102720.1099999999</v>
      </c>
      <c r="H41" s="178">
        <f>G41/SUM(G$41:G$43)</f>
        <v>0.51955403749684137</v>
      </c>
    </row>
    <row r="42" spans="2:8" s="14" customFormat="1" ht="20.100000000000001" customHeight="1">
      <c r="B42" s="250"/>
      <c r="C42" s="222" t="s">
        <v>96</v>
      </c>
      <c r="D42" s="223"/>
      <c r="E42" s="167">
        <v>2655</v>
      </c>
      <c r="F42" s="168">
        <f>E42/SUM(E$41:E$43)</f>
        <v>0.38946750770133493</v>
      </c>
      <c r="G42" s="169">
        <v>853578.62000000023</v>
      </c>
      <c r="H42" s="170">
        <f>G42/SUM(G$41:G$43)</f>
        <v>0.40216933954526524</v>
      </c>
    </row>
    <row r="43" spans="2:8" s="14" customFormat="1" ht="20.100000000000001" customHeight="1">
      <c r="B43" s="251"/>
      <c r="C43" s="222" t="s">
        <v>148</v>
      </c>
      <c r="D43" s="223"/>
      <c r="E43" s="183">
        <v>416</v>
      </c>
      <c r="F43" s="168">
        <f>E43/SUM(E$41:E$43)</f>
        <v>6.1023910811207276E-2</v>
      </c>
      <c r="G43" s="169">
        <v>166137.10999999996</v>
      </c>
      <c r="H43" s="170">
        <f>G43/SUM(G$41:G$43)</f>
        <v>7.8276622957893491E-2</v>
      </c>
    </row>
    <row r="44" spans="2:8" s="14" customFormat="1" ht="20.100000000000001" customHeight="1">
      <c r="B44" s="244" t="s">
        <v>111</v>
      </c>
      <c r="C44" s="245"/>
      <c r="D44" s="246"/>
      <c r="E44" s="144">
        <f>SUM(E5:E43)</f>
        <v>54503</v>
      </c>
      <c r="F44" s="179">
        <f>E44/E$44</f>
        <v>1</v>
      </c>
      <c r="G44" s="180">
        <f>SUM(G5:G43)</f>
        <v>5210969.5600000015</v>
      </c>
      <c r="H44" s="181">
        <f>G44/G$44</f>
        <v>1</v>
      </c>
    </row>
    <row r="45" spans="2:8" s="14" customFormat="1" ht="20.100000000000001" customHeight="1">
      <c r="B45" s="27"/>
      <c r="C45" s="27"/>
      <c r="D45" s="27"/>
      <c r="E45" s="198"/>
      <c r="F45" s="199"/>
      <c r="G45" s="200"/>
      <c r="H45" s="199"/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49">
    <mergeCell ref="B44:D44"/>
    <mergeCell ref="C35:D35"/>
    <mergeCell ref="C36:D36"/>
    <mergeCell ref="C37:D37"/>
    <mergeCell ref="C39:D39"/>
    <mergeCell ref="B41:B43"/>
    <mergeCell ref="C41:D41"/>
    <mergeCell ref="C42:D42"/>
    <mergeCell ref="B29:B39"/>
    <mergeCell ref="C29:D29"/>
    <mergeCell ref="C30:D30"/>
    <mergeCell ref="C31:D31"/>
    <mergeCell ref="C32:D32"/>
    <mergeCell ref="C33:D33"/>
    <mergeCell ref="C34:D34"/>
    <mergeCell ref="C43:D43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56" t="s">
        <v>57</v>
      </c>
      <c r="C3" s="257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8" t="s">
        <v>26</v>
      </c>
      <c r="C4" s="259"/>
      <c r="D4" s="62">
        <v>3298</v>
      </c>
      <c r="E4" s="67">
        <v>58798.510000000009</v>
      </c>
      <c r="F4" s="67">
        <f>E4*1000/D4</f>
        <v>17828.53547604609</v>
      </c>
      <c r="G4" s="67">
        <v>50320</v>
      </c>
      <c r="H4" s="63">
        <f>F4/G4</f>
        <v>0.35430316923779986</v>
      </c>
      <c r="K4" s="14">
        <f>D4*G4</f>
        <v>165955360</v>
      </c>
      <c r="L4" s="14" t="s">
        <v>26</v>
      </c>
      <c r="M4" s="24">
        <f>G4-F4</f>
        <v>32491.46452395391</v>
      </c>
    </row>
    <row r="5" spans="1:13" s="14" customFormat="1" ht="20.100000000000001" customHeight="1">
      <c r="B5" s="254" t="s">
        <v>27</v>
      </c>
      <c r="C5" s="255"/>
      <c r="D5" s="64">
        <v>3674</v>
      </c>
      <c r="E5" s="68">
        <v>106062.79999999999</v>
      </c>
      <c r="F5" s="68">
        <f t="shared" ref="F5:F13" si="0">E5*1000/D5</f>
        <v>28868.481219379421</v>
      </c>
      <c r="G5" s="68">
        <v>105310</v>
      </c>
      <c r="H5" s="65">
        <f t="shared" ref="H5:H10" si="1">F5/G5</f>
        <v>0.27412858436406251</v>
      </c>
      <c r="K5" s="14">
        <f t="shared" ref="K5:K10" si="2">D5*G5</f>
        <v>386908940</v>
      </c>
      <c r="L5" s="14" t="s">
        <v>27</v>
      </c>
      <c r="M5" s="24">
        <f t="shared" ref="M5:M10" si="3">G5-F5</f>
        <v>76441.518780620579</v>
      </c>
    </row>
    <row r="6" spans="1:13" s="14" customFormat="1" ht="20.100000000000001" customHeight="1">
      <c r="B6" s="254" t="s">
        <v>28</v>
      </c>
      <c r="C6" s="255"/>
      <c r="D6" s="64">
        <v>6299</v>
      </c>
      <c r="E6" s="68">
        <v>564528.92999999993</v>
      </c>
      <c r="F6" s="68">
        <f t="shared" si="0"/>
        <v>89621.992379742791</v>
      </c>
      <c r="G6" s="68">
        <v>167650</v>
      </c>
      <c r="H6" s="65">
        <f t="shared" si="1"/>
        <v>0.53457794440645867</v>
      </c>
      <c r="K6" s="14">
        <f t="shared" si="2"/>
        <v>1056027350</v>
      </c>
      <c r="L6" s="14" t="s">
        <v>28</v>
      </c>
      <c r="M6" s="24">
        <f t="shared" si="3"/>
        <v>78028.007620257209</v>
      </c>
    </row>
    <row r="7" spans="1:13" s="14" customFormat="1" ht="20.100000000000001" customHeight="1">
      <c r="B7" s="254" t="s">
        <v>29</v>
      </c>
      <c r="C7" s="255"/>
      <c r="D7" s="64">
        <v>3966</v>
      </c>
      <c r="E7" s="68">
        <v>463389.80999999988</v>
      </c>
      <c r="F7" s="68">
        <f t="shared" si="0"/>
        <v>116840.59757942508</v>
      </c>
      <c r="G7" s="68">
        <v>197050</v>
      </c>
      <c r="H7" s="65">
        <f t="shared" si="1"/>
        <v>0.59294898543225116</v>
      </c>
      <c r="K7" s="14">
        <f t="shared" si="2"/>
        <v>781500300</v>
      </c>
      <c r="L7" s="14" t="s">
        <v>29</v>
      </c>
      <c r="M7" s="24">
        <f t="shared" si="3"/>
        <v>80209.402420574916</v>
      </c>
    </row>
    <row r="8" spans="1:13" s="14" customFormat="1" ht="20.100000000000001" customHeight="1">
      <c r="B8" s="254" t="s">
        <v>30</v>
      </c>
      <c r="C8" s="255"/>
      <c r="D8" s="64">
        <v>2505</v>
      </c>
      <c r="E8" s="68">
        <v>385712.82000000007</v>
      </c>
      <c r="F8" s="68">
        <f t="shared" si="0"/>
        <v>153977.17365269465</v>
      </c>
      <c r="G8" s="68">
        <v>270480</v>
      </c>
      <c r="H8" s="65">
        <f t="shared" si="1"/>
        <v>0.56927378605698997</v>
      </c>
      <c r="K8" s="14">
        <f t="shared" si="2"/>
        <v>677552400</v>
      </c>
      <c r="L8" s="14" t="s">
        <v>30</v>
      </c>
      <c r="M8" s="24">
        <f t="shared" si="3"/>
        <v>116502.82634730535</v>
      </c>
    </row>
    <row r="9" spans="1:13" s="14" customFormat="1" ht="20.100000000000001" customHeight="1">
      <c r="B9" s="254" t="s">
        <v>31</v>
      </c>
      <c r="C9" s="255"/>
      <c r="D9" s="64">
        <v>2346</v>
      </c>
      <c r="E9" s="68">
        <v>426588.43999999983</v>
      </c>
      <c r="F9" s="68">
        <f t="shared" si="0"/>
        <v>181836.50468883198</v>
      </c>
      <c r="G9" s="68">
        <v>309380</v>
      </c>
      <c r="H9" s="65">
        <f t="shared" si="1"/>
        <v>0.58774485968334078</v>
      </c>
      <c r="K9" s="14">
        <f t="shared" si="2"/>
        <v>725805480</v>
      </c>
      <c r="L9" s="14" t="s">
        <v>31</v>
      </c>
      <c r="M9" s="24">
        <f t="shared" si="3"/>
        <v>127543.49531116802</v>
      </c>
    </row>
    <row r="10" spans="1:13" s="14" customFormat="1" ht="20.100000000000001" customHeight="1">
      <c r="B10" s="260" t="s">
        <v>32</v>
      </c>
      <c r="C10" s="261"/>
      <c r="D10" s="72">
        <v>1060</v>
      </c>
      <c r="E10" s="73">
        <v>226348.36000000004</v>
      </c>
      <c r="F10" s="73">
        <f t="shared" si="0"/>
        <v>213536.1886792453</v>
      </c>
      <c r="G10" s="73">
        <v>362170</v>
      </c>
      <c r="H10" s="75">
        <f t="shared" si="1"/>
        <v>0.58960208929299862</v>
      </c>
      <c r="K10" s="14">
        <f t="shared" si="2"/>
        <v>383900200</v>
      </c>
      <c r="L10" s="14" t="s">
        <v>32</v>
      </c>
      <c r="M10" s="24">
        <f t="shared" si="3"/>
        <v>148633.8113207547</v>
      </c>
    </row>
    <row r="11" spans="1:13" s="14" customFormat="1" ht="20.100000000000001" customHeight="1">
      <c r="B11" s="258" t="s">
        <v>64</v>
      </c>
      <c r="C11" s="259"/>
      <c r="D11" s="62">
        <f>SUM(D4:D5)</f>
        <v>6972</v>
      </c>
      <c r="E11" s="67">
        <f>SUM(E4:E5)</f>
        <v>164861.31</v>
      </c>
      <c r="F11" s="67">
        <f t="shared" si="0"/>
        <v>23646.20051635112</v>
      </c>
      <c r="G11" s="82"/>
      <c r="H11" s="63">
        <f>SUM(E4:E5)*1000/SUM(K4:K5)</f>
        <v>0.29819489158551205</v>
      </c>
    </row>
    <row r="12" spans="1:13" s="14" customFormat="1" ht="20.100000000000001" customHeight="1">
      <c r="B12" s="260" t="s">
        <v>58</v>
      </c>
      <c r="C12" s="261"/>
      <c r="D12" s="66">
        <f>SUM(D6:D10)</f>
        <v>16176</v>
      </c>
      <c r="E12" s="78">
        <f>SUM(E6:E10)</f>
        <v>2066568.3599999996</v>
      </c>
      <c r="F12" s="69">
        <f t="shared" si="0"/>
        <v>127755.21513353112</v>
      </c>
      <c r="G12" s="83"/>
      <c r="H12" s="70">
        <f>SUM(E6:E10)*1000/SUM(K6:K10)</f>
        <v>0.57012152274170413</v>
      </c>
    </row>
    <row r="13" spans="1:13" s="14" customFormat="1" ht="20.100000000000001" customHeight="1">
      <c r="B13" s="256" t="s">
        <v>65</v>
      </c>
      <c r="C13" s="257"/>
      <c r="D13" s="71">
        <f>SUM(D11:D12)</f>
        <v>23148</v>
      </c>
      <c r="E13" s="79">
        <f>SUM(E11:E12)</f>
        <v>2231429.6699999995</v>
      </c>
      <c r="F13" s="74">
        <f t="shared" si="0"/>
        <v>96398.378693623614</v>
      </c>
      <c r="G13" s="77"/>
      <c r="H13" s="76">
        <f>SUM(E4:E10)*1000/SUM(K4:K10)</f>
        <v>0.53413513673379664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06月状況（表紙）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'06月状況（表紙）'!Print_Area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2018-11-09T01:45:55Z</cp:lastPrinted>
  <dcterms:created xsi:type="dcterms:W3CDTF">2003-07-11T02:30:35Z</dcterms:created>
  <dcterms:modified xsi:type="dcterms:W3CDTF">2024-08-05T05:00:34Z</dcterms:modified>
</cp:coreProperties>
</file>