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4年07月報告書\"/>
    </mc:Choice>
  </mc:AlternateContent>
  <xr:revisionPtr revIDLastSave="0" documentId="13_ncr:1_{901B76AE-DC13-49B0-9897-B9BF997F06C7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7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<sst xmlns="http://schemas.openxmlformats.org/spreadsheetml/2006/main" count="261" uniqueCount="188">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</sst>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21809</c:v>
                </c:pt>
                <c:pt idx="1">
                  <c:v>13288</c:v>
                </c:pt>
                <c:pt idx="2">
                  <c:v>8211</c:v>
                </c:pt>
                <c:pt idx="3">
                  <c:v>4757</c:v>
                </c:pt>
                <c:pt idx="4">
                  <c:v>6499</c:v>
                </c:pt>
                <c:pt idx="5">
                  <c:v>14053</c:v>
                </c:pt>
                <c:pt idx="6">
                  <c:v>21610</c:v>
                </c:pt>
                <c:pt idx="7">
                  <c:v>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17615</c:v>
                </c:pt>
                <c:pt idx="1">
                  <c:v>11799</c:v>
                </c:pt>
                <c:pt idx="2">
                  <c:v>6700</c:v>
                </c:pt>
                <c:pt idx="3">
                  <c:v>3634</c:v>
                </c:pt>
                <c:pt idx="4">
                  <c:v>5132</c:v>
                </c:pt>
                <c:pt idx="5">
                  <c:v>11568</c:v>
                </c:pt>
                <c:pt idx="6">
                  <c:v>17640</c:v>
                </c:pt>
                <c:pt idx="7">
                  <c:v>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7167</c:v>
                </c:pt>
                <c:pt idx="1">
                  <c:v>5561</c:v>
                </c:pt>
                <c:pt idx="2">
                  <c:v>3488</c:v>
                </c:pt>
                <c:pt idx="3">
                  <c:v>1744</c:v>
                </c:pt>
                <c:pt idx="4">
                  <c:v>2825</c:v>
                </c:pt>
                <c:pt idx="5">
                  <c:v>5931</c:v>
                </c:pt>
                <c:pt idx="6">
                  <c:v>9055</c:v>
                </c:pt>
                <c:pt idx="7">
                  <c:v>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0.24978555038493705</c:v>
                </c:pt>
                <c:pt idx="1">
                  <c:v>0.33641412921779984</c:v>
                </c:pt>
                <c:pt idx="2">
                  <c:v>0.38206283614012498</c:v>
                </c:pt>
                <c:pt idx="3">
                  <c:v>0.31153940735276037</c:v>
                </c:pt>
                <c:pt idx="4">
                  <c:v>0.33124054809587095</c:v>
                </c:pt>
                <c:pt idx="5">
                  <c:v>0.33299560959135427</c:v>
                </c:pt>
                <c:pt idx="6">
                  <c:v>0.37509706476160892</c:v>
                </c:pt>
                <c:pt idx="7">
                  <c:v>0.36972477064220183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3752</c:v>
                </c:pt>
                <c:pt idx="1">
                  <c:v>2672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1141399.3800000001</c:v>
                </c:pt>
                <c:pt idx="1">
                  <c:v>895428.54999999993</c:v>
                </c:pt>
                <c:pt idx="2">
                  <c:v>166085.88999999998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30011.56</c:v>
                </c:pt>
                <c:pt idx="1">
                  <c:v>1429.46</c:v>
                </c:pt>
                <c:pt idx="2">
                  <c:v>19351.800000000003</c:v>
                </c:pt>
                <c:pt idx="3">
                  <c:v>375.03000000000003</c:v>
                </c:pt>
                <c:pt idx="4">
                  <c:v>132353.07</c:v>
                </c:pt>
                <c:pt idx="5">
                  <c:v>7452.1200000000008</c:v>
                </c:pt>
                <c:pt idx="6">
                  <c:v>541905.07999999996</c:v>
                </c:pt>
                <c:pt idx="7">
                  <c:v>5794.4900000000007</c:v>
                </c:pt>
                <c:pt idx="8">
                  <c:v>6115.82</c:v>
                </c:pt>
                <c:pt idx="9">
                  <c:v>20961.240000000002</c:v>
                </c:pt>
                <c:pt idx="10">
                  <c:v>14309.67</c:v>
                </c:pt>
                <c:pt idx="11">
                  <c:v>114467.06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7</c:v>
                </c:pt>
                <c:pt idx="2">
                  <c:v>140</c:v>
                </c:pt>
                <c:pt idx="3">
                  <c:v>9</c:v>
                </c:pt>
                <c:pt idx="4">
                  <c:v>571</c:v>
                </c:pt>
                <c:pt idx="5">
                  <c:v>106</c:v>
                </c:pt>
                <c:pt idx="6">
                  <c:v>1818</c:v>
                </c:pt>
                <c:pt idx="7">
                  <c:v>24</c:v>
                </c:pt>
                <c:pt idx="8">
                  <c:v>28</c:v>
                </c:pt>
                <c:pt idx="9">
                  <c:v>67</c:v>
                </c:pt>
                <c:pt idx="10">
                  <c:v>54</c:v>
                </c:pt>
                <c:pt idx="11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18299.486866218693</c:v>
                </c:pt>
                <c:pt idx="1">
                  <c:v>29694.986508364815</c:v>
                </c:pt>
                <c:pt idx="2">
                  <c:v>94305.837290281721</c:v>
                </c:pt>
                <c:pt idx="3">
                  <c:v>121510.04763098515</c:v>
                </c:pt>
                <c:pt idx="4">
                  <c:v>158915.13405362147</c:v>
                </c:pt>
                <c:pt idx="5">
                  <c:v>192810.26484408369</c:v>
                </c:pt>
                <c:pt idx="6">
                  <c:v>221832.0169651272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3274</c:v>
                </c:pt>
                <c:pt idx="1">
                  <c:v>3706</c:v>
                </c:pt>
                <c:pt idx="2">
                  <c:v>6318</c:v>
                </c:pt>
                <c:pt idx="3">
                  <c:v>3989</c:v>
                </c:pt>
                <c:pt idx="4">
                  <c:v>2499</c:v>
                </c:pt>
                <c:pt idx="5">
                  <c:v>2341</c:v>
                </c:pt>
                <c:pt idx="6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18299.486866218693</c:v>
                </c:pt>
                <c:pt idx="1">
                  <c:v>29694.986508364815</c:v>
                </c:pt>
                <c:pt idx="2">
                  <c:v>94305.837290281721</c:v>
                </c:pt>
                <c:pt idx="3">
                  <c:v>121510.04763098515</c:v>
                </c:pt>
                <c:pt idx="4">
                  <c:v>158915.13405362147</c:v>
                </c:pt>
                <c:pt idx="5">
                  <c:v>192810.26484408369</c:v>
                </c:pt>
                <c:pt idx="6">
                  <c:v>221832.0169651272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7229</c:v>
                </c:pt>
                <c:pt idx="1">
                  <c:v>5705</c:v>
                </c:pt>
                <c:pt idx="2">
                  <c:v>8588</c:v>
                </c:pt>
                <c:pt idx="3">
                  <c:v>5414</c:v>
                </c:pt>
                <c:pt idx="4">
                  <c:v>4640</c:v>
                </c:pt>
                <c:pt idx="5">
                  <c:v>5738</c:v>
                </c:pt>
                <c:pt idx="6">
                  <c:v>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796</c:v>
                </c:pt>
                <c:pt idx="1">
                  <c:v>760</c:v>
                </c:pt>
                <c:pt idx="2">
                  <c:v>694</c:v>
                </c:pt>
                <c:pt idx="3">
                  <c:v>603</c:v>
                </c:pt>
                <c:pt idx="4">
                  <c:v>435</c:v>
                </c:pt>
                <c:pt idx="5">
                  <c:v>495</c:v>
                </c:pt>
                <c:pt idx="6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6433</c:v>
                </c:pt>
                <c:pt idx="1">
                  <c:v>4945</c:v>
                </c:pt>
                <c:pt idx="2">
                  <c:v>7894</c:v>
                </c:pt>
                <c:pt idx="3">
                  <c:v>4811</c:v>
                </c:pt>
                <c:pt idx="4">
                  <c:v>4205</c:v>
                </c:pt>
                <c:pt idx="5">
                  <c:v>5243</c:v>
                </c:pt>
                <c:pt idx="6">
                  <c:v>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1219</c:v>
                </c:pt>
                <c:pt idx="1">
                  <c:v>1262</c:v>
                </c:pt>
                <c:pt idx="2">
                  <c:v>765</c:v>
                </c:pt>
                <c:pt idx="3">
                  <c:v>218</c:v>
                </c:pt>
                <c:pt idx="4">
                  <c:v>317</c:v>
                </c:pt>
                <c:pt idx="5">
                  <c:v>765</c:v>
                </c:pt>
                <c:pt idx="6">
                  <c:v>2084</c:v>
                </c:pt>
                <c:pt idx="7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1196</c:v>
                </c:pt>
                <c:pt idx="1">
                  <c:v>1057</c:v>
                </c:pt>
                <c:pt idx="2">
                  <c:v>385</c:v>
                </c:pt>
                <c:pt idx="3">
                  <c:v>209</c:v>
                </c:pt>
                <c:pt idx="4">
                  <c:v>258</c:v>
                </c:pt>
                <c:pt idx="5">
                  <c:v>765</c:v>
                </c:pt>
                <c:pt idx="6">
                  <c:v>1425</c:v>
                </c:pt>
                <c:pt idx="7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1330</c:v>
                </c:pt>
                <c:pt idx="1">
                  <c:v>1112</c:v>
                </c:pt>
                <c:pt idx="2">
                  <c:v>910</c:v>
                </c:pt>
                <c:pt idx="3">
                  <c:v>344</c:v>
                </c:pt>
                <c:pt idx="4">
                  <c:v>519</c:v>
                </c:pt>
                <c:pt idx="5">
                  <c:v>1420</c:v>
                </c:pt>
                <c:pt idx="6">
                  <c:v>2134</c:v>
                </c:pt>
                <c:pt idx="7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1012</c:v>
                </c:pt>
                <c:pt idx="1">
                  <c:v>763</c:v>
                </c:pt>
                <c:pt idx="2">
                  <c:v>465</c:v>
                </c:pt>
                <c:pt idx="3">
                  <c:v>216</c:v>
                </c:pt>
                <c:pt idx="4">
                  <c:v>310</c:v>
                </c:pt>
                <c:pt idx="5">
                  <c:v>741</c:v>
                </c:pt>
                <c:pt idx="6">
                  <c:v>1456</c:v>
                </c:pt>
                <c:pt idx="7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810</c:v>
                </c:pt>
                <c:pt idx="1">
                  <c:v>653</c:v>
                </c:pt>
                <c:pt idx="2">
                  <c:v>419</c:v>
                </c:pt>
                <c:pt idx="3">
                  <c:v>188</c:v>
                </c:pt>
                <c:pt idx="4">
                  <c:v>292</c:v>
                </c:pt>
                <c:pt idx="5">
                  <c:v>700</c:v>
                </c:pt>
                <c:pt idx="6">
                  <c:v>1231</c:v>
                </c:pt>
                <c:pt idx="7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1031</c:v>
                </c:pt>
                <c:pt idx="1">
                  <c:v>702</c:v>
                </c:pt>
                <c:pt idx="2">
                  <c:v>526</c:v>
                </c:pt>
                <c:pt idx="3">
                  <c:v>207</c:v>
                </c:pt>
                <c:pt idx="4">
                  <c:v>397</c:v>
                </c:pt>
                <c:pt idx="5">
                  <c:v>796</c:v>
                </c:pt>
                <c:pt idx="6">
                  <c:v>1508</c:v>
                </c:pt>
                <c:pt idx="7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576</c:v>
                </c:pt>
                <c:pt idx="1">
                  <c:v>360</c:v>
                </c:pt>
                <c:pt idx="2">
                  <c:v>324</c:v>
                </c:pt>
                <c:pt idx="3">
                  <c:v>147</c:v>
                </c:pt>
                <c:pt idx="4">
                  <c:v>208</c:v>
                </c:pt>
                <c:pt idx="5">
                  <c:v>397</c:v>
                </c:pt>
                <c:pt idx="6">
                  <c:v>759</c:v>
                </c:pt>
                <c:pt idx="7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0.15397823614002704</c:v>
                </c:pt>
                <c:pt idx="1">
                  <c:v>0.19280214043330723</c:v>
                </c:pt>
                <c:pt idx="2">
                  <c:v>0.20620685906842764</c:v>
                </c:pt>
                <c:pt idx="3">
                  <c:v>0.15086334484459793</c:v>
                </c:pt>
                <c:pt idx="4">
                  <c:v>0.15917266187050361</c:v>
                </c:pt>
                <c:pt idx="5">
                  <c:v>0.17697768762677485</c:v>
                </c:pt>
                <c:pt idx="6">
                  <c:v>0.21937687609978263</c:v>
                </c:pt>
                <c:pt idx="7">
                  <c:v>0.17339950372208437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0.643101259642613</c:v>
                </c:pt>
                <c:pt idx="1">
                  <c:v>0.62444641275465018</c:v>
                </c:pt>
                <c:pt idx="2">
                  <c:v>0.60954571592869466</c:v>
                </c:pt>
                <c:pt idx="3">
                  <c:v>0.66782350024789294</c:v>
                </c:pt>
                <c:pt idx="4">
                  <c:v>0.6178406846609612</c:v>
                </c:pt>
                <c:pt idx="5">
                  <c:v>0.65266026100674024</c:v>
                </c:pt>
                <c:pt idx="6">
                  <c:v>0.66004234105033122</c:v>
                </c:pt>
                <c:pt idx="7">
                  <c:v>0.59949141767323588</c:v>
                </c:pt>
                <c:pt idx="8">
                  <c:v>0.63870979525488114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0.18630993067083293</c:v>
                </c:pt>
                <c:pt idx="1">
                  <c:v>0.2089080096166013</c:v>
                </c:pt>
                <c:pt idx="2">
                  <c:v>0.17289630055587502</c:v>
                </c:pt>
                <c:pt idx="3">
                  <c:v>0.14873574615765989</c:v>
                </c:pt>
                <c:pt idx="4">
                  <c:v>0.14154048716260698</c:v>
                </c:pt>
                <c:pt idx="5">
                  <c:v>0.12232898322099527</c:v>
                </c:pt>
                <c:pt idx="6">
                  <c:v>0.14457419927610463</c:v>
                </c:pt>
                <c:pt idx="7">
                  <c:v>0.17757999576181394</c:v>
                </c:pt>
                <c:pt idx="8">
                  <c:v>0.16436229475260725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5.2924519089932627E-2</c:v>
                </c:pt>
                <c:pt idx="1">
                  <c:v>5.276477287106162E-2</c:v>
                </c:pt>
                <c:pt idx="2">
                  <c:v>9.3156986774008049E-2</c:v>
                </c:pt>
                <c:pt idx="3">
                  <c:v>3.1234506693108576E-2</c:v>
                </c:pt>
                <c:pt idx="4">
                  <c:v>0.10928242264647794</c:v>
                </c:pt>
                <c:pt idx="5">
                  <c:v>8.1313638319231316E-2</c:v>
                </c:pt>
                <c:pt idx="6">
                  <c:v>8.4818684695759067E-2</c:v>
                </c:pt>
                <c:pt idx="7">
                  <c:v>6.3360881542699726E-2</c:v>
                </c:pt>
                <c:pt idx="8">
                  <c:v>7.2108271995032058E-2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0.11766429059662142</c:v>
                </c:pt>
                <c:pt idx="1">
                  <c:v>0.11388080475768696</c:v>
                </c:pt>
                <c:pt idx="2">
                  <c:v>0.12440099674142227</c:v>
                </c:pt>
                <c:pt idx="3">
                  <c:v>0.15220624690133863</c:v>
                </c:pt>
                <c:pt idx="4">
                  <c:v>0.1313364055299539</c:v>
                </c:pt>
                <c:pt idx="5">
                  <c:v>0.14369711745303312</c:v>
                </c:pt>
                <c:pt idx="6">
                  <c:v>0.11056477497780509</c:v>
                </c:pt>
                <c:pt idx="7">
                  <c:v>0.15956770502225048</c:v>
                </c:pt>
                <c:pt idx="8">
                  <c:v>0.1248196379974795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0.40264467702740309</c:v>
                </c:pt>
                <c:pt idx="1">
                  <c:v>0.42899594460959312</c:v>
                </c:pt>
                <c:pt idx="2">
                  <c:v>0.36566837866912777</c:v>
                </c:pt>
                <c:pt idx="3">
                  <c:v>0.41322423055904534</c:v>
                </c:pt>
                <c:pt idx="4">
                  <c:v>0.38499362557133371</c:v>
                </c:pt>
                <c:pt idx="5">
                  <c:v>0.3813171502058908</c:v>
                </c:pt>
                <c:pt idx="6">
                  <c:v>0.41460069968183522</c:v>
                </c:pt>
                <c:pt idx="7">
                  <c:v>0.36674266767743818</c:v>
                </c:pt>
                <c:pt idx="8">
                  <c:v>0.3984638740954381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4.0153548196884985E-2</c:v>
                </c:pt>
                <c:pt idx="1">
                  <c:v>4.3995794709053015E-2</c:v>
                </c:pt>
                <c:pt idx="2">
                  <c:v>2.9911263302827361E-2</c:v>
                </c:pt>
                <c:pt idx="3">
                  <c:v>2.7760626776821479E-2</c:v>
                </c:pt>
                <c:pt idx="4">
                  <c:v>2.5463600392837397E-2</c:v>
                </c:pt>
                <c:pt idx="5">
                  <c:v>2.1036042690576077E-2</c:v>
                </c:pt>
                <c:pt idx="6">
                  <c:v>2.6633035961077897E-2</c:v>
                </c:pt>
                <c:pt idx="7">
                  <c:v>3.2187390479219972E-2</c:v>
                </c:pt>
                <c:pt idx="8">
                  <c:v>3.1293309489071101E-2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0.11985039698380713</c:v>
                </c:pt>
                <c:pt idx="1">
                  <c:v>0.12764162365184928</c:v>
                </c:pt>
                <c:pt idx="2">
                  <c:v>0.21438710690970048</c:v>
                </c:pt>
                <c:pt idx="3">
                  <c:v>6.7245913884086808E-2</c:v>
                </c:pt>
                <c:pt idx="4">
                  <c:v>0.20739983880056206</c:v>
                </c:pt>
                <c:pt idx="5">
                  <c:v>0.17526917482736468</c:v>
                </c:pt>
                <c:pt idx="6">
                  <c:v>0.20813370279294932</c:v>
                </c:pt>
                <c:pt idx="7">
                  <c:v>0.1216619265107324</c:v>
                </c:pt>
                <c:pt idx="8">
                  <c:v>0.16468348618977061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0.43735137779190481</c:v>
                </c:pt>
                <c:pt idx="1">
                  <c:v>0.39936663702950459</c:v>
                </c:pt>
                <c:pt idx="2">
                  <c:v>0.39003325111834453</c:v>
                </c:pt>
                <c:pt idx="3">
                  <c:v>0.49176922878004642</c:v>
                </c:pt>
                <c:pt idx="4">
                  <c:v>0.38214293523526688</c:v>
                </c:pt>
                <c:pt idx="5">
                  <c:v>0.42237763227616854</c:v>
                </c:pt>
                <c:pt idx="6">
                  <c:v>0.35063256156413752</c:v>
                </c:pt>
                <c:pt idx="7">
                  <c:v>0.47940801533260946</c:v>
                </c:pt>
                <c:pt idx="8">
                  <c:v>0.4055593302257201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321581.75000000006</c:v>
                </c:pt>
                <c:pt idx="1">
                  <c:v>18329.990000000002</c:v>
                </c:pt>
                <c:pt idx="2">
                  <c:v>116830.83999999998</c:v>
                </c:pt>
                <c:pt idx="3">
                  <c:v>20595.230000000003</c:v>
                </c:pt>
                <c:pt idx="4">
                  <c:v>63472.08</c:v>
                </c:pt>
                <c:pt idx="5">
                  <c:v>803470.76</c:v>
                </c:pt>
                <c:pt idx="6">
                  <c:v>302449.02999999997</c:v>
                </c:pt>
                <c:pt idx="7">
                  <c:v>138153.65999999997</c:v>
                </c:pt>
                <c:pt idx="8">
                  <c:v>16290.509999999998</c:v>
                </c:pt>
                <c:pt idx="9">
                  <c:v>0</c:v>
                </c:pt>
                <c:pt idx="10">
                  <c:v>128374.93</c:v>
                </c:pt>
                <c:pt idx="11">
                  <c:v>234824.00000000003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5134</c:v>
                </c:pt>
                <c:pt idx="1">
                  <c:v>235</c:v>
                </c:pt>
                <c:pt idx="2">
                  <c:v>2391</c:v>
                </c:pt>
                <c:pt idx="3">
                  <c:v>451</c:v>
                </c:pt>
                <c:pt idx="4">
                  <c:v>4788</c:v>
                </c:pt>
                <c:pt idx="5">
                  <c:v>6881</c:v>
                </c:pt>
                <c:pt idx="6">
                  <c:v>3233</c:v>
                </c:pt>
                <c:pt idx="7">
                  <c:v>1113</c:v>
                </c:pt>
                <c:pt idx="8">
                  <c:v>207</c:v>
                </c:pt>
                <c:pt idx="9">
                  <c:v>0</c:v>
                </c:pt>
                <c:pt idx="10">
                  <c:v>9480</c:v>
                </c:pt>
                <c:pt idx="11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22509.659999999996</c:v>
                </c:pt>
                <c:pt idx="2">
                  <c:v>7178.97</c:v>
                </c:pt>
                <c:pt idx="3">
                  <c:v>5273.18</c:v>
                </c:pt>
                <c:pt idx="4">
                  <c:v>83610.070000000022</c:v>
                </c:pt>
                <c:pt idx="5">
                  <c:v>2399.2600000000002</c:v>
                </c:pt>
                <c:pt idx="6">
                  <c:v>253.48000000000002</c:v>
                </c:pt>
                <c:pt idx="7">
                  <c:v>0</c:v>
                </c:pt>
                <c:pt idx="8">
                  <c:v>31090.679999999997</c:v>
                </c:pt>
                <c:pt idx="9">
                  <c:v>17663.439999999995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686</c:v>
                </c:pt>
                <c:pt idx="2">
                  <c:v>187</c:v>
                </c:pt>
                <c:pt idx="3">
                  <c:v>445</c:v>
                </c:pt>
                <c:pt idx="4">
                  <c:v>2382</c:v>
                </c:pt>
                <c:pt idx="5">
                  <c:v>61</c:v>
                </c:pt>
                <c:pt idx="6">
                  <c:v>6</c:v>
                </c:pt>
                <c:pt idx="7">
                  <c:v>0</c:v>
                </c:pt>
                <c:pt idx="8">
                  <c:v>5023</c:v>
                </c:pt>
                <c:pt idx="9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62.3%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679989</v>
      </c>
      <c r="D5" s="30">
        <f>SUM(E5:G5)</f>
        <v>220236</v>
      </c>
      <c r="E5" s="31">
        <f>SUM(E6:E13)</f>
        <v>98748</v>
      </c>
      <c r="F5" s="31">
        <f>SUM(F6:F13)</f>
        <v>81749</v>
      </c>
      <c r="G5" s="32">
        <f t="shared" ref="G5:H5" si="0">SUM(G6:G13)</f>
        <v>39739</v>
      </c>
      <c r="H5" s="29">
        <f t="shared" si="0"/>
        <v>215271</v>
      </c>
      <c r="I5" s="33">
        <f>D5/C5</f>
        <v>0.32388170985118875</v>
      </c>
      <c r="J5" s="26"/>
      <c r="K5" s="24">
        <f t="shared" ref="K5:K13" si="1">C5-D5-H5</f>
        <v>244482</v>
      </c>
      <c r="L5" s="58">
        <f>E5/C5</f>
        <v>0.14521999620582099</v>
      </c>
      <c r="M5" s="58">
        <f>G5/C5</f>
        <v>5.8440651245828978E-2</v>
      </c>
    </row>
    <row r="6" spans="1:13" ht="20.100000000000001" customHeight="1" thickTop="1">
      <c r="B6" s="18" t="s">
        <v>17</v>
      </c>
      <c r="C6" s="34">
        <v>186524</v>
      </c>
      <c r="D6" s="35">
        <f t="shared" ref="D6:D13" si="2">SUM(E6:G6)</f>
        <v>46591</v>
      </c>
      <c r="E6" s="36">
        <v>21809</v>
      </c>
      <c r="F6" s="36">
        <v>17615</v>
      </c>
      <c r="G6" s="37">
        <v>7167</v>
      </c>
      <c r="H6" s="34">
        <v>63364</v>
      </c>
      <c r="I6" s="38">
        <f t="shared" ref="I6:I13" si="3">D6/C6</f>
        <v>0.24978555038493705</v>
      </c>
      <c r="J6" s="26"/>
      <c r="K6" s="24">
        <f t="shared" si="1"/>
        <v>76569</v>
      </c>
      <c r="L6" s="58">
        <f t="shared" ref="L6:L13" si="4">E6/C6</f>
        <v>0.11692329137269199</v>
      </c>
      <c r="M6" s="58">
        <f t="shared" ref="M6:M13" si="5">G6/C6</f>
        <v>3.8424009778902445E-2</v>
      </c>
    </row>
    <row r="7" spans="1:13" ht="20.100000000000001" customHeight="1">
      <c r="B7" s="19" t="s">
        <v>18</v>
      </c>
      <c r="C7" s="39">
        <v>91102</v>
      </c>
      <c r="D7" s="40">
        <f t="shared" si="2"/>
        <v>30648</v>
      </c>
      <c r="E7" s="41">
        <v>13288</v>
      </c>
      <c r="F7" s="41">
        <v>11799</v>
      </c>
      <c r="G7" s="42">
        <v>5561</v>
      </c>
      <c r="H7" s="39">
        <v>28523</v>
      </c>
      <c r="I7" s="43">
        <f t="shared" si="3"/>
        <v>0.33641412921779984</v>
      </c>
      <c r="J7" s="26"/>
      <c r="K7" s="24">
        <f t="shared" si="1"/>
        <v>31931</v>
      </c>
      <c r="L7" s="58">
        <f t="shared" si="4"/>
        <v>0.14585848828785317</v>
      </c>
      <c r="M7" s="58">
        <f t="shared" si="5"/>
        <v>6.1041470000658606E-2</v>
      </c>
    </row>
    <row r="8" spans="1:13" ht="20.100000000000001" customHeight="1">
      <c r="B8" s="19" t="s">
        <v>19</v>
      </c>
      <c r="C8" s="39">
        <v>48157</v>
      </c>
      <c r="D8" s="40">
        <f t="shared" si="2"/>
        <v>18399</v>
      </c>
      <c r="E8" s="41">
        <v>8211</v>
      </c>
      <c r="F8" s="41">
        <v>6700</v>
      </c>
      <c r="G8" s="42">
        <v>3488</v>
      </c>
      <c r="H8" s="39">
        <v>14300</v>
      </c>
      <c r="I8" s="43">
        <f t="shared" si="3"/>
        <v>0.38206283614012498</v>
      </c>
      <c r="J8" s="26"/>
      <c r="K8" s="24">
        <f t="shared" si="1"/>
        <v>15458</v>
      </c>
      <c r="L8" s="58">
        <f t="shared" si="4"/>
        <v>0.1705048071931391</v>
      </c>
      <c r="M8" s="58">
        <f t="shared" si="5"/>
        <v>7.2429760990094905E-2</v>
      </c>
    </row>
    <row r="9" spans="1:13" ht="20.100000000000001" customHeight="1">
      <c r="B9" s="19" t="s">
        <v>20</v>
      </c>
      <c r="C9" s="39">
        <v>32532</v>
      </c>
      <c r="D9" s="40">
        <f t="shared" si="2"/>
        <v>10135</v>
      </c>
      <c r="E9" s="41">
        <v>4757</v>
      </c>
      <c r="F9" s="41">
        <v>3634</v>
      </c>
      <c r="G9" s="42">
        <v>1744</v>
      </c>
      <c r="H9" s="39">
        <v>10292</v>
      </c>
      <c r="I9" s="43">
        <f t="shared" si="3"/>
        <v>0.31153940735276037</v>
      </c>
      <c r="J9" s="26"/>
      <c r="K9" s="24">
        <f t="shared" si="1"/>
        <v>12105</v>
      </c>
      <c r="L9" s="58">
        <f t="shared" si="4"/>
        <v>0.14622525513340712</v>
      </c>
      <c r="M9" s="58">
        <f t="shared" si="5"/>
        <v>5.3608754457149882E-2</v>
      </c>
    </row>
    <row r="10" spans="1:13" ht="20.100000000000001" customHeight="1">
      <c r="B10" s="19" t="s">
        <v>21</v>
      </c>
      <c r="C10" s="39">
        <v>43642</v>
      </c>
      <c r="D10" s="40">
        <f t="shared" si="2"/>
        <v>14456</v>
      </c>
      <c r="E10" s="41">
        <v>6499</v>
      </c>
      <c r="F10" s="41">
        <v>5132</v>
      </c>
      <c r="G10" s="42">
        <v>2825</v>
      </c>
      <c r="H10" s="39">
        <v>13489</v>
      </c>
      <c r="I10" s="43">
        <f t="shared" si="3"/>
        <v>0.33124054809587095</v>
      </c>
      <c r="J10" s="26"/>
      <c r="K10" s="24">
        <f t="shared" si="1"/>
        <v>15697</v>
      </c>
      <c r="L10" s="58">
        <f t="shared" si="4"/>
        <v>0.14891618165986895</v>
      </c>
      <c r="M10" s="58">
        <f t="shared" si="5"/>
        <v>6.4731222217130291E-2</v>
      </c>
    </row>
    <row r="11" spans="1:13" ht="20.100000000000001" customHeight="1">
      <c r="B11" s="19" t="s">
        <v>22</v>
      </c>
      <c r="C11" s="39">
        <v>94752</v>
      </c>
      <c r="D11" s="40">
        <f t="shared" si="2"/>
        <v>31552</v>
      </c>
      <c r="E11" s="41">
        <v>14053</v>
      </c>
      <c r="F11" s="41">
        <v>11568</v>
      </c>
      <c r="G11" s="42">
        <v>5931</v>
      </c>
      <c r="H11" s="39">
        <v>30516</v>
      </c>
      <c r="I11" s="43">
        <f t="shared" si="3"/>
        <v>0.33299560959135427</v>
      </c>
      <c r="J11" s="26"/>
      <c r="K11" s="24">
        <f t="shared" si="1"/>
        <v>32684</v>
      </c>
      <c r="L11" s="58">
        <f t="shared" si="4"/>
        <v>0.14831349206349206</v>
      </c>
      <c r="M11" s="58">
        <f t="shared" si="5"/>
        <v>6.2594984802431614E-2</v>
      </c>
    </row>
    <row r="12" spans="1:13" ht="20.100000000000001" customHeight="1">
      <c r="B12" s="19" t="s">
        <v>23</v>
      </c>
      <c r="C12" s="39">
        <v>128780</v>
      </c>
      <c r="D12" s="40">
        <f t="shared" si="2"/>
        <v>48305</v>
      </c>
      <c r="E12" s="41">
        <v>21610</v>
      </c>
      <c r="F12" s="41">
        <v>17640</v>
      </c>
      <c r="G12" s="42">
        <v>9055</v>
      </c>
      <c r="H12" s="39">
        <v>38223</v>
      </c>
      <c r="I12" s="43">
        <f t="shared" si="3"/>
        <v>0.37509706476160892</v>
      </c>
      <c r="J12" s="26"/>
      <c r="K12" s="24">
        <f t="shared" si="1"/>
        <v>42252</v>
      </c>
      <c r="L12" s="58">
        <f t="shared" si="4"/>
        <v>0.16780555986954496</v>
      </c>
      <c r="M12" s="58">
        <f t="shared" si="5"/>
        <v>7.0313713309520118E-2</v>
      </c>
    </row>
    <row r="13" spans="1:13" ht="20.100000000000001" customHeight="1">
      <c r="B13" s="19" t="s">
        <v>24</v>
      </c>
      <c r="C13" s="39">
        <v>54500</v>
      </c>
      <c r="D13" s="40">
        <f t="shared" si="2"/>
        <v>20150</v>
      </c>
      <c r="E13" s="41">
        <v>8521</v>
      </c>
      <c r="F13" s="41">
        <v>7661</v>
      </c>
      <c r="G13" s="42">
        <v>3968</v>
      </c>
      <c r="H13" s="39">
        <v>16564</v>
      </c>
      <c r="I13" s="43">
        <f t="shared" si="3"/>
        <v>0.36972477064220183</v>
      </c>
      <c r="J13" s="26"/>
      <c r="K13" s="24">
        <f t="shared" si="1"/>
        <v>17786</v>
      </c>
      <c r="L13" s="58">
        <f t="shared" si="4"/>
        <v>0.15634862385321102</v>
      </c>
      <c r="M13" s="58">
        <f t="shared" si="5"/>
        <v>7.2807339449541278E-2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7229</v>
      </c>
      <c r="E4" s="46">
        <f t="shared" ref="E4:K4" si="0">SUM(E5:E7)</f>
        <v>5705</v>
      </c>
      <c r="F4" s="46">
        <f t="shared" si="0"/>
        <v>8588</v>
      </c>
      <c r="G4" s="46">
        <f t="shared" si="0"/>
        <v>5414</v>
      </c>
      <c r="H4" s="46">
        <f t="shared" si="0"/>
        <v>4640</v>
      </c>
      <c r="I4" s="46">
        <f t="shared" si="0"/>
        <v>5738</v>
      </c>
      <c r="J4" s="45">
        <f t="shared" si="0"/>
        <v>3068</v>
      </c>
      <c r="K4" s="47">
        <f t="shared" si="0"/>
        <v>40382</v>
      </c>
      <c r="L4" s="55">
        <f>K4/人口統計!D5</f>
        <v>0.18335785248551553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796</v>
      </c>
      <c r="E5" s="49">
        <v>760</v>
      </c>
      <c r="F5" s="49">
        <v>694</v>
      </c>
      <c r="G5" s="49">
        <v>603</v>
      </c>
      <c r="H5" s="49">
        <v>435</v>
      </c>
      <c r="I5" s="49">
        <v>495</v>
      </c>
      <c r="J5" s="48">
        <v>310</v>
      </c>
      <c r="K5" s="50">
        <f>SUM(D5:J5)</f>
        <v>4093</v>
      </c>
      <c r="L5" s="56">
        <f>K5/人口統計!D5</f>
        <v>1.8584609237363554E-2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3008</v>
      </c>
      <c r="E6" s="49">
        <v>2113</v>
      </c>
      <c r="F6" s="49">
        <v>2967</v>
      </c>
      <c r="G6" s="49">
        <v>1633</v>
      </c>
      <c r="H6" s="49">
        <v>1343</v>
      </c>
      <c r="I6" s="49">
        <v>1508</v>
      </c>
      <c r="J6" s="48">
        <v>892</v>
      </c>
      <c r="K6" s="50">
        <f>SUM(D6:J6)</f>
        <v>13464</v>
      </c>
      <c r="L6" s="56">
        <f>K6/人口統計!D5</f>
        <v>6.1134419440963331E-2</v>
      </c>
      <c r="O6" s="162">
        <f>SUM(D6,D7)</f>
        <v>6433</v>
      </c>
      <c r="P6" s="162">
        <f t="shared" ref="P6:U6" si="1">SUM(E6,E7)</f>
        <v>4945</v>
      </c>
      <c r="Q6" s="162">
        <f t="shared" si="1"/>
        <v>7894</v>
      </c>
      <c r="R6" s="162">
        <f t="shared" si="1"/>
        <v>4811</v>
      </c>
      <c r="S6" s="162">
        <f t="shared" si="1"/>
        <v>4205</v>
      </c>
      <c r="T6" s="162">
        <f t="shared" si="1"/>
        <v>5243</v>
      </c>
      <c r="U6" s="162">
        <f t="shared" si="1"/>
        <v>2758</v>
      </c>
    </row>
    <row r="7" spans="1:21" ht="20.100000000000001" customHeight="1">
      <c r="B7" s="117"/>
      <c r="C7" s="119" t="s">
        <v>142</v>
      </c>
      <c r="D7" s="51">
        <v>3425</v>
      </c>
      <c r="E7" s="52">
        <v>2832</v>
      </c>
      <c r="F7" s="52">
        <v>4927</v>
      </c>
      <c r="G7" s="52">
        <v>3178</v>
      </c>
      <c r="H7" s="52">
        <v>2862</v>
      </c>
      <c r="I7" s="52">
        <v>3735</v>
      </c>
      <c r="J7" s="51">
        <v>1866</v>
      </c>
      <c r="K7" s="53">
        <f>SUM(D7:J7)</f>
        <v>22825</v>
      </c>
      <c r="L7" s="57">
        <f>K7/人口統計!D5</f>
        <v>0.10363882380718865</v>
      </c>
      <c r="O7" s="14">
        <f>O6/($K$6+$K$7)</f>
        <v>0.17727134944473533</v>
      </c>
      <c r="P7" s="14">
        <f t="shared" ref="P7:U7" si="2">P6/($K$6+$K$7)</f>
        <v>0.13626718840419963</v>
      </c>
      <c r="Q7" s="14">
        <f t="shared" si="2"/>
        <v>0.21753148336961614</v>
      </c>
      <c r="R7" s="14">
        <f t="shared" si="2"/>
        <v>0.13257460938576429</v>
      </c>
      <c r="S7" s="14">
        <f t="shared" si="2"/>
        <v>0.11587533412328804</v>
      </c>
      <c r="T7" s="14">
        <f t="shared" si="2"/>
        <v>0.14447904323624239</v>
      </c>
      <c r="U7" s="14">
        <f t="shared" si="2"/>
        <v>7.6000992036154208E-2</v>
      </c>
    </row>
    <row r="8" spans="1:21" ht="20.100000000000001" customHeight="1" thickBot="1">
      <c r="B8" s="209" t="s">
        <v>67</v>
      </c>
      <c r="C8" s="210"/>
      <c r="D8" s="45">
        <v>77</v>
      </c>
      <c r="E8" s="46">
        <v>111</v>
      </c>
      <c r="F8" s="46">
        <v>86</v>
      </c>
      <c r="G8" s="46">
        <v>98</v>
      </c>
      <c r="H8" s="46">
        <v>68</v>
      </c>
      <c r="I8" s="46">
        <v>72</v>
      </c>
      <c r="J8" s="45">
        <v>46</v>
      </c>
      <c r="K8" s="47">
        <f>SUM(D8:J8)</f>
        <v>558</v>
      </c>
      <c r="L8" s="80"/>
    </row>
    <row r="9" spans="1:21" ht="20.100000000000001" customHeight="1" thickTop="1">
      <c r="B9" s="211" t="s">
        <v>34</v>
      </c>
      <c r="C9" s="212"/>
      <c r="D9" s="35">
        <f>D4+D8</f>
        <v>7306</v>
      </c>
      <c r="E9" s="34">
        <f t="shared" ref="E9:K9" si="3">E4+E8</f>
        <v>5816</v>
      </c>
      <c r="F9" s="34">
        <f t="shared" si="3"/>
        <v>8674</v>
      </c>
      <c r="G9" s="34">
        <f t="shared" si="3"/>
        <v>5512</v>
      </c>
      <c r="H9" s="34">
        <f t="shared" si="3"/>
        <v>4708</v>
      </c>
      <c r="I9" s="34">
        <f t="shared" si="3"/>
        <v>5810</v>
      </c>
      <c r="J9" s="35">
        <f t="shared" si="3"/>
        <v>3114</v>
      </c>
      <c r="K9" s="54">
        <f t="shared" si="3"/>
        <v>40940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1219</v>
      </c>
      <c r="E24" s="46">
        <v>1196</v>
      </c>
      <c r="F24" s="46">
        <v>1330</v>
      </c>
      <c r="G24" s="46">
        <v>1012</v>
      </c>
      <c r="H24" s="46">
        <v>810</v>
      </c>
      <c r="I24" s="46">
        <v>1031</v>
      </c>
      <c r="J24" s="45">
        <v>576</v>
      </c>
      <c r="K24" s="47">
        <f>SUM(D24:J24)</f>
        <v>7174</v>
      </c>
      <c r="L24" s="55">
        <f>K24/人口統計!D6</f>
        <v>0.15397823614002704</v>
      </c>
    </row>
    <row r="25" spans="1:12" ht="20.100000000000001" customHeight="1">
      <c r="B25" s="207" t="s">
        <v>43</v>
      </c>
      <c r="C25" s="208"/>
      <c r="D25" s="45">
        <v>1262</v>
      </c>
      <c r="E25" s="46">
        <v>1057</v>
      </c>
      <c r="F25" s="46">
        <v>1112</v>
      </c>
      <c r="G25" s="46">
        <v>763</v>
      </c>
      <c r="H25" s="46">
        <v>653</v>
      </c>
      <c r="I25" s="46">
        <v>702</v>
      </c>
      <c r="J25" s="45">
        <v>360</v>
      </c>
      <c r="K25" s="47">
        <f t="shared" ref="K25:K31" si="4">SUM(D25:J25)</f>
        <v>5909</v>
      </c>
      <c r="L25" s="55">
        <f>K25/人口統計!D7</f>
        <v>0.19280214043330723</v>
      </c>
    </row>
    <row r="26" spans="1:12" ht="20.100000000000001" customHeight="1">
      <c r="B26" s="207" t="s">
        <v>44</v>
      </c>
      <c r="C26" s="208"/>
      <c r="D26" s="45">
        <v>765</v>
      </c>
      <c r="E26" s="46">
        <v>385</v>
      </c>
      <c r="F26" s="46">
        <v>910</v>
      </c>
      <c r="G26" s="46">
        <v>465</v>
      </c>
      <c r="H26" s="46">
        <v>419</v>
      </c>
      <c r="I26" s="46">
        <v>526</v>
      </c>
      <c r="J26" s="45">
        <v>324</v>
      </c>
      <c r="K26" s="47">
        <f t="shared" si="4"/>
        <v>3794</v>
      </c>
      <c r="L26" s="55">
        <f>K26/人口統計!D8</f>
        <v>0.20620685906842764</v>
      </c>
    </row>
    <row r="27" spans="1:12" ht="20.100000000000001" customHeight="1">
      <c r="B27" s="207" t="s">
        <v>45</v>
      </c>
      <c r="C27" s="208"/>
      <c r="D27" s="45">
        <v>218</v>
      </c>
      <c r="E27" s="46">
        <v>209</v>
      </c>
      <c r="F27" s="46">
        <v>344</v>
      </c>
      <c r="G27" s="46">
        <v>216</v>
      </c>
      <c r="H27" s="46">
        <v>188</v>
      </c>
      <c r="I27" s="46">
        <v>207</v>
      </c>
      <c r="J27" s="45">
        <v>147</v>
      </c>
      <c r="K27" s="47">
        <f t="shared" si="4"/>
        <v>1529</v>
      </c>
      <c r="L27" s="55">
        <f>K27/人口統計!D9</f>
        <v>0.15086334484459793</v>
      </c>
    </row>
    <row r="28" spans="1:12" ht="20.100000000000001" customHeight="1">
      <c r="B28" s="207" t="s">
        <v>46</v>
      </c>
      <c r="C28" s="208"/>
      <c r="D28" s="45">
        <v>317</v>
      </c>
      <c r="E28" s="46">
        <v>258</v>
      </c>
      <c r="F28" s="46">
        <v>519</v>
      </c>
      <c r="G28" s="46">
        <v>310</v>
      </c>
      <c r="H28" s="46">
        <v>292</v>
      </c>
      <c r="I28" s="46">
        <v>397</v>
      </c>
      <c r="J28" s="45">
        <v>208</v>
      </c>
      <c r="K28" s="47">
        <f t="shared" si="4"/>
        <v>2301</v>
      </c>
      <c r="L28" s="55">
        <f>K28/人口統計!D10</f>
        <v>0.15917266187050361</v>
      </c>
    </row>
    <row r="29" spans="1:12" ht="20.100000000000001" customHeight="1">
      <c r="B29" s="207" t="s">
        <v>47</v>
      </c>
      <c r="C29" s="208"/>
      <c r="D29" s="45">
        <v>765</v>
      </c>
      <c r="E29" s="46">
        <v>765</v>
      </c>
      <c r="F29" s="46">
        <v>1420</v>
      </c>
      <c r="G29" s="46">
        <v>741</v>
      </c>
      <c r="H29" s="46">
        <v>700</v>
      </c>
      <c r="I29" s="46">
        <v>796</v>
      </c>
      <c r="J29" s="45">
        <v>397</v>
      </c>
      <c r="K29" s="47">
        <f t="shared" si="4"/>
        <v>5584</v>
      </c>
      <c r="L29" s="55">
        <f>K29/人口統計!D11</f>
        <v>0.17697768762677485</v>
      </c>
    </row>
    <row r="30" spans="1:12" ht="20.100000000000001" customHeight="1">
      <c r="B30" s="207" t="s">
        <v>48</v>
      </c>
      <c r="C30" s="208"/>
      <c r="D30" s="45">
        <v>2084</v>
      </c>
      <c r="E30" s="46">
        <v>1425</v>
      </c>
      <c r="F30" s="46">
        <v>2134</v>
      </c>
      <c r="G30" s="46">
        <v>1456</v>
      </c>
      <c r="H30" s="46">
        <v>1231</v>
      </c>
      <c r="I30" s="46">
        <v>1508</v>
      </c>
      <c r="J30" s="45">
        <v>759</v>
      </c>
      <c r="K30" s="47">
        <f t="shared" si="4"/>
        <v>10597</v>
      </c>
      <c r="L30" s="55">
        <f>K30/人口統計!D12</f>
        <v>0.21937687609978263</v>
      </c>
    </row>
    <row r="31" spans="1:12" ht="20.100000000000001" customHeight="1" thickBot="1">
      <c r="B31" s="213" t="s">
        <v>24</v>
      </c>
      <c r="C31" s="214"/>
      <c r="D31" s="45">
        <v>599</v>
      </c>
      <c r="E31" s="46">
        <v>410</v>
      </c>
      <c r="F31" s="46">
        <v>819</v>
      </c>
      <c r="G31" s="46">
        <v>451</v>
      </c>
      <c r="H31" s="46">
        <v>347</v>
      </c>
      <c r="I31" s="46">
        <v>571</v>
      </c>
      <c r="J31" s="45">
        <v>297</v>
      </c>
      <c r="K31" s="47">
        <f t="shared" si="4"/>
        <v>3494</v>
      </c>
      <c r="L31" s="59">
        <f>K31/人口統計!D13</f>
        <v>0.17339950372208437</v>
      </c>
    </row>
    <row r="32" spans="1:12" ht="20.100000000000001" customHeight="1" thickTop="1">
      <c r="B32" s="205" t="s">
        <v>49</v>
      </c>
      <c r="C32" s="206"/>
      <c r="D32" s="35">
        <f>SUM(D24:D31)</f>
        <v>7229</v>
      </c>
      <c r="E32" s="34">
        <f t="shared" ref="E32:J32" si="5">SUM(E24:E31)</f>
        <v>5705</v>
      </c>
      <c r="F32" s="34">
        <f t="shared" si="5"/>
        <v>8588</v>
      </c>
      <c r="G32" s="34">
        <f t="shared" si="5"/>
        <v>5414</v>
      </c>
      <c r="H32" s="34">
        <f t="shared" si="5"/>
        <v>4640</v>
      </c>
      <c r="I32" s="34">
        <f t="shared" si="5"/>
        <v>5738</v>
      </c>
      <c r="J32" s="35">
        <f t="shared" si="5"/>
        <v>3068</v>
      </c>
      <c r="K32" s="54">
        <f>SUM(K24:K31)</f>
        <v>40382</v>
      </c>
      <c r="L32" s="60">
        <f>K32/人口統計!D5</f>
        <v>0.18335785248551553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273</v>
      </c>
      <c r="E50" s="192">
        <v>279</v>
      </c>
      <c r="F50" s="192">
        <v>279</v>
      </c>
      <c r="G50" s="192">
        <v>221</v>
      </c>
      <c r="H50" s="192">
        <v>170</v>
      </c>
      <c r="I50" s="192">
        <v>220</v>
      </c>
      <c r="J50" s="191">
        <v>129</v>
      </c>
      <c r="K50" s="193">
        <f t="shared" ref="K50:K82" si="6">SUM(D50:J50)</f>
        <v>1571</v>
      </c>
      <c r="L50" s="194">
        <f>K50/N50</f>
        <v>0.14471260132645541</v>
      </c>
      <c r="N50" s="14">
        <v>10856</v>
      </c>
    </row>
    <row r="51" spans="2:14" ht="20.100000000000001" customHeight="1">
      <c r="B51" s="215" t="s">
        <v>154</v>
      </c>
      <c r="C51" s="216"/>
      <c r="D51" s="191">
        <v>223</v>
      </c>
      <c r="E51" s="192">
        <v>184</v>
      </c>
      <c r="F51" s="192">
        <v>268</v>
      </c>
      <c r="G51" s="192">
        <v>163</v>
      </c>
      <c r="H51" s="192">
        <v>135</v>
      </c>
      <c r="I51" s="192">
        <v>190</v>
      </c>
      <c r="J51" s="191">
        <v>85</v>
      </c>
      <c r="K51" s="193">
        <f t="shared" si="6"/>
        <v>1248</v>
      </c>
      <c r="L51" s="194">
        <f t="shared" ref="L51:L82" si="7">K51/N51</f>
        <v>0.15979513444302176</v>
      </c>
      <c r="N51" s="14">
        <v>7810</v>
      </c>
    </row>
    <row r="52" spans="2:14" ht="20.100000000000001" customHeight="1">
      <c r="B52" s="215" t="s">
        <v>155</v>
      </c>
      <c r="C52" s="216"/>
      <c r="D52" s="191">
        <v>353</v>
      </c>
      <c r="E52" s="192">
        <v>319</v>
      </c>
      <c r="F52" s="192">
        <v>346</v>
      </c>
      <c r="G52" s="192">
        <v>279</v>
      </c>
      <c r="H52" s="192">
        <v>220</v>
      </c>
      <c r="I52" s="192">
        <v>256</v>
      </c>
      <c r="J52" s="191">
        <v>166</v>
      </c>
      <c r="K52" s="193">
        <f t="shared" si="6"/>
        <v>1939</v>
      </c>
      <c r="L52" s="194">
        <f t="shared" si="7"/>
        <v>0.17383898153128921</v>
      </c>
      <c r="N52" s="14">
        <v>11154</v>
      </c>
    </row>
    <row r="53" spans="2:14" ht="20.100000000000001" customHeight="1">
      <c r="B53" s="215" t="s">
        <v>156</v>
      </c>
      <c r="C53" s="216"/>
      <c r="D53" s="191">
        <v>173</v>
      </c>
      <c r="E53" s="192">
        <v>193</v>
      </c>
      <c r="F53" s="192">
        <v>207</v>
      </c>
      <c r="G53" s="192">
        <v>176</v>
      </c>
      <c r="H53" s="192">
        <v>146</v>
      </c>
      <c r="I53" s="192">
        <v>195</v>
      </c>
      <c r="J53" s="191">
        <v>99</v>
      </c>
      <c r="K53" s="193">
        <f t="shared" si="6"/>
        <v>1189</v>
      </c>
      <c r="L53" s="194">
        <f t="shared" si="7"/>
        <v>0.15467672694158971</v>
      </c>
      <c r="N53" s="14">
        <v>7687</v>
      </c>
    </row>
    <row r="54" spans="2:14" ht="20.100000000000001" customHeight="1">
      <c r="B54" s="215" t="s">
        <v>157</v>
      </c>
      <c r="C54" s="216"/>
      <c r="D54" s="191">
        <v>152</v>
      </c>
      <c r="E54" s="192">
        <v>174</v>
      </c>
      <c r="F54" s="192">
        <v>166</v>
      </c>
      <c r="G54" s="192">
        <v>142</v>
      </c>
      <c r="H54" s="192">
        <v>96</v>
      </c>
      <c r="I54" s="192">
        <v>134</v>
      </c>
      <c r="J54" s="191">
        <v>74</v>
      </c>
      <c r="K54" s="193">
        <f t="shared" si="6"/>
        <v>938</v>
      </c>
      <c r="L54" s="194">
        <f t="shared" si="7"/>
        <v>0.14333740831295844</v>
      </c>
      <c r="N54" s="14">
        <v>6544</v>
      </c>
    </row>
    <row r="55" spans="2:14" ht="20.100000000000001" customHeight="1">
      <c r="B55" s="215" t="s">
        <v>158</v>
      </c>
      <c r="C55" s="216"/>
      <c r="D55" s="191">
        <v>67</v>
      </c>
      <c r="E55" s="192">
        <v>78</v>
      </c>
      <c r="F55" s="192">
        <v>78</v>
      </c>
      <c r="G55" s="192">
        <v>55</v>
      </c>
      <c r="H55" s="192">
        <v>58</v>
      </c>
      <c r="I55" s="192">
        <v>55</v>
      </c>
      <c r="J55" s="191">
        <v>34</v>
      </c>
      <c r="K55" s="193">
        <f t="shared" si="6"/>
        <v>425</v>
      </c>
      <c r="L55" s="194">
        <f t="shared" si="7"/>
        <v>0.1673228346456693</v>
      </c>
      <c r="N55" s="14">
        <v>2540</v>
      </c>
    </row>
    <row r="56" spans="2:14" ht="20.100000000000001" customHeight="1">
      <c r="B56" s="215" t="s">
        <v>159</v>
      </c>
      <c r="C56" s="216"/>
      <c r="D56" s="191">
        <v>176</v>
      </c>
      <c r="E56" s="192">
        <v>145</v>
      </c>
      <c r="F56" s="192">
        <v>156</v>
      </c>
      <c r="G56" s="192">
        <v>128</v>
      </c>
      <c r="H56" s="192">
        <v>105</v>
      </c>
      <c r="I56" s="192">
        <v>108</v>
      </c>
      <c r="J56" s="191">
        <v>41</v>
      </c>
      <c r="K56" s="193">
        <f t="shared" si="6"/>
        <v>859</v>
      </c>
      <c r="L56" s="194">
        <f t="shared" si="7"/>
        <v>0.20389271303109424</v>
      </c>
      <c r="N56" s="14">
        <v>4213</v>
      </c>
    </row>
    <row r="57" spans="2:14" ht="20.100000000000001" customHeight="1">
      <c r="B57" s="215" t="s">
        <v>160</v>
      </c>
      <c r="C57" s="216"/>
      <c r="D57" s="191">
        <v>427</v>
      </c>
      <c r="E57" s="192">
        <v>413</v>
      </c>
      <c r="F57" s="192">
        <v>382</v>
      </c>
      <c r="G57" s="192">
        <v>257</v>
      </c>
      <c r="H57" s="192">
        <v>193</v>
      </c>
      <c r="I57" s="192">
        <v>221</v>
      </c>
      <c r="J57" s="191">
        <v>109</v>
      </c>
      <c r="K57" s="193">
        <f t="shared" si="6"/>
        <v>2002</v>
      </c>
      <c r="L57" s="194">
        <f t="shared" si="7"/>
        <v>0.21631550513236089</v>
      </c>
      <c r="N57" s="14">
        <v>9255</v>
      </c>
    </row>
    <row r="58" spans="2:14" ht="20.100000000000001" customHeight="1">
      <c r="B58" s="215" t="s">
        <v>161</v>
      </c>
      <c r="C58" s="216"/>
      <c r="D58" s="191">
        <v>443</v>
      </c>
      <c r="E58" s="192">
        <v>333</v>
      </c>
      <c r="F58" s="192">
        <v>383</v>
      </c>
      <c r="G58" s="192">
        <v>245</v>
      </c>
      <c r="H58" s="192">
        <v>240</v>
      </c>
      <c r="I58" s="192">
        <v>245</v>
      </c>
      <c r="J58" s="191">
        <v>141</v>
      </c>
      <c r="K58" s="193">
        <f t="shared" si="6"/>
        <v>2030</v>
      </c>
      <c r="L58" s="194">
        <f t="shared" si="7"/>
        <v>0.1917989417989418</v>
      </c>
      <c r="N58" s="14">
        <v>10584</v>
      </c>
    </row>
    <row r="59" spans="2:14" ht="20.100000000000001" customHeight="1">
      <c r="B59" s="215" t="s">
        <v>162</v>
      </c>
      <c r="C59" s="216"/>
      <c r="D59" s="191">
        <v>232</v>
      </c>
      <c r="E59" s="192">
        <v>188</v>
      </c>
      <c r="F59" s="192">
        <v>198</v>
      </c>
      <c r="G59" s="192">
        <v>153</v>
      </c>
      <c r="H59" s="192">
        <v>124</v>
      </c>
      <c r="I59" s="192">
        <v>141</v>
      </c>
      <c r="J59" s="191">
        <v>74</v>
      </c>
      <c r="K59" s="193">
        <f t="shared" si="6"/>
        <v>1110</v>
      </c>
      <c r="L59" s="194">
        <f t="shared" si="7"/>
        <v>0.16828380836870832</v>
      </c>
      <c r="N59" s="14">
        <v>6596</v>
      </c>
    </row>
    <row r="60" spans="2:14" ht="20.100000000000001" customHeight="1">
      <c r="B60" s="215" t="s">
        <v>163</v>
      </c>
      <c r="C60" s="216"/>
      <c r="D60" s="191">
        <v>383</v>
      </c>
      <c r="E60" s="192">
        <v>201</v>
      </c>
      <c r="F60" s="192">
        <v>482</v>
      </c>
      <c r="G60" s="192">
        <v>244</v>
      </c>
      <c r="H60" s="192">
        <v>224</v>
      </c>
      <c r="I60" s="192">
        <v>296</v>
      </c>
      <c r="J60" s="191">
        <v>171</v>
      </c>
      <c r="K60" s="193">
        <f t="shared" si="6"/>
        <v>2001</v>
      </c>
      <c r="L60" s="194">
        <f t="shared" si="7"/>
        <v>0.21132115323687822</v>
      </c>
      <c r="N60" s="14">
        <v>9469</v>
      </c>
    </row>
    <row r="61" spans="2:14" ht="20.100000000000001" customHeight="1">
      <c r="B61" s="215" t="s">
        <v>164</v>
      </c>
      <c r="C61" s="216"/>
      <c r="D61" s="191">
        <v>119</v>
      </c>
      <c r="E61" s="192">
        <v>70</v>
      </c>
      <c r="F61" s="192">
        <v>149</v>
      </c>
      <c r="G61" s="192">
        <v>81</v>
      </c>
      <c r="H61" s="192">
        <v>76</v>
      </c>
      <c r="I61" s="192">
        <v>92</v>
      </c>
      <c r="J61" s="191">
        <v>61</v>
      </c>
      <c r="K61" s="193">
        <f t="shared" si="6"/>
        <v>648</v>
      </c>
      <c r="L61" s="194">
        <f t="shared" si="7"/>
        <v>0.21759570181329752</v>
      </c>
      <c r="N61" s="14">
        <v>2978</v>
      </c>
    </row>
    <row r="62" spans="2:14" ht="20.100000000000001" customHeight="1">
      <c r="B62" s="215" t="s">
        <v>165</v>
      </c>
      <c r="C62" s="216"/>
      <c r="D62" s="191">
        <v>269</v>
      </c>
      <c r="E62" s="192">
        <v>123</v>
      </c>
      <c r="F62" s="192">
        <v>286</v>
      </c>
      <c r="G62" s="192">
        <v>151</v>
      </c>
      <c r="H62" s="192">
        <v>124</v>
      </c>
      <c r="I62" s="192">
        <v>147</v>
      </c>
      <c r="J62" s="191">
        <v>96</v>
      </c>
      <c r="K62" s="193">
        <f t="shared" si="6"/>
        <v>1196</v>
      </c>
      <c r="L62" s="194">
        <f t="shared" si="7"/>
        <v>0.20094086021505375</v>
      </c>
      <c r="N62" s="14">
        <v>5952</v>
      </c>
    </row>
    <row r="63" spans="2:14" ht="20.100000000000001" customHeight="1">
      <c r="B63" s="215" t="s">
        <v>166</v>
      </c>
      <c r="C63" s="216"/>
      <c r="D63" s="191">
        <v>206</v>
      </c>
      <c r="E63" s="192">
        <v>195</v>
      </c>
      <c r="F63" s="192">
        <v>316</v>
      </c>
      <c r="G63" s="192">
        <v>198</v>
      </c>
      <c r="H63" s="192">
        <v>161</v>
      </c>
      <c r="I63" s="192">
        <v>177</v>
      </c>
      <c r="J63" s="191">
        <v>126</v>
      </c>
      <c r="K63" s="193">
        <f t="shared" si="6"/>
        <v>1379</v>
      </c>
      <c r="L63" s="194">
        <f t="shared" si="7"/>
        <v>0.14867924528301887</v>
      </c>
      <c r="N63" s="14">
        <v>9275</v>
      </c>
    </row>
    <row r="64" spans="2:14" ht="20.100000000000001" customHeight="1">
      <c r="B64" s="215" t="s">
        <v>167</v>
      </c>
      <c r="C64" s="216"/>
      <c r="D64" s="191">
        <v>17</v>
      </c>
      <c r="E64" s="192">
        <v>19</v>
      </c>
      <c r="F64" s="192">
        <v>32</v>
      </c>
      <c r="G64" s="192">
        <v>21</v>
      </c>
      <c r="H64" s="192">
        <v>29</v>
      </c>
      <c r="I64" s="192">
        <v>32</v>
      </c>
      <c r="J64" s="191">
        <v>22</v>
      </c>
      <c r="K64" s="193">
        <f t="shared" si="6"/>
        <v>172</v>
      </c>
      <c r="L64" s="194">
        <f t="shared" si="7"/>
        <v>0.2</v>
      </c>
      <c r="N64" s="14">
        <v>860</v>
      </c>
    </row>
    <row r="65" spans="2:14" ht="20.100000000000001" customHeight="1">
      <c r="B65" s="215" t="s">
        <v>168</v>
      </c>
      <c r="C65" s="216"/>
      <c r="D65" s="191">
        <v>209</v>
      </c>
      <c r="E65" s="192">
        <v>158</v>
      </c>
      <c r="F65" s="192">
        <v>370</v>
      </c>
      <c r="G65" s="192">
        <v>209</v>
      </c>
      <c r="H65" s="192">
        <v>201</v>
      </c>
      <c r="I65" s="192">
        <v>298</v>
      </c>
      <c r="J65" s="191">
        <v>144</v>
      </c>
      <c r="K65" s="193">
        <f t="shared" si="6"/>
        <v>1589</v>
      </c>
      <c r="L65" s="194">
        <f t="shared" si="7"/>
        <v>0.15992351046698872</v>
      </c>
      <c r="N65" s="14">
        <v>9936</v>
      </c>
    </row>
    <row r="66" spans="2:14" ht="20.100000000000001" customHeight="1">
      <c r="B66" s="215" t="s">
        <v>169</v>
      </c>
      <c r="C66" s="216"/>
      <c r="D66" s="191">
        <v>116</v>
      </c>
      <c r="E66" s="192">
        <v>108</v>
      </c>
      <c r="F66" s="192">
        <v>154</v>
      </c>
      <c r="G66" s="192">
        <v>104</v>
      </c>
      <c r="H66" s="192">
        <v>95</v>
      </c>
      <c r="I66" s="192">
        <v>101</v>
      </c>
      <c r="J66" s="191">
        <v>68</v>
      </c>
      <c r="K66" s="193">
        <f t="shared" si="6"/>
        <v>746</v>
      </c>
      <c r="L66" s="194">
        <f t="shared" si="7"/>
        <v>0.16504424778761062</v>
      </c>
      <c r="N66" s="14">
        <v>4520</v>
      </c>
    </row>
    <row r="67" spans="2:14" ht="20.100000000000001" customHeight="1">
      <c r="B67" s="215" t="s">
        <v>170</v>
      </c>
      <c r="C67" s="216"/>
      <c r="D67" s="187">
        <v>573</v>
      </c>
      <c r="E67" s="188">
        <v>561</v>
      </c>
      <c r="F67" s="188">
        <v>1010</v>
      </c>
      <c r="G67" s="188">
        <v>533</v>
      </c>
      <c r="H67" s="188">
        <v>503</v>
      </c>
      <c r="I67" s="188">
        <v>601</v>
      </c>
      <c r="J67" s="187">
        <v>283</v>
      </c>
      <c r="K67" s="189">
        <f t="shared" si="6"/>
        <v>4064</v>
      </c>
      <c r="L67" s="195">
        <f t="shared" si="7"/>
        <v>0.18734153874521736</v>
      </c>
      <c r="N67" s="14">
        <v>21693</v>
      </c>
    </row>
    <row r="68" spans="2:14" ht="20.100000000000001" customHeight="1">
      <c r="B68" s="215" t="s">
        <v>171</v>
      </c>
      <c r="C68" s="216"/>
      <c r="D68" s="187">
        <v>86</v>
      </c>
      <c r="E68" s="188">
        <v>97</v>
      </c>
      <c r="F68" s="188">
        <v>177</v>
      </c>
      <c r="G68" s="188">
        <v>103</v>
      </c>
      <c r="H68" s="188">
        <v>86</v>
      </c>
      <c r="I68" s="188">
        <v>92</v>
      </c>
      <c r="J68" s="187">
        <v>49</v>
      </c>
      <c r="K68" s="189">
        <f t="shared" si="6"/>
        <v>690</v>
      </c>
      <c r="L68" s="195">
        <f t="shared" si="7"/>
        <v>0.16833373993656989</v>
      </c>
      <c r="N68" s="14">
        <v>4099</v>
      </c>
    </row>
    <row r="69" spans="2:14" ht="20.100000000000001" customHeight="1">
      <c r="B69" s="215" t="s">
        <v>172</v>
      </c>
      <c r="C69" s="216"/>
      <c r="D69" s="187">
        <v>111</v>
      </c>
      <c r="E69" s="188">
        <v>120</v>
      </c>
      <c r="F69" s="188">
        <v>254</v>
      </c>
      <c r="G69" s="188">
        <v>121</v>
      </c>
      <c r="H69" s="188">
        <v>121</v>
      </c>
      <c r="I69" s="188">
        <v>115</v>
      </c>
      <c r="J69" s="187">
        <v>69</v>
      </c>
      <c r="K69" s="189">
        <f t="shared" si="6"/>
        <v>911</v>
      </c>
      <c r="L69" s="195">
        <f t="shared" si="7"/>
        <v>0.15815972222222222</v>
      </c>
      <c r="N69" s="14">
        <v>5760</v>
      </c>
    </row>
    <row r="70" spans="2:14" ht="20.100000000000001" customHeight="1">
      <c r="B70" s="215" t="s">
        <v>173</v>
      </c>
      <c r="C70" s="216"/>
      <c r="D70" s="187">
        <v>779</v>
      </c>
      <c r="E70" s="188">
        <v>509</v>
      </c>
      <c r="F70" s="188">
        <v>689</v>
      </c>
      <c r="G70" s="188">
        <v>445</v>
      </c>
      <c r="H70" s="188">
        <v>395</v>
      </c>
      <c r="I70" s="188">
        <v>466</v>
      </c>
      <c r="J70" s="187">
        <v>231</v>
      </c>
      <c r="K70" s="189">
        <f t="shared" si="6"/>
        <v>3514</v>
      </c>
      <c r="L70" s="195">
        <f t="shared" si="7"/>
        <v>0.22662195279246744</v>
      </c>
      <c r="N70" s="14">
        <v>15506</v>
      </c>
    </row>
    <row r="71" spans="2:14" ht="20.100000000000001" customHeight="1">
      <c r="B71" s="215" t="s">
        <v>174</v>
      </c>
      <c r="C71" s="216"/>
      <c r="D71" s="187">
        <v>118</v>
      </c>
      <c r="E71" s="188">
        <v>118</v>
      </c>
      <c r="F71" s="188">
        <v>192</v>
      </c>
      <c r="G71" s="188">
        <v>159</v>
      </c>
      <c r="H71" s="188">
        <v>125</v>
      </c>
      <c r="I71" s="188">
        <v>140</v>
      </c>
      <c r="J71" s="187">
        <v>73</v>
      </c>
      <c r="K71" s="189">
        <f t="shared" si="6"/>
        <v>925</v>
      </c>
      <c r="L71" s="195">
        <f t="shared" si="7"/>
        <v>0.19896751989675199</v>
      </c>
      <c r="N71" s="14">
        <v>4649</v>
      </c>
    </row>
    <row r="72" spans="2:14" ht="20.100000000000001" customHeight="1">
      <c r="B72" s="215" t="s">
        <v>175</v>
      </c>
      <c r="C72" s="216"/>
      <c r="D72" s="187">
        <v>178</v>
      </c>
      <c r="E72" s="188">
        <v>114</v>
      </c>
      <c r="F72" s="188">
        <v>199</v>
      </c>
      <c r="G72" s="188">
        <v>131</v>
      </c>
      <c r="H72" s="188">
        <v>107</v>
      </c>
      <c r="I72" s="188">
        <v>125</v>
      </c>
      <c r="J72" s="187">
        <v>57</v>
      </c>
      <c r="K72" s="189">
        <f t="shared" si="6"/>
        <v>911</v>
      </c>
      <c r="L72" s="195">
        <f t="shared" si="7"/>
        <v>0.21255249650023331</v>
      </c>
      <c r="N72" s="14">
        <v>4286</v>
      </c>
    </row>
    <row r="73" spans="2:14" ht="20.100000000000001" customHeight="1">
      <c r="B73" s="215" t="s">
        <v>176</v>
      </c>
      <c r="C73" s="216"/>
      <c r="D73" s="187">
        <v>161</v>
      </c>
      <c r="E73" s="188">
        <v>112</v>
      </c>
      <c r="F73" s="188">
        <v>165</v>
      </c>
      <c r="G73" s="188">
        <v>93</v>
      </c>
      <c r="H73" s="188">
        <v>84</v>
      </c>
      <c r="I73" s="188">
        <v>143</v>
      </c>
      <c r="J73" s="187">
        <v>64</v>
      </c>
      <c r="K73" s="189">
        <f t="shared" si="6"/>
        <v>822</v>
      </c>
      <c r="L73" s="195">
        <f t="shared" si="7"/>
        <v>0.21450939457202506</v>
      </c>
      <c r="N73" s="14">
        <v>3832</v>
      </c>
    </row>
    <row r="74" spans="2:14" ht="20.100000000000001" customHeight="1">
      <c r="B74" s="215" t="s">
        <v>177</v>
      </c>
      <c r="C74" s="216"/>
      <c r="D74" s="187">
        <v>136</v>
      </c>
      <c r="E74" s="188">
        <v>114</v>
      </c>
      <c r="F74" s="188">
        <v>153</v>
      </c>
      <c r="G74" s="188">
        <v>90</v>
      </c>
      <c r="H74" s="188">
        <v>89</v>
      </c>
      <c r="I74" s="188">
        <v>100</v>
      </c>
      <c r="J74" s="187">
        <v>52</v>
      </c>
      <c r="K74" s="189">
        <f t="shared" si="6"/>
        <v>734</v>
      </c>
      <c r="L74" s="196">
        <f t="shared" si="7"/>
        <v>0.23279416428797969</v>
      </c>
      <c r="N74" s="14">
        <v>3153</v>
      </c>
    </row>
    <row r="75" spans="2:14" ht="20.100000000000001" customHeight="1">
      <c r="B75" s="215" t="s">
        <v>178</v>
      </c>
      <c r="C75" s="216"/>
      <c r="D75" s="187">
        <v>297</v>
      </c>
      <c r="E75" s="188">
        <v>199</v>
      </c>
      <c r="F75" s="188">
        <v>273</v>
      </c>
      <c r="G75" s="188">
        <v>208</v>
      </c>
      <c r="H75" s="188">
        <v>168</v>
      </c>
      <c r="I75" s="188">
        <v>210</v>
      </c>
      <c r="J75" s="187">
        <v>112</v>
      </c>
      <c r="K75" s="189">
        <f t="shared" si="6"/>
        <v>1467</v>
      </c>
      <c r="L75" s="197">
        <f t="shared" si="7"/>
        <v>0.24622356495468278</v>
      </c>
      <c r="N75" s="14">
        <v>5958</v>
      </c>
    </row>
    <row r="76" spans="2:14" ht="20.100000000000001" customHeight="1">
      <c r="B76" s="215" t="s">
        <v>179</v>
      </c>
      <c r="C76" s="216"/>
      <c r="D76" s="187">
        <v>75</v>
      </c>
      <c r="E76" s="188">
        <v>77</v>
      </c>
      <c r="F76" s="188">
        <v>91</v>
      </c>
      <c r="G76" s="188">
        <v>60</v>
      </c>
      <c r="H76" s="188">
        <v>59</v>
      </c>
      <c r="I76" s="188">
        <v>69</v>
      </c>
      <c r="J76" s="187">
        <v>33</v>
      </c>
      <c r="K76" s="189">
        <f t="shared" si="6"/>
        <v>464</v>
      </c>
      <c r="L76" s="195">
        <f t="shared" si="7"/>
        <v>0.23782675550999488</v>
      </c>
      <c r="N76" s="14">
        <v>1951</v>
      </c>
    </row>
    <row r="77" spans="2:14" ht="20.100000000000001" customHeight="1">
      <c r="B77" s="215" t="s">
        <v>180</v>
      </c>
      <c r="C77" s="216"/>
      <c r="D77" s="187">
        <v>286</v>
      </c>
      <c r="E77" s="188">
        <v>180</v>
      </c>
      <c r="F77" s="188">
        <v>334</v>
      </c>
      <c r="G77" s="188">
        <v>259</v>
      </c>
      <c r="H77" s="188">
        <v>191</v>
      </c>
      <c r="I77" s="188">
        <v>239</v>
      </c>
      <c r="J77" s="187">
        <v>125</v>
      </c>
      <c r="K77" s="189">
        <f t="shared" si="6"/>
        <v>1614</v>
      </c>
      <c r="L77" s="195">
        <f t="shared" si="7"/>
        <v>0.20761512734756882</v>
      </c>
      <c r="N77" s="14">
        <v>7774</v>
      </c>
    </row>
    <row r="78" spans="2:14" ht="20.100000000000001" customHeight="1">
      <c r="B78" s="215" t="s">
        <v>181</v>
      </c>
      <c r="C78" s="216"/>
      <c r="D78" s="187">
        <v>64</v>
      </c>
      <c r="E78" s="188">
        <v>21</v>
      </c>
      <c r="F78" s="188">
        <v>55</v>
      </c>
      <c r="G78" s="188">
        <v>26</v>
      </c>
      <c r="H78" s="188">
        <v>29</v>
      </c>
      <c r="I78" s="188">
        <v>29</v>
      </c>
      <c r="J78" s="187">
        <v>24</v>
      </c>
      <c r="K78" s="189">
        <f t="shared" si="6"/>
        <v>248</v>
      </c>
      <c r="L78" s="195">
        <f t="shared" si="7"/>
        <v>0.20735785953177258</v>
      </c>
      <c r="N78" s="14">
        <v>1196</v>
      </c>
    </row>
    <row r="79" spans="2:14" ht="20.100000000000001" customHeight="1">
      <c r="B79" s="215" t="s">
        <v>182</v>
      </c>
      <c r="C79" s="216"/>
      <c r="D79" s="187">
        <v>233</v>
      </c>
      <c r="E79" s="188">
        <v>169</v>
      </c>
      <c r="F79" s="188">
        <v>367</v>
      </c>
      <c r="G79" s="188">
        <v>193</v>
      </c>
      <c r="H79" s="188">
        <v>154</v>
      </c>
      <c r="I79" s="188">
        <v>258</v>
      </c>
      <c r="J79" s="187">
        <v>133</v>
      </c>
      <c r="K79" s="189">
        <f t="shared" si="6"/>
        <v>1507</v>
      </c>
      <c r="L79" s="195">
        <f t="shared" si="7"/>
        <v>0.16923076923076924</v>
      </c>
      <c r="N79" s="14">
        <v>8905</v>
      </c>
    </row>
    <row r="80" spans="2:14" ht="20.100000000000001" customHeight="1">
      <c r="B80" s="215" t="s">
        <v>183</v>
      </c>
      <c r="C80" s="216"/>
      <c r="D80" s="45">
        <v>56</v>
      </c>
      <c r="E80" s="46">
        <v>39</v>
      </c>
      <c r="F80" s="46">
        <v>72</v>
      </c>
      <c r="G80" s="46">
        <v>53</v>
      </c>
      <c r="H80" s="46">
        <v>33</v>
      </c>
      <c r="I80" s="46">
        <v>68</v>
      </c>
      <c r="J80" s="45">
        <v>41</v>
      </c>
      <c r="K80" s="47">
        <f t="shared" si="6"/>
        <v>362</v>
      </c>
      <c r="L80" s="195">
        <f t="shared" si="7"/>
        <v>0.17496375060415659</v>
      </c>
      <c r="N80" s="14">
        <v>2069</v>
      </c>
    </row>
    <row r="81" spans="2:14" ht="20.100000000000001" customHeight="1">
      <c r="B81" s="215" t="s">
        <v>184</v>
      </c>
      <c r="C81" s="216"/>
      <c r="D81" s="45">
        <v>52</v>
      </c>
      <c r="E81" s="46">
        <v>53</v>
      </c>
      <c r="F81" s="46">
        <v>114</v>
      </c>
      <c r="G81" s="46">
        <v>50</v>
      </c>
      <c r="H81" s="46">
        <v>50</v>
      </c>
      <c r="I81" s="46">
        <v>77</v>
      </c>
      <c r="J81" s="45">
        <v>37</v>
      </c>
      <c r="K81" s="47">
        <f t="shared" si="6"/>
        <v>433</v>
      </c>
      <c r="L81" s="195">
        <f t="shared" si="7"/>
        <v>0.16084695393759288</v>
      </c>
      <c r="N81" s="14">
        <v>2692</v>
      </c>
    </row>
    <row r="82" spans="2:14" ht="20.100000000000001" customHeight="1">
      <c r="B82" s="215" t="s">
        <v>185</v>
      </c>
      <c r="C82" s="216"/>
      <c r="D82" s="40">
        <v>263</v>
      </c>
      <c r="E82" s="39">
        <v>153</v>
      </c>
      <c r="F82" s="39">
        <v>277</v>
      </c>
      <c r="G82" s="39">
        <v>161</v>
      </c>
      <c r="H82" s="39">
        <v>117</v>
      </c>
      <c r="I82" s="39">
        <v>170</v>
      </c>
      <c r="J82" s="40">
        <v>91</v>
      </c>
      <c r="K82" s="190">
        <f t="shared" si="6"/>
        <v>1232</v>
      </c>
      <c r="L82" s="197">
        <f t="shared" si="7"/>
        <v>0.19000616903146206</v>
      </c>
      <c r="N82" s="14">
        <v>6484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6586</v>
      </c>
      <c r="E5" s="149">
        <v>379744.41000000009</v>
      </c>
      <c r="F5" s="151">
        <v>1908</v>
      </c>
      <c r="G5" s="152">
        <v>37869.829999999987</v>
      </c>
      <c r="H5" s="150">
        <v>542</v>
      </c>
      <c r="I5" s="149">
        <v>113033.95</v>
      </c>
      <c r="J5" s="151">
        <v>1205</v>
      </c>
      <c r="K5" s="152">
        <v>412477.18000000005</v>
      </c>
      <c r="M5" s="162">
        <f>Q5+Q7</f>
        <v>43969</v>
      </c>
      <c r="N5" s="121" t="s">
        <v>106</v>
      </c>
      <c r="O5" s="122"/>
      <c r="P5" s="134"/>
      <c r="Q5" s="123">
        <v>34970</v>
      </c>
      <c r="R5" s="124">
        <v>2164372.7800000007</v>
      </c>
      <c r="S5" s="124">
        <f>R5/Q5*100</f>
        <v>6189.2272805261673</v>
      </c>
    </row>
    <row r="6" spans="1:19" ht="20.100000000000001" customHeight="1">
      <c r="B6" s="217" t="s">
        <v>113</v>
      </c>
      <c r="C6" s="217"/>
      <c r="D6" s="153">
        <v>4935</v>
      </c>
      <c r="E6" s="154">
        <v>310226.76999999996</v>
      </c>
      <c r="F6" s="155">
        <v>1651</v>
      </c>
      <c r="G6" s="156">
        <v>31815.390000000007</v>
      </c>
      <c r="H6" s="153">
        <v>417</v>
      </c>
      <c r="I6" s="154">
        <v>92303.549999999988</v>
      </c>
      <c r="J6" s="155">
        <v>900</v>
      </c>
      <c r="K6" s="156">
        <v>288800.45000000007</v>
      </c>
      <c r="M6" s="58"/>
      <c r="N6" s="125"/>
      <c r="O6" s="94" t="s">
        <v>103</v>
      </c>
      <c r="P6" s="107"/>
      <c r="Q6" s="98">
        <f>Q5/Q$13</f>
        <v>0.63870979525488114</v>
      </c>
      <c r="R6" s="99">
        <f>R5/R$13</f>
        <v>0.3984638740954381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3180</v>
      </c>
      <c r="E7" s="154">
        <v>197427.88999999998</v>
      </c>
      <c r="F7" s="155">
        <v>902</v>
      </c>
      <c r="G7" s="156">
        <v>16149.379999999996</v>
      </c>
      <c r="H7" s="153">
        <v>486</v>
      </c>
      <c r="I7" s="154">
        <v>115749.67000000001</v>
      </c>
      <c r="J7" s="155">
        <v>649</v>
      </c>
      <c r="K7" s="156">
        <v>210582.71999999997</v>
      </c>
      <c r="M7" s="58"/>
      <c r="N7" s="126" t="s">
        <v>107</v>
      </c>
      <c r="O7" s="127"/>
      <c r="P7" s="135"/>
      <c r="Q7" s="128">
        <v>8999</v>
      </c>
      <c r="R7" s="129">
        <v>169978.74000000002</v>
      </c>
      <c r="S7" s="129">
        <f>R7/Q7*100</f>
        <v>1888.8625402822538</v>
      </c>
    </row>
    <row r="8" spans="1:19" ht="20.100000000000001" customHeight="1">
      <c r="B8" s="217" t="s">
        <v>115</v>
      </c>
      <c r="C8" s="217"/>
      <c r="D8" s="153">
        <v>1347</v>
      </c>
      <c r="E8" s="154">
        <v>84212.78</v>
      </c>
      <c r="F8" s="155">
        <v>300</v>
      </c>
      <c r="G8" s="156">
        <v>5657.4599999999991</v>
      </c>
      <c r="H8" s="153">
        <v>63</v>
      </c>
      <c r="I8" s="154">
        <v>13704.34</v>
      </c>
      <c r="J8" s="155">
        <v>307</v>
      </c>
      <c r="K8" s="156">
        <v>100219.81</v>
      </c>
      <c r="L8" s="89"/>
      <c r="M8" s="88"/>
      <c r="N8" s="130"/>
      <c r="O8" s="94" t="s">
        <v>103</v>
      </c>
      <c r="P8" s="107"/>
      <c r="Q8" s="98">
        <f>Q7/Q$13</f>
        <v>0.16436229475260725</v>
      </c>
      <c r="R8" s="99">
        <f>R7/R$13</f>
        <v>3.1293309489071101E-2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1877</v>
      </c>
      <c r="E9" s="154">
        <v>131700.75999999998</v>
      </c>
      <c r="F9" s="155">
        <v>430</v>
      </c>
      <c r="G9" s="156">
        <v>8710.73</v>
      </c>
      <c r="H9" s="153">
        <v>332</v>
      </c>
      <c r="I9" s="154">
        <v>70948.489999999991</v>
      </c>
      <c r="J9" s="155">
        <v>399</v>
      </c>
      <c r="K9" s="156">
        <v>130725.57999999999</v>
      </c>
      <c r="L9" s="89"/>
      <c r="M9" s="88"/>
      <c r="N9" s="126" t="s">
        <v>108</v>
      </c>
      <c r="O9" s="127"/>
      <c r="P9" s="135"/>
      <c r="Q9" s="128">
        <v>3948</v>
      </c>
      <c r="R9" s="129">
        <v>894526.4</v>
      </c>
      <c r="S9" s="129">
        <f>R9/Q9*100</f>
        <v>22657.710233029382</v>
      </c>
    </row>
    <row r="10" spans="1:19" ht="20.100000000000001" customHeight="1">
      <c r="B10" s="217" t="s">
        <v>117</v>
      </c>
      <c r="C10" s="217"/>
      <c r="D10" s="153">
        <v>4551</v>
      </c>
      <c r="E10" s="154">
        <v>297943.57</v>
      </c>
      <c r="F10" s="155">
        <v>853</v>
      </c>
      <c r="G10" s="156">
        <v>16436.59</v>
      </c>
      <c r="H10" s="153">
        <v>567</v>
      </c>
      <c r="I10" s="154">
        <v>136947.22</v>
      </c>
      <c r="J10" s="155">
        <v>1002</v>
      </c>
      <c r="K10" s="156">
        <v>330026.33</v>
      </c>
      <c r="L10" s="89"/>
      <c r="M10" s="88"/>
      <c r="N10" s="95"/>
      <c r="O10" s="94" t="s">
        <v>103</v>
      </c>
      <c r="P10" s="107"/>
      <c r="Q10" s="98">
        <f>Q9/Q$13</f>
        <v>7.2108271995032058E-2</v>
      </c>
      <c r="R10" s="99">
        <f>R9/R$13</f>
        <v>0.16468348618977061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9665</v>
      </c>
      <c r="E11" s="154">
        <v>579570.77000000025</v>
      </c>
      <c r="F11" s="155">
        <v>2117</v>
      </c>
      <c r="G11" s="156">
        <v>37230.35</v>
      </c>
      <c r="H11" s="153">
        <v>1242</v>
      </c>
      <c r="I11" s="154">
        <v>290950.32999999996</v>
      </c>
      <c r="J11" s="155">
        <v>1619</v>
      </c>
      <c r="K11" s="156">
        <v>490149.64000000007</v>
      </c>
      <c r="L11" s="89"/>
      <c r="M11" s="88"/>
      <c r="N11" s="126" t="s">
        <v>109</v>
      </c>
      <c r="O11" s="127"/>
      <c r="P11" s="135"/>
      <c r="Q11" s="101">
        <v>6834</v>
      </c>
      <c r="R11" s="102">
        <v>2202913.8199999989</v>
      </c>
      <c r="S11" s="102">
        <f>R11/Q11*100</f>
        <v>32234.618378694744</v>
      </c>
    </row>
    <row r="12" spans="1:19" ht="20.100000000000001" customHeight="1" thickBot="1">
      <c r="B12" s="218" t="s">
        <v>119</v>
      </c>
      <c r="C12" s="218"/>
      <c r="D12" s="157">
        <v>2829</v>
      </c>
      <c r="E12" s="158">
        <v>183545.83</v>
      </c>
      <c r="F12" s="159">
        <v>838</v>
      </c>
      <c r="G12" s="160">
        <v>16109.009999999998</v>
      </c>
      <c r="H12" s="157">
        <v>299</v>
      </c>
      <c r="I12" s="158">
        <v>60888.85</v>
      </c>
      <c r="J12" s="159">
        <v>753</v>
      </c>
      <c r="K12" s="160">
        <v>239932.10999999996</v>
      </c>
      <c r="L12" s="89"/>
      <c r="M12" s="88"/>
      <c r="N12" s="125"/>
      <c r="O12" s="84" t="s">
        <v>103</v>
      </c>
      <c r="P12" s="108"/>
      <c r="Q12" s="103">
        <f>Q11/Q$13</f>
        <v>0.1248196379974795</v>
      </c>
      <c r="R12" s="104">
        <f>R11/R$13</f>
        <v>0.4055593302257201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34970</v>
      </c>
      <c r="E13" s="149">
        <v>2164372.7800000007</v>
      </c>
      <c r="F13" s="151">
        <v>8999</v>
      </c>
      <c r="G13" s="152">
        <v>169978.74000000002</v>
      </c>
      <c r="H13" s="150">
        <v>3948</v>
      </c>
      <c r="I13" s="149">
        <v>894526.4</v>
      </c>
      <c r="J13" s="151">
        <v>6834</v>
      </c>
      <c r="K13" s="152">
        <v>2202913.8199999989</v>
      </c>
      <c r="M13" s="58"/>
      <c r="N13" s="131" t="s">
        <v>110</v>
      </c>
      <c r="O13" s="132"/>
      <c r="P13" s="133"/>
      <c r="Q13" s="96">
        <f>Q5+Q7+Q9+Q11</f>
        <v>54751</v>
      </c>
      <c r="R13" s="97">
        <f>R5+R7+R9+R11</f>
        <v>5431791.7400000002</v>
      </c>
      <c r="S13" s="97">
        <f>R13/Q13*100</f>
        <v>9920.8996000073057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0.643101259642613</v>
      </c>
      <c r="O16" s="58">
        <f>F5/(D5+F5+H5+J5)</f>
        <v>0.18630993067083293</v>
      </c>
      <c r="P16" s="58">
        <f>H5/(D5+F5+H5+J5)</f>
        <v>5.2924519089932627E-2</v>
      </c>
      <c r="Q16" s="58">
        <f>J5/(D5+F5+H5+J5)</f>
        <v>0.11766429059662142</v>
      </c>
    </row>
    <row r="17" spans="13:17" ht="20.100000000000001" customHeight="1">
      <c r="M17" s="14" t="s">
        <v>132</v>
      </c>
      <c r="N17" s="58">
        <f t="shared" ref="N17:N23" si="0">D6/(D6+F6+H6+J6)</f>
        <v>0.62444641275465018</v>
      </c>
      <c r="O17" s="58">
        <f t="shared" ref="O17:O23" si="1">F6/(D6+F6+H6+J6)</f>
        <v>0.2089080096166013</v>
      </c>
      <c r="P17" s="58">
        <f t="shared" ref="P17:P23" si="2">H6/(D6+F6+H6+J6)</f>
        <v>5.276477287106162E-2</v>
      </c>
      <c r="Q17" s="58">
        <f t="shared" ref="Q17:Q23" si="3">J6/(D6+F6+H6+J6)</f>
        <v>0.11388080475768696</v>
      </c>
    </row>
    <row r="18" spans="13:17" ht="20.100000000000001" customHeight="1">
      <c r="M18" s="14" t="s">
        <v>133</v>
      </c>
      <c r="N18" s="58">
        <f t="shared" si="0"/>
        <v>0.60954571592869466</v>
      </c>
      <c r="O18" s="58">
        <f t="shared" si="1"/>
        <v>0.17289630055587502</v>
      </c>
      <c r="P18" s="58">
        <f t="shared" si="2"/>
        <v>9.3156986774008049E-2</v>
      </c>
      <c r="Q18" s="58">
        <f t="shared" si="3"/>
        <v>0.12440099674142227</v>
      </c>
    </row>
    <row r="19" spans="13:17" ht="20.100000000000001" customHeight="1">
      <c r="M19" s="14" t="s">
        <v>134</v>
      </c>
      <c r="N19" s="58">
        <f t="shared" si="0"/>
        <v>0.66782350024789294</v>
      </c>
      <c r="O19" s="58">
        <f t="shared" si="1"/>
        <v>0.14873574615765989</v>
      </c>
      <c r="P19" s="58">
        <f t="shared" si="2"/>
        <v>3.1234506693108576E-2</v>
      </c>
      <c r="Q19" s="58">
        <f t="shared" si="3"/>
        <v>0.15220624690133863</v>
      </c>
    </row>
    <row r="20" spans="13:17" ht="20.100000000000001" customHeight="1">
      <c r="M20" s="14" t="s">
        <v>135</v>
      </c>
      <c r="N20" s="58">
        <f t="shared" si="0"/>
        <v>0.6178406846609612</v>
      </c>
      <c r="O20" s="58">
        <f t="shared" si="1"/>
        <v>0.14154048716260698</v>
      </c>
      <c r="P20" s="58">
        <f t="shared" si="2"/>
        <v>0.10928242264647794</v>
      </c>
      <c r="Q20" s="58">
        <f t="shared" si="3"/>
        <v>0.1313364055299539</v>
      </c>
    </row>
    <row r="21" spans="13:17" ht="20.100000000000001" customHeight="1">
      <c r="M21" s="14" t="s">
        <v>136</v>
      </c>
      <c r="N21" s="58">
        <f t="shared" si="0"/>
        <v>0.65266026100674024</v>
      </c>
      <c r="O21" s="58">
        <f t="shared" si="1"/>
        <v>0.12232898322099527</v>
      </c>
      <c r="P21" s="58">
        <f t="shared" si="2"/>
        <v>8.1313638319231316E-2</v>
      </c>
      <c r="Q21" s="58">
        <f t="shared" si="3"/>
        <v>0.14369711745303312</v>
      </c>
    </row>
    <row r="22" spans="13:17" ht="20.100000000000001" customHeight="1">
      <c r="M22" s="14" t="s">
        <v>137</v>
      </c>
      <c r="N22" s="58">
        <f t="shared" si="0"/>
        <v>0.66004234105033122</v>
      </c>
      <c r="O22" s="58">
        <f t="shared" si="1"/>
        <v>0.14457419927610463</v>
      </c>
      <c r="P22" s="58">
        <f t="shared" si="2"/>
        <v>8.4818684695759067E-2</v>
      </c>
      <c r="Q22" s="58">
        <f t="shared" si="3"/>
        <v>0.11056477497780509</v>
      </c>
    </row>
    <row r="23" spans="13:17" ht="20.100000000000001" customHeight="1">
      <c r="M23" s="14" t="s">
        <v>138</v>
      </c>
      <c r="N23" s="58">
        <f t="shared" si="0"/>
        <v>0.59949141767323588</v>
      </c>
      <c r="O23" s="58">
        <f t="shared" si="1"/>
        <v>0.17757999576181394</v>
      </c>
      <c r="P23" s="58">
        <f t="shared" si="2"/>
        <v>6.3360881542699726E-2</v>
      </c>
      <c r="Q23" s="58">
        <f t="shared" si="3"/>
        <v>0.15956770502225048</v>
      </c>
    </row>
    <row r="24" spans="13:17" ht="20.100000000000001" customHeight="1">
      <c r="M24" s="14" t="s">
        <v>139</v>
      </c>
      <c r="N24" s="58">
        <f t="shared" ref="N24" si="4">D13/(D13+F13+H13+J13)</f>
        <v>0.63870979525488114</v>
      </c>
      <c r="O24" s="58">
        <f t="shared" ref="O24" si="5">F13/(D13+F13+H13+J13)</f>
        <v>0.16436229475260725</v>
      </c>
      <c r="P24" s="58">
        <f t="shared" ref="P24" si="6">H13/(D13+F13+H13+J13)</f>
        <v>7.2108271995032058E-2</v>
      </c>
      <c r="Q24" s="58">
        <f t="shared" ref="Q24" si="7">J13/(D13+F13+H13+J13)</f>
        <v>0.1248196379974795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0.40264467702740309</v>
      </c>
      <c r="O29" s="58">
        <f>G5/(E5+G5+I5+K5)</f>
        <v>4.0153548196884985E-2</v>
      </c>
      <c r="P29" s="58">
        <f>I5/(E5+G5+I5+K5)</f>
        <v>0.11985039698380713</v>
      </c>
      <c r="Q29" s="58">
        <f>K5/(E5+G5+I5+K5)</f>
        <v>0.43735137779190481</v>
      </c>
    </row>
    <row r="30" spans="13:17" ht="20.100000000000001" customHeight="1">
      <c r="M30" s="14" t="s">
        <v>132</v>
      </c>
      <c r="N30" s="58">
        <f t="shared" ref="N30:N37" si="8">E6/(E6+G6+I6+K6)</f>
        <v>0.42899594460959312</v>
      </c>
      <c r="O30" s="58">
        <f t="shared" ref="O30:O37" si="9">G6/(E6+G6+I6+K6)</f>
        <v>4.3995794709053015E-2</v>
      </c>
      <c r="P30" s="58">
        <f t="shared" ref="P30:P37" si="10">I6/(E6+G6+I6+K6)</f>
        <v>0.12764162365184928</v>
      </c>
      <c r="Q30" s="58">
        <f t="shared" ref="Q30:Q37" si="11">K6/(E6+G6+I6+K6)</f>
        <v>0.39936663702950459</v>
      </c>
    </row>
    <row r="31" spans="13:17" ht="20.100000000000001" customHeight="1">
      <c r="M31" s="14" t="s">
        <v>133</v>
      </c>
      <c r="N31" s="58">
        <f t="shared" si="8"/>
        <v>0.36566837866912777</v>
      </c>
      <c r="O31" s="58">
        <f t="shared" si="9"/>
        <v>2.9911263302827361E-2</v>
      </c>
      <c r="P31" s="58">
        <f t="shared" si="10"/>
        <v>0.21438710690970048</v>
      </c>
      <c r="Q31" s="58">
        <f t="shared" si="11"/>
        <v>0.39003325111834453</v>
      </c>
    </row>
    <row r="32" spans="13:17" ht="20.100000000000001" customHeight="1">
      <c r="M32" s="14" t="s">
        <v>134</v>
      </c>
      <c r="N32" s="58">
        <f t="shared" si="8"/>
        <v>0.41322423055904534</v>
      </c>
      <c r="O32" s="58">
        <f t="shared" si="9"/>
        <v>2.7760626776821479E-2</v>
      </c>
      <c r="P32" s="58">
        <f t="shared" si="10"/>
        <v>6.7245913884086808E-2</v>
      </c>
      <c r="Q32" s="58">
        <f t="shared" si="11"/>
        <v>0.49176922878004642</v>
      </c>
    </row>
    <row r="33" spans="13:17" ht="20.100000000000001" customHeight="1">
      <c r="M33" s="14" t="s">
        <v>135</v>
      </c>
      <c r="N33" s="58">
        <f t="shared" si="8"/>
        <v>0.38499362557133371</v>
      </c>
      <c r="O33" s="58">
        <f t="shared" si="9"/>
        <v>2.5463600392837397E-2</v>
      </c>
      <c r="P33" s="58">
        <f t="shared" si="10"/>
        <v>0.20739983880056206</v>
      </c>
      <c r="Q33" s="58">
        <f t="shared" si="11"/>
        <v>0.38214293523526688</v>
      </c>
    </row>
    <row r="34" spans="13:17" ht="20.100000000000001" customHeight="1">
      <c r="M34" s="14" t="s">
        <v>136</v>
      </c>
      <c r="N34" s="58">
        <f t="shared" si="8"/>
        <v>0.3813171502058908</v>
      </c>
      <c r="O34" s="58">
        <f t="shared" si="9"/>
        <v>2.1036042690576077E-2</v>
      </c>
      <c r="P34" s="58">
        <f t="shared" si="10"/>
        <v>0.17526917482736468</v>
      </c>
      <c r="Q34" s="58">
        <f t="shared" si="11"/>
        <v>0.42237763227616854</v>
      </c>
    </row>
    <row r="35" spans="13:17" ht="20.100000000000001" customHeight="1">
      <c r="M35" s="14" t="s">
        <v>137</v>
      </c>
      <c r="N35" s="58">
        <f t="shared" si="8"/>
        <v>0.41460069968183522</v>
      </c>
      <c r="O35" s="58">
        <f t="shared" si="9"/>
        <v>2.6633035961077897E-2</v>
      </c>
      <c r="P35" s="58">
        <f t="shared" si="10"/>
        <v>0.20813370279294932</v>
      </c>
      <c r="Q35" s="58">
        <f t="shared" si="11"/>
        <v>0.35063256156413752</v>
      </c>
    </row>
    <row r="36" spans="13:17" ht="20.100000000000001" customHeight="1">
      <c r="M36" s="14" t="s">
        <v>138</v>
      </c>
      <c r="N36" s="58">
        <f t="shared" si="8"/>
        <v>0.36674266767743818</v>
      </c>
      <c r="O36" s="58">
        <f t="shared" si="9"/>
        <v>3.2187390479219972E-2</v>
      </c>
      <c r="P36" s="58">
        <f t="shared" si="10"/>
        <v>0.1216619265107324</v>
      </c>
      <c r="Q36" s="58">
        <f t="shared" si="11"/>
        <v>0.47940801533260946</v>
      </c>
    </row>
    <row r="37" spans="13:17" ht="20.100000000000001" customHeight="1">
      <c r="M37" s="14" t="s">
        <v>139</v>
      </c>
      <c r="N37" s="58">
        <f t="shared" si="8"/>
        <v>0.3984638740954381</v>
      </c>
      <c r="O37" s="58">
        <f t="shared" si="9"/>
        <v>3.1293309489071101E-2</v>
      </c>
      <c r="P37" s="58">
        <f t="shared" si="10"/>
        <v>0.16468348618977061</v>
      </c>
      <c r="Q37" s="58">
        <f t="shared" si="11"/>
        <v>0.4055593302257201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5134</v>
      </c>
      <c r="F5" s="164">
        <f t="shared" ref="F5:F16" si="0">E5/SUM(E$5:E$16)</f>
        <v>0.14681155275950816</v>
      </c>
      <c r="G5" s="165">
        <v>321581.75000000006</v>
      </c>
      <c r="H5" s="166">
        <f t="shared" ref="H5:H16" si="1">G5/SUM(G$5:G$16)</f>
        <v>0.1485796499436664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235</v>
      </c>
      <c r="F6" s="168">
        <f t="shared" si="0"/>
        <v>6.7200457535030022E-3</v>
      </c>
      <c r="G6" s="169">
        <v>18329.990000000002</v>
      </c>
      <c r="H6" s="170">
        <f t="shared" si="1"/>
        <v>8.4689616176008287E-3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2391</v>
      </c>
      <c r="F7" s="168">
        <f t="shared" si="0"/>
        <v>6.8372891049470974E-2</v>
      </c>
      <c r="G7" s="169">
        <v>116830.83999999998</v>
      </c>
      <c r="H7" s="170">
        <f t="shared" si="1"/>
        <v>5.397907471373762E-2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451</v>
      </c>
      <c r="F8" s="168">
        <f t="shared" si="0"/>
        <v>1.2896768658850442E-2</v>
      </c>
      <c r="G8" s="169">
        <v>20595.230000000003</v>
      </c>
      <c r="H8" s="170">
        <f t="shared" si="1"/>
        <v>9.5155650589913657E-3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4788</v>
      </c>
      <c r="F9" s="168">
        <f t="shared" si="0"/>
        <v>0.13691735773520161</v>
      </c>
      <c r="G9" s="169">
        <v>63472.08</v>
      </c>
      <c r="H9" s="170">
        <f t="shared" si="1"/>
        <v>2.9325853931687317E-2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6881</v>
      </c>
      <c r="F10" s="168">
        <f t="shared" si="0"/>
        <v>0.19676865885044323</v>
      </c>
      <c r="G10" s="169">
        <v>803470.76</v>
      </c>
      <c r="H10" s="170">
        <f t="shared" si="1"/>
        <v>0.37122568137268852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3233</v>
      </c>
      <c r="F11" s="168">
        <f t="shared" si="0"/>
        <v>9.2450672004575352E-2</v>
      </c>
      <c r="G11" s="169">
        <v>302449.02999999997</v>
      </c>
      <c r="H11" s="170">
        <f t="shared" si="1"/>
        <v>0.13973980489627114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1113</v>
      </c>
      <c r="F12" s="168">
        <f t="shared" si="0"/>
        <v>3.1827280526165284E-2</v>
      </c>
      <c r="G12" s="169">
        <v>138153.65999999997</v>
      </c>
      <c r="H12" s="170">
        <f t="shared" si="1"/>
        <v>6.3830806447307098E-2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207</v>
      </c>
      <c r="F13" s="168">
        <f t="shared" si="0"/>
        <v>5.9193594509579636E-3</v>
      </c>
      <c r="G13" s="169">
        <v>16290.509999999998</v>
      </c>
      <c r="H13" s="170">
        <f t="shared" si="1"/>
        <v>7.5266655312491966E-3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9480</v>
      </c>
      <c r="F15" s="168">
        <f t="shared" si="0"/>
        <v>0.27108950529024878</v>
      </c>
      <c r="G15" s="169">
        <v>128374.93</v>
      </c>
      <c r="H15" s="170">
        <f t="shared" si="1"/>
        <v>5.9312763118375571E-2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1057</v>
      </c>
      <c r="F16" s="172">
        <f t="shared" si="0"/>
        <v>3.0225907921075209E-2</v>
      </c>
      <c r="G16" s="173">
        <v>234824.00000000003</v>
      </c>
      <c r="H16" s="174">
        <f t="shared" si="1"/>
        <v>0.10849517336842503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686</v>
      </c>
      <c r="F19" s="168">
        <f t="shared" si="2"/>
        <v>7.6230692299144351E-2</v>
      </c>
      <c r="G19" s="169">
        <v>22509.659999999996</v>
      </c>
      <c r="H19" s="170">
        <f t="shared" si="3"/>
        <v>0.13242632578638949</v>
      </c>
    </row>
    <row r="20" spans="2:8" s="14" customFormat="1" ht="20.100000000000001" customHeight="1">
      <c r="B20" s="229"/>
      <c r="C20" s="222" t="s">
        <v>86</v>
      </c>
      <c r="D20" s="223"/>
      <c r="E20" s="167">
        <v>187</v>
      </c>
      <c r="F20" s="168">
        <f t="shared" si="2"/>
        <v>2.0780086676297365E-2</v>
      </c>
      <c r="G20" s="169">
        <v>7178.97</v>
      </c>
      <c r="H20" s="170">
        <f t="shared" si="3"/>
        <v>4.2234517093137643E-2</v>
      </c>
    </row>
    <row r="21" spans="2:8" s="14" customFormat="1" ht="20.100000000000001" customHeight="1">
      <c r="B21" s="229"/>
      <c r="C21" s="222" t="s">
        <v>87</v>
      </c>
      <c r="D21" s="223"/>
      <c r="E21" s="167">
        <v>445</v>
      </c>
      <c r="F21" s="168">
        <f t="shared" si="2"/>
        <v>4.9449938882098012E-2</v>
      </c>
      <c r="G21" s="169">
        <v>5273.18</v>
      </c>
      <c r="H21" s="170">
        <f t="shared" si="3"/>
        <v>3.1022585530402214E-2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2382</v>
      </c>
      <c r="F23" s="168">
        <f t="shared" si="2"/>
        <v>0.26469607734192691</v>
      </c>
      <c r="G23" s="169">
        <v>83610.070000000022</v>
      </c>
      <c r="H23" s="170">
        <f t="shared" si="3"/>
        <v>0.49188545579288334</v>
      </c>
    </row>
    <row r="24" spans="2:8" s="14" customFormat="1" ht="20.100000000000001" customHeight="1">
      <c r="B24" s="229"/>
      <c r="C24" s="222" t="s">
        <v>90</v>
      </c>
      <c r="D24" s="223"/>
      <c r="E24" s="167">
        <v>61</v>
      </c>
      <c r="F24" s="168">
        <f t="shared" si="2"/>
        <v>6.778530947883098E-3</v>
      </c>
      <c r="G24" s="169">
        <v>2399.2600000000002</v>
      </c>
      <c r="H24" s="170">
        <f t="shared" si="3"/>
        <v>1.4115059330360962E-2</v>
      </c>
    </row>
    <row r="25" spans="2:8" s="14" customFormat="1" ht="20.100000000000001" customHeight="1">
      <c r="B25" s="229"/>
      <c r="C25" s="222" t="s">
        <v>144</v>
      </c>
      <c r="D25" s="223"/>
      <c r="E25" s="167">
        <v>6</v>
      </c>
      <c r="F25" s="168">
        <f t="shared" si="2"/>
        <v>6.6674074897210805E-4</v>
      </c>
      <c r="G25" s="169">
        <v>253.48000000000002</v>
      </c>
      <c r="H25" s="170">
        <f t="shared" si="3"/>
        <v>1.4912453169143387E-3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5023</v>
      </c>
      <c r="F27" s="168">
        <f t="shared" si="2"/>
        <v>0.55817313034781646</v>
      </c>
      <c r="G27" s="169">
        <v>31090.679999999997</v>
      </c>
      <c r="H27" s="170">
        <f t="shared" si="3"/>
        <v>0.18290922735396198</v>
      </c>
    </row>
    <row r="28" spans="2:8" s="14" customFormat="1" ht="20.100000000000001" customHeight="1">
      <c r="B28" s="230"/>
      <c r="C28" s="222" t="s">
        <v>91</v>
      </c>
      <c r="D28" s="223"/>
      <c r="E28" s="171">
        <v>209</v>
      </c>
      <c r="F28" s="172">
        <f t="shared" si="2"/>
        <v>2.3224802755861761E-2</v>
      </c>
      <c r="G28" s="173">
        <v>17663.439999999995</v>
      </c>
      <c r="H28" s="174">
        <f t="shared" si="3"/>
        <v>0.10391558379594996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166</v>
      </c>
      <c r="F29" s="176">
        <f t="shared" ref="F29:F40" si="4">E29/SUM(E$29:E$40)</f>
        <v>4.2046605876393112E-2</v>
      </c>
      <c r="G29" s="177">
        <v>30011.56</v>
      </c>
      <c r="H29" s="178">
        <f t="shared" ref="H29:H40" si="5">G29/SUM(G$29:G$40)</f>
        <v>3.355022277710306E-2</v>
      </c>
    </row>
    <row r="30" spans="2:8" s="14" customFormat="1" ht="20.100000000000001" customHeight="1">
      <c r="B30" s="253"/>
      <c r="C30" s="222" t="s">
        <v>74</v>
      </c>
      <c r="D30" s="223"/>
      <c r="E30" s="167">
        <v>7</v>
      </c>
      <c r="F30" s="168">
        <f t="shared" si="4"/>
        <v>1.7730496453900709E-3</v>
      </c>
      <c r="G30" s="169">
        <v>1429.46</v>
      </c>
      <c r="H30" s="170">
        <f t="shared" si="5"/>
        <v>1.5980076160971887E-3</v>
      </c>
    </row>
    <row r="31" spans="2:8" s="14" customFormat="1" ht="20.100000000000001" customHeight="1">
      <c r="B31" s="253"/>
      <c r="C31" s="222" t="s">
        <v>75</v>
      </c>
      <c r="D31" s="223"/>
      <c r="E31" s="167">
        <v>140</v>
      </c>
      <c r="F31" s="168">
        <f t="shared" si="4"/>
        <v>3.5460992907801421E-2</v>
      </c>
      <c r="G31" s="169">
        <v>19351.800000000003</v>
      </c>
      <c r="H31" s="170">
        <f t="shared" si="5"/>
        <v>2.163357056873895E-2</v>
      </c>
    </row>
    <row r="32" spans="2:8" s="14" customFormat="1" ht="20.100000000000001" customHeight="1">
      <c r="B32" s="253"/>
      <c r="C32" s="222" t="s">
        <v>76</v>
      </c>
      <c r="D32" s="223"/>
      <c r="E32" s="167">
        <v>9</v>
      </c>
      <c r="F32" s="168">
        <f t="shared" si="4"/>
        <v>2.2796352583586625E-3</v>
      </c>
      <c r="G32" s="169">
        <v>375.03000000000003</v>
      </c>
      <c r="H32" s="170">
        <f t="shared" si="5"/>
        <v>4.1924978401978975E-4</v>
      </c>
    </row>
    <row r="33" spans="2:8" s="14" customFormat="1" ht="20.100000000000001" customHeight="1">
      <c r="B33" s="253"/>
      <c r="C33" s="222" t="s">
        <v>77</v>
      </c>
      <c r="D33" s="223"/>
      <c r="E33" s="167">
        <v>571</v>
      </c>
      <c r="F33" s="168">
        <f t="shared" si="4"/>
        <v>0.14463019250253292</v>
      </c>
      <c r="G33" s="169">
        <v>132353.07</v>
      </c>
      <c r="H33" s="170">
        <f t="shared" si="5"/>
        <v>0.14795881932607022</v>
      </c>
    </row>
    <row r="34" spans="2:8" s="14" customFormat="1" ht="20.100000000000001" customHeight="1">
      <c r="B34" s="253"/>
      <c r="C34" s="222" t="s">
        <v>78</v>
      </c>
      <c r="D34" s="223"/>
      <c r="E34" s="167">
        <v>106</v>
      </c>
      <c r="F34" s="168">
        <f t="shared" si="4"/>
        <v>2.6849037487335359E-2</v>
      </c>
      <c r="G34" s="169">
        <v>7452.1200000000008</v>
      </c>
      <c r="H34" s="170">
        <f t="shared" si="5"/>
        <v>8.3307994040198279E-3</v>
      </c>
    </row>
    <row r="35" spans="2:8" s="14" customFormat="1" ht="20.100000000000001" customHeight="1">
      <c r="B35" s="253"/>
      <c r="C35" s="222" t="s">
        <v>79</v>
      </c>
      <c r="D35" s="223"/>
      <c r="E35" s="167">
        <v>1818</v>
      </c>
      <c r="F35" s="168">
        <f t="shared" si="4"/>
        <v>0.46048632218844987</v>
      </c>
      <c r="G35" s="169">
        <v>541905.07999999996</v>
      </c>
      <c r="H35" s="170">
        <f t="shared" si="5"/>
        <v>0.60580110324301217</v>
      </c>
    </row>
    <row r="36" spans="2:8" s="14" customFormat="1" ht="20.100000000000001" customHeight="1">
      <c r="B36" s="253"/>
      <c r="C36" s="222" t="s">
        <v>80</v>
      </c>
      <c r="D36" s="223"/>
      <c r="E36" s="167">
        <v>24</v>
      </c>
      <c r="F36" s="168">
        <f t="shared" si="4"/>
        <v>6.0790273556231003E-3</v>
      </c>
      <c r="G36" s="169">
        <v>5794.4900000000007</v>
      </c>
      <c r="H36" s="170">
        <f t="shared" si="5"/>
        <v>6.4777182652183338E-3</v>
      </c>
    </row>
    <row r="37" spans="2:8" s="14" customFormat="1" ht="20.100000000000001" customHeight="1">
      <c r="B37" s="253"/>
      <c r="C37" s="222" t="s">
        <v>81</v>
      </c>
      <c r="D37" s="223"/>
      <c r="E37" s="167">
        <v>28</v>
      </c>
      <c r="F37" s="168">
        <f t="shared" si="4"/>
        <v>7.0921985815602835E-3</v>
      </c>
      <c r="G37" s="169">
        <v>6115.82</v>
      </c>
      <c r="H37" s="170">
        <f t="shared" si="5"/>
        <v>6.8369362827078112E-3</v>
      </c>
    </row>
    <row r="38" spans="2:8" s="14" customFormat="1" ht="20.100000000000001" customHeight="1">
      <c r="B38" s="253"/>
      <c r="C38" s="222" t="s">
        <v>146</v>
      </c>
      <c r="D38" s="223"/>
      <c r="E38" s="167">
        <v>67</v>
      </c>
      <c r="F38" s="168">
        <f t="shared" si="4"/>
        <v>1.6970618034447823E-2</v>
      </c>
      <c r="G38" s="169">
        <v>20961.240000000002</v>
      </c>
      <c r="H38" s="170">
        <f t="shared" si="5"/>
        <v>2.3432779625061937E-2</v>
      </c>
    </row>
    <row r="39" spans="2:8" s="14" customFormat="1" ht="20.100000000000001" customHeight="1">
      <c r="B39" s="253"/>
      <c r="C39" s="247" t="s">
        <v>93</v>
      </c>
      <c r="D39" s="248"/>
      <c r="E39" s="167">
        <v>54</v>
      </c>
      <c r="F39" s="168">
        <f t="shared" si="4"/>
        <v>1.3677811550151976E-2</v>
      </c>
      <c r="G39" s="169">
        <v>14309.67</v>
      </c>
      <c r="H39" s="184">
        <f t="shared" si="5"/>
        <v>1.5996923064540074E-2</v>
      </c>
    </row>
    <row r="40" spans="2:8" s="14" customFormat="1" ht="20.100000000000001" customHeight="1">
      <c r="B40" s="182"/>
      <c r="C40" s="224" t="s">
        <v>147</v>
      </c>
      <c r="D40" s="225"/>
      <c r="E40" s="167">
        <v>958</v>
      </c>
      <c r="F40" s="185">
        <f t="shared" si="4"/>
        <v>0.24265450861195542</v>
      </c>
      <c r="G40" s="169">
        <v>114467.06</v>
      </c>
      <c r="H40" s="172">
        <f t="shared" si="5"/>
        <v>0.1279638700434107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3752</v>
      </c>
      <c r="F41" s="176">
        <f>E41/SUM(E$41:E$43)</f>
        <v>0.5490196078431373</v>
      </c>
      <c r="G41" s="177">
        <v>1141399.3800000001</v>
      </c>
      <c r="H41" s="178">
        <f>G41/SUM(G$41:G$43)</f>
        <v>0.5181316534661351</v>
      </c>
    </row>
    <row r="42" spans="2:8" s="14" customFormat="1" ht="20.100000000000001" customHeight="1">
      <c r="B42" s="250"/>
      <c r="C42" s="222" t="s">
        <v>96</v>
      </c>
      <c r="D42" s="223"/>
      <c r="E42" s="167">
        <v>2672</v>
      </c>
      <c r="F42" s="168">
        <f>E42/SUM(E$41:E$43)</f>
        <v>0.39098624524436643</v>
      </c>
      <c r="G42" s="169">
        <v>895428.54999999993</v>
      </c>
      <c r="H42" s="170">
        <f>G42/SUM(G$41:G$43)</f>
        <v>0.40647461642416854</v>
      </c>
    </row>
    <row r="43" spans="2:8" s="14" customFormat="1" ht="20.100000000000001" customHeight="1">
      <c r="B43" s="251"/>
      <c r="C43" s="222" t="s">
        <v>148</v>
      </c>
      <c r="D43" s="223"/>
      <c r="E43" s="183">
        <v>410</v>
      </c>
      <c r="F43" s="168">
        <f>E43/SUM(E$41:E$43)</f>
        <v>5.9994146912496341E-2</v>
      </c>
      <c r="G43" s="169">
        <v>166085.88999999998</v>
      </c>
      <c r="H43" s="170">
        <f>G43/SUM(G$41:G$43)</f>
        <v>7.5393730109696244E-2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54751</v>
      </c>
      <c r="F44" s="179">
        <f>E44/E$44</f>
        <v>1</v>
      </c>
      <c r="G44" s="180">
        <f>SUM(G5:G43)</f>
        <v>5431791.7399999993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3274</v>
      </c>
      <c r="E4" s="67">
        <v>59912.52</v>
      </c>
      <c r="F4" s="67">
        <f>E4*1000/D4</f>
        <v>18299.486866218693</v>
      </c>
      <c r="G4" s="67">
        <v>50320</v>
      </c>
      <c r="H4" s="63">
        <f>F4/G4</f>
        <v>0.36366229861324906</v>
      </c>
      <c r="K4" s="14">
        <f>D4*G4</f>
        <v>164747680</v>
      </c>
      <c r="L4" s="14" t="s">
        <v>26</v>
      </c>
      <c r="M4" s="24">
        <f>G4-F4</f>
        <v>32020.513133781307</v>
      </c>
    </row>
    <row r="5" spans="1:13" s="14" customFormat="1" ht="20.100000000000001" customHeight="1">
      <c r="B5" s="254" t="s">
        <v>27</v>
      </c>
      <c r="C5" s="255"/>
      <c r="D5" s="64">
        <v>3706</v>
      </c>
      <c r="E5" s="68">
        <v>110049.62</v>
      </c>
      <c r="F5" s="68">
        <f t="shared" ref="F5:F13" si="0">E5*1000/D5</f>
        <v>29694.986508364815</v>
      </c>
      <c r="G5" s="68">
        <v>105310</v>
      </c>
      <c r="H5" s="65">
        <f t="shared" ref="H5:H10" si="1">F5/G5</f>
        <v>0.28197689211247567</v>
      </c>
      <c r="K5" s="14">
        <f t="shared" ref="K5:K10" si="2">D5*G5</f>
        <v>390278860</v>
      </c>
      <c r="L5" s="14" t="s">
        <v>27</v>
      </c>
      <c r="M5" s="24">
        <f t="shared" ref="M5:M10" si="3">G5-F5</f>
        <v>75615.013491635182</v>
      </c>
    </row>
    <row r="6" spans="1:13" s="14" customFormat="1" ht="20.100000000000001" customHeight="1">
      <c r="B6" s="254" t="s">
        <v>28</v>
      </c>
      <c r="C6" s="255"/>
      <c r="D6" s="64">
        <v>6318</v>
      </c>
      <c r="E6" s="68">
        <v>595824.27999999991</v>
      </c>
      <c r="F6" s="68">
        <f t="shared" si="0"/>
        <v>94305.837290281721</v>
      </c>
      <c r="G6" s="68">
        <v>167650</v>
      </c>
      <c r="H6" s="65">
        <f t="shared" si="1"/>
        <v>0.56251617828978062</v>
      </c>
      <c r="K6" s="14">
        <f t="shared" si="2"/>
        <v>1059212700</v>
      </c>
      <c r="L6" s="14" t="s">
        <v>28</v>
      </c>
      <c r="M6" s="24">
        <f t="shared" si="3"/>
        <v>73344.162709718279</v>
      </c>
    </row>
    <row r="7" spans="1:13" s="14" customFormat="1" ht="20.100000000000001" customHeight="1">
      <c r="B7" s="254" t="s">
        <v>29</v>
      </c>
      <c r="C7" s="255"/>
      <c r="D7" s="64">
        <v>3989</v>
      </c>
      <c r="E7" s="68">
        <v>484703.57999999978</v>
      </c>
      <c r="F7" s="68">
        <f t="shared" si="0"/>
        <v>121510.04763098515</v>
      </c>
      <c r="G7" s="68">
        <v>197050</v>
      </c>
      <c r="H7" s="65">
        <f t="shared" si="1"/>
        <v>0.61664576316155872</v>
      </c>
      <c r="K7" s="14">
        <f t="shared" si="2"/>
        <v>786032450</v>
      </c>
      <c r="L7" s="14" t="s">
        <v>29</v>
      </c>
      <c r="M7" s="24">
        <f t="shared" si="3"/>
        <v>75539.952369014849</v>
      </c>
    </row>
    <row r="8" spans="1:13" s="14" customFormat="1" ht="20.100000000000001" customHeight="1">
      <c r="B8" s="254" t="s">
        <v>30</v>
      </c>
      <c r="C8" s="255"/>
      <c r="D8" s="64">
        <v>2499</v>
      </c>
      <c r="E8" s="68">
        <v>397128.92000000004</v>
      </c>
      <c r="F8" s="68">
        <f t="shared" si="0"/>
        <v>158915.13405362147</v>
      </c>
      <c r="G8" s="68">
        <v>270480</v>
      </c>
      <c r="H8" s="65">
        <f t="shared" si="1"/>
        <v>0.58753007266201374</v>
      </c>
      <c r="K8" s="14">
        <f t="shared" si="2"/>
        <v>675929520</v>
      </c>
      <c r="L8" s="14" t="s">
        <v>30</v>
      </c>
      <c r="M8" s="24">
        <f t="shared" si="3"/>
        <v>111564.86594637853</v>
      </c>
    </row>
    <row r="9" spans="1:13" s="14" customFormat="1" ht="20.100000000000001" customHeight="1">
      <c r="B9" s="254" t="s">
        <v>31</v>
      </c>
      <c r="C9" s="255"/>
      <c r="D9" s="64">
        <v>2341</v>
      </c>
      <c r="E9" s="68">
        <v>451368.82999999996</v>
      </c>
      <c r="F9" s="68">
        <f t="shared" si="0"/>
        <v>192810.26484408369</v>
      </c>
      <c r="G9" s="68">
        <v>309380</v>
      </c>
      <c r="H9" s="65">
        <f t="shared" si="1"/>
        <v>0.62321502632388548</v>
      </c>
      <c r="K9" s="14">
        <f t="shared" si="2"/>
        <v>724258580</v>
      </c>
      <c r="L9" s="14" t="s">
        <v>31</v>
      </c>
      <c r="M9" s="24">
        <f t="shared" si="3"/>
        <v>116569.73515591631</v>
      </c>
    </row>
    <row r="10" spans="1:13" s="14" customFormat="1" ht="20.100000000000001" customHeight="1">
      <c r="B10" s="260" t="s">
        <v>32</v>
      </c>
      <c r="C10" s="261"/>
      <c r="D10" s="72">
        <v>1061</v>
      </c>
      <c r="E10" s="73">
        <v>235363.76999999996</v>
      </c>
      <c r="F10" s="73">
        <f t="shared" si="0"/>
        <v>221832.0169651272</v>
      </c>
      <c r="G10" s="73">
        <v>362170</v>
      </c>
      <c r="H10" s="75">
        <f t="shared" si="1"/>
        <v>0.61250798510403182</v>
      </c>
      <c r="K10" s="14">
        <f t="shared" si="2"/>
        <v>384262370</v>
      </c>
      <c r="L10" s="14" t="s">
        <v>32</v>
      </c>
      <c r="M10" s="24">
        <f t="shared" si="3"/>
        <v>140337.9830348728</v>
      </c>
    </row>
    <row r="11" spans="1:13" s="14" customFormat="1" ht="20.100000000000001" customHeight="1">
      <c r="B11" s="258" t="s">
        <v>64</v>
      </c>
      <c r="C11" s="259"/>
      <c r="D11" s="62">
        <f>SUM(D4:D5)</f>
        <v>6980</v>
      </c>
      <c r="E11" s="67">
        <f>SUM(E4:E5)</f>
        <v>169962.13999999998</v>
      </c>
      <c r="F11" s="67">
        <f t="shared" si="0"/>
        <v>24349.876790830942</v>
      </c>
      <c r="G11" s="82"/>
      <c r="H11" s="63">
        <f>SUM(E4:E5)*1000/SUM(K4:K5)</f>
        <v>0.3062234465400519</v>
      </c>
    </row>
    <row r="12" spans="1:13" s="14" customFormat="1" ht="20.100000000000001" customHeight="1">
      <c r="B12" s="260" t="s">
        <v>58</v>
      </c>
      <c r="C12" s="261"/>
      <c r="D12" s="66">
        <f>SUM(D6:D10)</f>
        <v>16208</v>
      </c>
      <c r="E12" s="78">
        <f>SUM(E6:E10)</f>
        <v>2164389.38</v>
      </c>
      <c r="F12" s="69">
        <f t="shared" si="0"/>
        <v>133538.33785784798</v>
      </c>
      <c r="G12" s="83"/>
      <c r="H12" s="70">
        <f>SUM(E6:E10)*1000/SUM(K6:K10)</f>
        <v>0.5963005184440231</v>
      </c>
    </row>
    <row r="13" spans="1:13" s="14" customFormat="1" ht="20.100000000000001" customHeight="1">
      <c r="B13" s="256" t="s">
        <v>65</v>
      </c>
      <c r="C13" s="257"/>
      <c r="D13" s="71">
        <f>SUM(D11:D12)</f>
        <v>23188</v>
      </c>
      <c r="E13" s="79">
        <f>SUM(E11:E12)</f>
        <v>2334351.52</v>
      </c>
      <c r="F13" s="74">
        <f t="shared" si="0"/>
        <v>100670.67103674314</v>
      </c>
      <c r="G13" s="77"/>
      <c r="H13" s="76">
        <f>SUM(E4:E10)*1000/SUM(K4:K10)</f>
        <v>0.5578271222670611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2024-09-05T02:59:21Z</dcterms:modified>
</cp:coreProperties>
</file>