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4年11月報告書\"/>
    </mc:Choice>
  </mc:AlternateContent>
  <xr:revisionPtr revIDLastSave="0" documentId="13_ncr:1_{285DCC34-DF9C-4FA8-9370-275F27BC0058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11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'11月状況（表紙）'!$A$1:$L$45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<sst xmlns="http://schemas.openxmlformats.org/spreadsheetml/2006/main" count="261" uniqueCount="188">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</sst>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21551</c:v>
                </c:pt>
                <c:pt idx="1">
                  <c:v>13026</c:v>
                </c:pt>
                <c:pt idx="2">
                  <c:v>8035</c:v>
                </c:pt>
                <c:pt idx="3">
                  <c:v>4681</c:v>
                </c:pt>
                <c:pt idx="4">
                  <c:v>6442</c:v>
                </c:pt>
                <c:pt idx="5">
                  <c:v>13901</c:v>
                </c:pt>
                <c:pt idx="6">
                  <c:v>21194</c:v>
                </c:pt>
                <c:pt idx="7">
                  <c:v>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17914</c:v>
                </c:pt>
                <c:pt idx="1">
                  <c:v>11953</c:v>
                </c:pt>
                <c:pt idx="2">
                  <c:v>6816</c:v>
                </c:pt>
                <c:pt idx="3">
                  <c:v>3695</c:v>
                </c:pt>
                <c:pt idx="4">
                  <c:v>5227</c:v>
                </c:pt>
                <c:pt idx="5">
                  <c:v>11709</c:v>
                </c:pt>
                <c:pt idx="6">
                  <c:v>17912</c:v>
                </c:pt>
                <c:pt idx="7">
                  <c:v>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7251</c:v>
                </c:pt>
                <c:pt idx="1">
                  <c:v>5548</c:v>
                </c:pt>
                <c:pt idx="2">
                  <c:v>3488</c:v>
                </c:pt>
                <c:pt idx="3">
                  <c:v>1745</c:v>
                </c:pt>
                <c:pt idx="4">
                  <c:v>2846</c:v>
                </c:pt>
                <c:pt idx="5">
                  <c:v>5940</c:v>
                </c:pt>
                <c:pt idx="6">
                  <c:v>9040</c:v>
                </c:pt>
                <c:pt idx="7">
                  <c:v>3956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0.25018208302986161</c:v>
                </c:pt>
                <c:pt idx="1">
                  <c:v>0.33615971633392433</c:v>
                </c:pt>
                <c:pt idx="2">
                  <c:v>0.38239709746027772</c:v>
                </c:pt>
                <c:pt idx="3">
                  <c:v>0.3104601226993865</c:v>
                </c:pt>
                <c:pt idx="4">
                  <c:v>0.3327373174701419</c:v>
                </c:pt>
                <c:pt idx="5">
                  <c:v>0.33350246295004332</c:v>
                </c:pt>
                <c:pt idx="6">
                  <c:v>0.37529035778314757</c:v>
                </c:pt>
                <c:pt idx="7">
                  <c:v>0.37019869995568033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3770</c:v>
                </c:pt>
                <c:pt idx="1">
                  <c:v>2701</c:v>
                </c:pt>
                <c:pt idx="2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1108230.0999999999</c:v>
                </c:pt>
                <c:pt idx="1">
                  <c:v>871859.56999999983</c:v>
                </c:pt>
                <c:pt idx="2">
                  <c:v>161106.1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32186.649999999994</c:v>
                </c:pt>
                <c:pt idx="1">
                  <c:v>1170.1100000000001</c:v>
                </c:pt>
                <c:pt idx="2">
                  <c:v>18825.669999999998</c:v>
                </c:pt>
                <c:pt idx="3">
                  <c:v>524.95000000000005</c:v>
                </c:pt>
                <c:pt idx="4">
                  <c:v>131798.81999999998</c:v>
                </c:pt>
                <c:pt idx="5">
                  <c:v>8610.9</c:v>
                </c:pt>
                <c:pt idx="6">
                  <c:v>525212.25999999978</c:v>
                </c:pt>
                <c:pt idx="7">
                  <c:v>4940.4399999999996</c:v>
                </c:pt>
                <c:pt idx="8">
                  <c:v>5499.72</c:v>
                </c:pt>
                <c:pt idx="9">
                  <c:v>20865.28</c:v>
                </c:pt>
                <c:pt idx="10">
                  <c:v>14702.75</c:v>
                </c:pt>
                <c:pt idx="11">
                  <c:v>110564.34999999998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181</c:v>
                </c:pt>
                <c:pt idx="1">
                  <c:v>6</c:v>
                </c:pt>
                <c:pt idx="2">
                  <c:v>130</c:v>
                </c:pt>
                <c:pt idx="3">
                  <c:v>12</c:v>
                </c:pt>
                <c:pt idx="4">
                  <c:v>576</c:v>
                </c:pt>
                <c:pt idx="5">
                  <c:v>122</c:v>
                </c:pt>
                <c:pt idx="6">
                  <c:v>1816</c:v>
                </c:pt>
                <c:pt idx="7">
                  <c:v>19</c:v>
                </c:pt>
                <c:pt idx="8">
                  <c:v>27</c:v>
                </c:pt>
                <c:pt idx="9">
                  <c:v>69</c:v>
                </c:pt>
                <c:pt idx="10">
                  <c:v>51</c:v>
                </c:pt>
                <c:pt idx="11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18260.843731431964</c:v>
                </c:pt>
                <c:pt idx="1">
                  <c:v>29717.337102854064</c:v>
                </c:pt>
                <c:pt idx="2">
                  <c:v>93564.693324836699</c:v>
                </c:pt>
                <c:pt idx="3">
                  <c:v>118448.0212282032</c:v>
                </c:pt>
                <c:pt idx="4">
                  <c:v>157644.67722772274</c:v>
                </c:pt>
                <c:pt idx="5">
                  <c:v>190152.78813559323</c:v>
                </c:pt>
                <c:pt idx="6">
                  <c:v>218616.16490891657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3366</c:v>
                </c:pt>
                <c:pt idx="1">
                  <c:v>3714</c:v>
                </c:pt>
                <c:pt idx="2">
                  <c:v>6277</c:v>
                </c:pt>
                <c:pt idx="3">
                  <c:v>3957</c:v>
                </c:pt>
                <c:pt idx="4">
                  <c:v>2525</c:v>
                </c:pt>
                <c:pt idx="5">
                  <c:v>2360</c:v>
                </c:pt>
                <c:pt idx="6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18260.843731431964</c:v>
                </c:pt>
                <c:pt idx="1">
                  <c:v>29717.337102854064</c:v>
                </c:pt>
                <c:pt idx="2">
                  <c:v>93564.693324836699</c:v>
                </c:pt>
                <c:pt idx="3">
                  <c:v>118448.0212282032</c:v>
                </c:pt>
                <c:pt idx="4">
                  <c:v>157644.67722772274</c:v>
                </c:pt>
                <c:pt idx="5">
                  <c:v>190152.78813559323</c:v>
                </c:pt>
                <c:pt idx="6">
                  <c:v>218616.16490891657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7295</c:v>
                </c:pt>
                <c:pt idx="1">
                  <c:v>5773</c:v>
                </c:pt>
                <c:pt idx="2">
                  <c:v>8613</c:v>
                </c:pt>
                <c:pt idx="3">
                  <c:v>5469</c:v>
                </c:pt>
                <c:pt idx="4">
                  <c:v>4606</c:v>
                </c:pt>
                <c:pt idx="5">
                  <c:v>5750</c:v>
                </c:pt>
                <c:pt idx="6">
                  <c:v>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798</c:v>
                </c:pt>
                <c:pt idx="1">
                  <c:v>770</c:v>
                </c:pt>
                <c:pt idx="2">
                  <c:v>686</c:v>
                </c:pt>
                <c:pt idx="3">
                  <c:v>592</c:v>
                </c:pt>
                <c:pt idx="4">
                  <c:v>433</c:v>
                </c:pt>
                <c:pt idx="5">
                  <c:v>490</c:v>
                </c:pt>
                <c:pt idx="6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6497</c:v>
                </c:pt>
                <c:pt idx="1">
                  <c:v>5003</c:v>
                </c:pt>
                <c:pt idx="2">
                  <c:v>7927</c:v>
                </c:pt>
                <c:pt idx="3">
                  <c:v>4877</c:v>
                </c:pt>
                <c:pt idx="4">
                  <c:v>4173</c:v>
                </c:pt>
                <c:pt idx="5">
                  <c:v>5260</c:v>
                </c:pt>
                <c:pt idx="6">
                  <c:v>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1248</c:v>
                </c:pt>
                <c:pt idx="1">
                  <c:v>1271</c:v>
                </c:pt>
                <c:pt idx="2">
                  <c:v>775</c:v>
                </c:pt>
                <c:pt idx="3">
                  <c:v>207</c:v>
                </c:pt>
                <c:pt idx="4">
                  <c:v>342</c:v>
                </c:pt>
                <c:pt idx="5">
                  <c:v>739</c:v>
                </c:pt>
                <c:pt idx="6">
                  <c:v>2103</c:v>
                </c:pt>
                <c:pt idx="7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1199</c:v>
                </c:pt>
                <c:pt idx="1">
                  <c:v>1043</c:v>
                </c:pt>
                <c:pt idx="2">
                  <c:v>406</c:v>
                </c:pt>
                <c:pt idx="3">
                  <c:v>226</c:v>
                </c:pt>
                <c:pt idx="4">
                  <c:v>263</c:v>
                </c:pt>
                <c:pt idx="5">
                  <c:v>775</c:v>
                </c:pt>
                <c:pt idx="6">
                  <c:v>1463</c:v>
                </c:pt>
                <c:pt idx="7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1367</c:v>
                </c:pt>
                <c:pt idx="1">
                  <c:v>1129</c:v>
                </c:pt>
                <c:pt idx="2">
                  <c:v>906</c:v>
                </c:pt>
                <c:pt idx="3">
                  <c:v>324</c:v>
                </c:pt>
                <c:pt idx="4">
                  <c:v>504</c:v>
                </c:pt>
                <c:pt idx="5">
                  <c:v>1424</c:v>
                </c:pt>
                <c:pt idx="6">
                  <c:v>2154</c:v>
                </c:pt>
                <c:pt idx="7">
                  <c:v>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1014</c:v>
                </c:pt>
                <c:pt idx="1">
                  <c:v>757</c:v>
                </c:pt>
                <c:pt idx="2">
                  <c:v>486</c:v>
                </c:pt>
                <c:pt idx="3">
                  <c:v>220</c:v>
                </c:pt>
                <c:pt idx="4">
                  <c:v>323</c:v>
                </c:pt>
                <c:pt idx="5">
                  <c:v>753</c:v>
                </c:pt>
                <c:pt idx="6">
                  <c:v>1482</c:v>
                </c:pt>
                <c:pt idx="7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830</c:v>
                </c:pt>
                <c:pt idx="1">
                  <c:v>615</c:v>
                </c:pt>
                <c:pt idx="2">
                  <c:v>403</c:v>
                </c:pt>
                <c:pt idx="3">
                  <c:v>191</c:v>
                </c:pt>
                <c:pt idx="4">
                  <c:v>312</c:v>
                </c:pt>
                <c:pt idx="5">
                  <c:v>694</c:v>
                </c:pt>
                <c:pt idx="6">
                  <c:v>1216</c:v>
                </c:pt>
                <c:pt idx="7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1038</c:v>
                </c:pt>
                <c:pt idx="1">
                  <c:v>722</c:v>
                </c:pt>
                <c:pt idx="2">
                  <c:v>511</c:v>
                </c:pt>
                <c:pt idx="3">
                  <c:v>223</c:v>
                </c:pt>
                <c:pt idx="4">
                  <c:v>403</c:v>
                </c:pt>
                <c:pt idx="5">
                  <c:v>794</c:v>
                </c:pt>
                <c:pt idx="6">
                  <c:v>1484</c:v>
                </c:pt>
                <c:pt idx="7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583</c:v>
                </c:pt>
                <c:pt idx="1">
                  <c:v>351</c:v>
                </c:pt>
                <c:pt idx="2">
                  <c:v>324</c:v>
                </c:pt>
                <c:pt idx="3">
                  <c:v>124</c:v>
                </c:pt>
                <c:pt idx="4">
                  <c:v>222</c:v>
                </c:pt>
                <c:pt idx="5">
                  <c:v>410</c:v>
                </c:pt>
                <c:pt idx="6">
                  <c:v>730</c:v>
                </c:pt>
                <c:pt idx="7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0.15581385392584982</c:v>
                </c:pt>
                <c:pt idx="1">
                  <c:v>0.1928784354833426</c:v>
                </c:pt>
                <c:pt idx="2">
                  <c:v>0.20780849555591907</c:v>
                </c:pt>
                <c:pt idx="3">
                  <c:v>0.14968876593222014</c:v>
                </c:pt>
                <c:pt idx="4">
                  <c:v>0.16321047192559421</c:v>
                </c:pt>
                <c:pt idx="5">
                  <c:v>0.17714738510301109</c:v>
                </c:pt>
                <c:pt idx="6">
                  <c:v>0.2208283138786192</c:v>
                </c:pt>
                <c:pt idx="7">
                  <c:v>0.17254452037711379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0.64863571086644323</c:v>
                </c:pt>
                <c:pt idx="1">
                  <c:v>0.62981744421906694</c:v>
                </c:pt>
                <c:pt idx="2">
                  <c:v>0.6130728775356874</c:v>
                </c:pt>
                <c:pt idx="3">
                  <c:v>0.66125061546036434</c:v>
                </c:pt>
                <c:pt idx="4">
                  <c:v>0.6078811369509044</c:v>
                </c:pt>
                <c:pt idx="5">
                  <c:v>0.64481969089868341</c:v>
                </c:pt>
                <c:pt idx="6">
                  <c:v>0.656671664167916</c:v>
                </c:pt>
                <c:pt idx="7">
                  <c:v>0.59479475243334745</c:v>
                </c:pt>
                <c:pt idx="8">
                  <c:v>0.63773290799680993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0.18200095739588321</c:v>
                </c:pt>
                <c:pt idx="1">
                  <c:v>0.20689655172413793</c:v>
                </c:pt>
                <c:pt idx="2">
                  <c:v>0.17543200601051842</c:v>
                </c:pt>
                <c:pt idx="3">
                  <c:v>0.15509601181683899</c:v>
                </c:pt>
                <c:pt idx="4">
                  <c:v>0.14631782945736435</c:v>
                </c:pt>
                <c:pt idx="5">
                  <c:v>0.12907842014882656</c:v>
                </c:pt>
                <c:pt idx="6">
                  <c:v>0.14835763936213711</c:v>
                </c:pt>
                <c:pt idx="7">
                  <c:v>0.17900973338975879</c:v>
                </c:pt>
                <c:pt idx="8">
                  <c:v>0.16602624519683898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5.2273815222594541E-2</c:v>
                </c:pt>
                <c:pt idx="1">
                  <c:v>5.1977687626774849E-2</c:v>
                </c:pt>
                <c:pt idx="2">
                  <c:v>9.2787377911344851E-2</c:v>
                </c:pt>
                <c:pt idx="3">
                  <c:v>3.10192023633678E-2</c:v>
                </c:pt>
                <c:pt idx="4">
                  <c:v>0.11078811369509044</c:v>
                </c:pt>
                <c:pt idx="5">
                  <c:v>8.1997710360618203E-2</c:v>
                </c:pt>
                <c:pt idx="6">
                  <c:v>8.191358866021535E-2</c:v>
                </c:pt>
                <c:pt idx="7">
                  <c:v>6.6440964875158701E-2</c:v>
                </c:pt>
                <c:pt idx="8">
                  <c:v>7.1503661277459579E-2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0.11708951651507898</c:v>
                </c:pt>
                <c:pt idx="1">
                  <c:v>0.11130831643002029</c:v>
                </c:pt>
                <c:pt idx="2">
                  <c:v>0.11870773854244929</c:v>
                </c:pt>
                <c:pt idx="3">
                  <c:v>0.15263417035942886</c:v>
                </c:pt>
                <c:pt idx="4">
                  <c:v>0.13501291989664083</c:v>
                </c:pt>
                <c:pt idx="5">
                  <c:v>0.14410417859187177</c:v>
                </c:pt>
                <c:pt idx="6">
                  <c:v>0.11305710780973149</c:v>
                </c:pt>
                <c:pt idx="7">
                  <c:v>0.15975454930173508</c:v>
                </c:pt>
                <c:pt idx="8">
                  <c:v>0.12473718552889147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0.40527502745330146</c:v>
                </c:pt>
                <c:pt idx="1">
                  <c:v>0.44327512677309955</c:v>
                </c:pt>
                <c:pt idx="2">
                  <c:v>0.37080624259474088</c:v>
                </c:pt>
                <c:pt idx="3">
                  <c:v>0.41279814615592297</c:v>
                </c:pt>
                <c:pt idx="4">
                  <c:v>0.37844063621029406</c:v>
                </c:pt>
                <c:pt idx="5">
                  <c:v>0.37471685769031143</c:v>
                </c:pt>
                <c:pt idx="6">
                  <c:v>0.41818823969348951</c:v>
                </c:pt>
                <c:pt idx="7">
                  <c:v>0.36382107588144053</c:v>
                </c:pt>
                <c:pt idx="8">
                  <c:v>0.40061409255106267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4.0306538020958682E-2</c:v>
                </c:pt>
                <c:pt idx="1">
                  <c:v>4.3170018818887518E-2</c:v>
                </c:pt>
                <c:pt idx="2">
                  <c:v>3.1680577518144362E-2</c:v>
                </c:pt>
                <c:pt idx="3">
                  <c:v>2.9306239578707746E-2</c:v>
                </c:pt>
                <c:pt idx="4">
                  <c:v>2.6629120919342265E-2</c:v>
                </c:pt>
                <c:pt idx="5">
                  <c:v>2.3030051418355024E-2</c:v>
                </c:pt>
                <c:pt idx="6">
                  <c:v>2.7953176318495278E-2</c:v>
                </c:pt>
                <c:pt idx="7">
                  <c:v>3.4042651128400672E-2</c:v>
                </c:pt>
                <c:pt idx="8">
                  <c:v>3.2318967471625062E-2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0.12278267910808001</c:v>
                </c:pt>
                <c:pt idx="1">
                  <c:v>0.12842305195705805</c:v>
                </c:pt>
                <c:pt idx="2">
                  <c:v>0.21619335783490437</c:v>
                </c:pt>
                <c:pt idx="3">
                  <c:v>6.6925560317958016E-2</c:v>
                </c:pt>
                <c:pt idx="4">
                  <c:v>0.2052663851602558</c:v>
                </c:pt>
                <c:pt idx="5">
                  <c:v>0.18135550963653471</c:v>
                </c:pt>
                <c:pt idx="6">
                  <c:v>0.19901739136161456</c:v>
                </c:pt>
                <c:pt idx="7">
                  <c:v>0.12835577024866901</c:v>
                </c:pt>
                <c:pt idx="8">
                  <c:v>0.16449332796750471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0.43163575541765981</c:v>
                </c:pt>
                <c:pt idx="1">
                  <c:v>0.38513180245095485</c:v>
                </c:pt>
                <c:pt idx="2">
                  <c:v>0.38131982205221032</c:v>
                </c:pt>
                <c:pt idx="3">
                  <c:v>0.49097005394741128</c:v>
                </c:pt>
                <c:pt idx="4">
                  <c:v>0.38966385771010781</c:v>
                </c:pt>
                <c:pt idx="5">
                  <c:v>0.42089758125479881</c:v>
                </c:pt>
                <c:pt idx="6">
                  <c:v>0.35484119262640063</c:v>
                </c:pt>
                <c:pt idx="7">
                  <c:v>0.47378050274148986</c:v>
                </c:pt>
                <c:pt idx="8">
                  <c:v>0.40257361200980768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315270.88000000006</c:v>
                </c:pt>
                <c:pt idx="1">
                  <c:v>15912.09</c:v>
                </c:pt>
                <c:pt idx="2">
                  <c:v>111655.93000000001</c:v>
                </c:pt>
                <c:pt idx="3">
                  <c:v>20497.650000000005</c:v>
                </c:pt>
                <c:pt idx="4">
                  <c:v>64714.229999999996</c:v>
                </c:pt>
                <c:pt idx="5">
                  <c:v>799220.21999999986</c:v>
                </c:pt>
                <c:pt idx="6">
                  <c:v>297360.7699999999</c:v>
                </c:pt>
                <c:pt idx="7">
                  <c:v>133241.86999999997</c:v>
                </c:pt>
                <c:pt idx="8">
                  <c:v>18121.440000000002</c:v>
                </c:pt>
                <c:pt idx="9">
                  <c:v>0</c:v>
                </c:pt>
                <c:pt idx="10">
                  <c:v>129175.94</c:v>
                </c:pt>
                <c:pt idx="11">
                  <c:v>225602.52000000008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5136</c:v>
                </c:pt>
                <c:pt idx="1">
                  <c:v>217</c:v>
                </c:pt>
                <c:pt idx="2">
                  <c:v>2412</c:v>
                </c:pt>
                <c:pt idx="3">
                  <c:v>453</c:v>
                </c:pt>
                <c:pt idx="4">
                  <c:v>4862</c:v>
                </c:pt>
                <c:pt idx="5">
                  <c:v>6895</c:v>
                </c:pt>
                <c:pt idx="6">
                  <c:v>3296</c:v>
                </c:pt>
                <c:pt idx="7">
                  <c:v>1178</c:v>
                </c:pt>
                <c:pt idx="8">
                  <c:v>231</c:v>
                </c:pt>
                <c:pt idx="9">
                  <c:v>0</c:v>
                </c:pt>
                <c:pt idx="10">
                  <c:v>9461</c:v>
                </c:pt>
                <c:pt idx="11">
                  <c:v>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22317.109999999993</c:v>
                </c:pt>
                <c:pt idx="2">
                  <c:v>6931.2900000000018</c:v>
                </c:pt>
                <c:pt idx="3">
                  <c:v>5370.19</c:v>
                </c:pt>
                <c:pt idx="4">
                  <c:v>84740.729999999981</c:v>
                </c:pt>
                <c:pt idx="5">
                  <c:v>2072.4800000000005</c:v>
                </c:pt>
                <c:pt idx="6">
                  <c:v>433.06</c:v>
                </c:pt>
                <c:pt idx="7">
                  <c:v>0</c:v>
                </c:pt>
                <c:pt idx="8">
                  <c:v>31792.019999999997</c:v>
                </c:pt>
                <c:pt idx="9">
                  <c:v>18240.22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712</c:v>
                </c:pt>
                <c:pt idx="2">
                  <c:v>196</c:v>
                </c:pt>
                <c:pt idx="3">
                  <c:v>442</c:v>
                </c:pt>
                <c:pt idx="4">
                  <c:v>2426</c:v>
                </c:pt>
                <c:pt idx="5">
                  <c:v>61</c:v>
                </c:pt>
                <c:pt idx="6">
                  <c:v>12</c:v>
                </c:pt>
                <c:pt idx="7">
                  <c:v>0</c:v>
                </c:pt>
                <c:pt idx="8">
                  <c:v>5095</c:v>
                </c:pt>
                <c:pt idx="9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36.3%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28.2%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60.1%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58.3%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60.4%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678764</v>
      </c>
      <c r="D5" s="30">
        <f>SUM(E5:G5)</f>
        <v>219961</v>
      </c>
      <c r="E5" s="31">
        <f>SUM(E6:E13)</f>
        <v>97134</v>
      </c>
      <c r="F5" s="31">
        <f>SUM(F6:F13)</f>
        <v>83013</v>
      </c>
      <c r="G5" s="32">
        <f t="shared" ref="G5:H5" si="0">SUM(G6:G13)</f>
        <v>39814</v>
      </c>
      <c r="H5" s="29">
        <f t="shared" si="0"/>
        <v>215160</v>
      </c>
      <c r="I5" s="33">
        <f>D5/C5</f>
        <v>0.32406108750611406</v>
      </c>
      <c r="J5" s="26"/>
      <c r="K5" s="24">
        <f t="shared" ref="K5:K13" si="1">C5-D5-H5</f>
        <v>243643</v>
      </c>
      <c r="L5" s="58">
        <f>E5/C5</f>
        <v>0.14310423063097041</v>
      </c>
      <c r="M5" s="58">
        <f>G5/C5</f>
        <v>5.8656617027420428E-2</v>
      </c>
    </row>
    <row r="6" spans="1:13" ht="20.100000000000001" customHeight="1" thickTop="1">
      <c r="B6" s="18" t="s">
        <v>17</v>
      </c>
      <c r="C6" s="34">
        <v>186728</v>
      </c>
      <c r="D6" s="35">
        <f t="shared" ref="D6:D13" si="2">SUM(E6:G6)</f>
        <v>46716</v>
      </c>
      <c r="E6" s="36">
        <v>21551</v>
      </c>
      <c r="F6" s="36">
        <v>17914</v>
      </c>
      <c r="G6" s="37">
        <v>7251</v>
      </c>
      <c r="H6" s="34">
        <v>63544</v>
      </c>
      <c r="I6" s="38">
        <f t="shared" ref="I6:I13" si="3">D6/C6</f>
        <v>0.25018208302986161</v>
      </c>
      <c r="J6" s="26"/>
      <c r="K6" s="24">
        <f t="shared" si="1"/>
        <v>76468</v>
      </c>
      <c r="L6" s="58">
        <f t="shared" ref="L6:L13" si="4">E6/C6</f>
        <v>0.11541386401610899</v>
      </c>
      <c r="M6" s="58">
        <f t="shared" ref="M6:M13" si="5">G6/C6</f>
        <v>3.8831883809605415E-2</v>
      </c>
    </row>
    <row r="7" spans="1:13" ht="20.100000000000001" customHeight="1">
      <c r="B7" s="19" t="s">
        <v>18</v>
      </c>
      <c r="C7" s="39">
        <v>90811</v>
      </c>
      <c r="D7" s="40">
        <f t="shared" si="2"/>
        <v>30527</v>
      </c>
      <c r="E7" s="41">
        <v>13026</v>
      </c>
      <c r="F7" s="41">
        <v>11953</v>
      </c>
      <c r="G7" s="42">
        <v>5548</v>
      </c>
      <c r="H7" s="39">
        <v>28558</v>
      </c>
      <c r="I7" s="43">
        <f t="shared" si="3"/>
        <v>0.33615971633392433</v>
      </c>
      <c r="J7" s="26"/>
      <c r="K7" s="24">
        <f t="shared" si="1"/>
        <v>31726</v>
      </c>
      <c r="L7" s="58">
        <f t="shared" si="4"/>
        <v>0.14344077259362853</v>
      </c>
      <c r="M7" s="58">
        <f t="shared" si="5"/>
        <v>6.109392034004691E-2</v>
      </c>
    </row>
    <row r="8" spans="1:13" ht="20.100000000000001" customHeight="1">
      <c r="B8" s="19" t="s">
        <v>19</v>
      </c>
      <c r="C8" s="39">
        <v>47958</v>
      </c>
      <c r="D8" s="40">
        <f t="shared" si="2"/>
        <v>18339</v>
      </c>
      <c r="E8" s="41">
        <v>8035</v>
      </c>
      <c r="F8" s="41">
        <v>6816</v>
      </c>
      <c r="G8" s="42">
        <v>3488</v>
      </c>
      <c r="H8" s="39">
        <v>14250</v>
      </c>
      <c r="I8" s="43">
        <f t="shared" si="3"/>
        <v>0.38239709746027772</v>
      </c>
      <c r="J8" s="26"/>
      <c r="K8" s="24">
        <f t="shared" si="1"/>
        <v>15369</v>
      </c>
      <c r="L8" s="58">
        <f t="shared" si="4"/>
        <v>0.16754243296217525</v>
      </c>
      <c r="M8" s="58">
        <f t="shared" si="5"/>
        <v>7.2730305684140295E-2</v>
      </c>
    </row>
    <row r="9" spans="1:13" ht="20.100000000000001" customHeight="1">
      <c r="B9" s="19" t="s">
        <v>20</v>
      </c>
      <c r="C9" s="39">
        <v>32600</v>
      </c>
      <c r="D9" s="40">
        <f t="shared" si="2"/>
        <v>10121</v>
      </c>
      <c r="E9" s="41">
        <v>4681</v>
      </c>
      <c r="F9" s="41">
        <v>3695</v>
      </c>
      <c r="G9" s="42">
        <v>1745</v>
      </c>
      <c r="H9" s="39">
        <v>10310</v>
      </c>
      <c r="I9" s="43">
        <f t="shared" si="3"/>
        <v>0.3104601226993865</v>
      </c>
      <c r="J9" s="26"/>
      <c r="K9" s="24">
        <f t="shared" si="1"/>
        <v>12169</v>
      </c>
      <c r="L9" s="58">
        <f t="shared" si="4"/>
        <v>0.14358895705521471</v>
      </c>
      <c r="M9" s="58">
        <f t="shared" si="5"/>
        <v>5.3527607361963193E-2</v>
      </c>
    </row>
    <row r="10" spans="1:13" ht="20.100000000000001" customHeight="1">
      <c r="B10" s="19" t="s">
        <v>21</v>
      </c>
      <c r="C10" s="39">
        <v>43623</v>
      </c>
      <c r="D10" s="40">
        <f t="shared" si="2"/>
        <v>14515</v>
      </c>
      <c r="E10" s="41">
        <v>6442</v>
      </c>
      <c r="F10" s="41">
        <v>5227</v>
      </c>
      <c r="G10" s="42">
        <v>2846</v>
      </c>
      <c r="H10" s="39">
        <v>13426</v>
      </c>
      <c r="I10" s="43">
        <f t="shared" si="3"/>
        <v>0.3327373174701419</v>
      </c>
      <c r="J10" s="26"/>
      <c r="K10" s="24">
        <f t="shared" si="1"/>
        <v>15682</v>
      </c>
      <c r="L10" s="58">
        <f t="shared" si="4"/>
        <v>0.14767439194920112</v>
      </c>
      <c r="M10" s="58">
        <f t="shared" si="5"/>
        <v>6.5240813332416381E-2</v>
      </c>
    </row>
    <row r="11" spans="1:13" ht="20.100000000000001" customHeight="1">
      <c r="B11" s="19" t="s">
        <v>22</v>
      </c>
      <c r="C11" s="39">
        <v>94602</v>
      </c>
      <c r="D11" s="40">
        <f t="shared" si="2"/>
        <v>31550</v>
      </c>
      <c r="E11" s="41">
        <v>13901</v>
      </c>
      <c r="F11" s="41">
        <v>11709</v>
      </c>
      <c r="G11" s="42">
        <v>5940</v>
      </c>
      <c r="H11" s="39">
        <v>30486</v>
      </c>
      <c r="I11" s="43">
        <f t="shared" si="3"/>
        <v>0.33350246295004332</v>
      </c>
      <c r="J11" s="26"/>
      <c r="K11" s="24">
        <f t="shared" si="1"/>
        <v>32566</v>
      </c>
      <c r="L11" s="58">
        <f t="shared" si="4"/>
        <v>0.14694192511786219</v>
      </c>
      <c r="M11" s="58">
        <f t="shared" si="5"/>
        <v>6.2789370203589781E-2</v>
      </c>
    </row>
    <row r="12" spans="1:13" ht="20.100000000000001" customHeight="1">
      <c r="B12" s="19" t="s">
        <v>23</v>
      </c>
      <c r="C12" s="39">
        <v>128290</v>
      </c>
      <c r="D12" s="40">
        <f t="shared" si="2"/>
        <v>48146</v>
      </c>
      <c r="E12" s="41">
        <v>21194</v>
      </c>
      <c r="F12" s="41">
        <v>17912</v>
      </c>
      <c r="G12" s="42">
        <v>9040</v>
      </c>
      <c r="H12" s="39">
        <v>38102</v>
      </c>
      <c r="I12" s="43">
        <f t="shared" si="3"/>
        <v>0.37529035778314757</v>
      </c>
      <c r="J12" s="26"/>
      <c r="K12" s="24">
        <f t="shared" si="1"/>
        <v>42042</v>
      </c>
      <c r="L12" s="58">
        <f t="shared" si="4"/>
        <v>0.16520383506118949</v>
      </c>
      <c r="M12" s="58">
        <f t="shared" si="5"/>
        <v>7.0465351937017695E-2</v>
      </c>
    </row>
    <row r="13" spans="1:13" ht="20.100000000000001" customHeight="1">
      <c r="B13" s="19" t="s">
        <v>24</v>
      </c>
      <c r="C13" s="39">
        <v>54152</v>
      </c>
      <c r="D13" s="40">
        <f t="shared" si="2"/>
        <v>20047</v>
      </c>
      <c r="E13" s="41">
        <v>8304</v>
      </c>
      <c r="F13" s="41">
        <v>7787</v>
      </c>
      <c r="G13" s="42">
        <v>3956</v>
      </c>
      <c r="H13" s="39">
        <v>16484</v>
      </c>
      <c r="I13" s="43">
        <f t="shared" si="3"/>
        <v>0.37019869995568033</v>
      </c>
      <c r="J13" s="26"/>
      <c r="K13" s="24">
        <f t="shared" si="1"/>
        <v>17621</v>
      </c>
      <c r="L13" s="58">
        <f t="shared" si="4"/>
        <v>0.15334613680011819</v>
      </c>
      <c r="M13" s="58">
        <f t="shared" si="5"/>
        <v>7.3053626828187321E-2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9" t="s">
        <v>66</v>
      </c>
      <c r="C4" s="210"/>
      <c r="D4" s="45">
        <f>SUM(D5:D7)</f>
        <v>7295</v>
      </c>
      <c r="E4" s="46">
        <f t="shared" ref="E4:K4" si="0">SUM(E5:E7)</f>
        <v>5773</v>
      </c>
      <c r="F4" s="46">
        <f t="shared" si="0"/>
        <v>8613</v>
      </c>
      <c r="G4" s="46">
        <f t="shared" si="0"/>
        <v>5469</v>
      </c>
      <c r="H4" s="46">
        <f t="shared" si="0"/>
        <v>4606</v>
      </c>
      <c r="I4" s="46">
        <f t="shared" si="0"/>
        <v>5750</v>
      </c>
      <c r="J4" s="45">
        <f t="shared" si="0"/>
        <v>3036</v>
      </c>
      <c r="K4" s="47">
        <f t="shared" si="0"/>
        <v>40542</v>
      </c>
      <c r="L4" s="55">
        <f>K4/人口統計!D5</f>
        <v>0.1843144921145112</v>
      </c>
      <c r="O4" s="14" t="s">
        <v>187</v>
      </c>
    </row>
    <row r="5" spans="1:21" ht="20.100000000000001" customHeight="1">
      <c r="B5" s="117"/>
      <c r="C5" s="118" t="s">
        <v>15</v>
      </c>
      <c r="D5" s="48">
        <v>798</v>
      </c>
      <c r="E5" s="49">
        <v>770</v>
      </c>
      <c r="F5" s="49">
        <v>686</v>
      </c>
      <c r="G5" s="49">
        <v>592</v>
      </c>
      <c r="H5" s="49">
        <v>433</v>
      </c>
      <c r="I5" s="49">
        <v>490</v>
      </c>
      <c r="J5" s="48">
        <v>301</v>
      </c>
      <c r="K5" s="50">
        <f>SUM(D5:J5)</f>
        <v>4070</v>
      </c>
      <c r="L5" s="56">
        <f>K5/人口統計!D5</f>
        <v>1.8503280126931594E-2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3058</v>
      </c>
      <c r="E6" s="49">
        <v>2177</v>
      </c>
      <c r="F6" s="49">
        <v>2981</v>
      </c>
      <c r="G6" s="49">
        <v>1660</v>
      </c>
      <c r="H6" s="49">
        <v>1372</v>
      </c>
      <c r="I6" s="49">
        <v>1501</v>
      </c>
      <c r="J6" s="48">
        <v>883</v>
      </c>
      <c r="K6" s="50">
        <f>SUM(D6:J6)</f>
        <v>13632</v>
      </c>
      <c r="L6" s="56">
        <f>K6/人口統計!D5</f>
        <v>6.1974622774037216E-2</v>
      </c>
      <c r="O6" s="162">
        <f>SUM(D6,D7)</f>
        <v>6497</v>
      </c>
      <c r="P6" s="162">
        <f t="shared" ref="P6:U6" si="1">SUM(E6,E7)</f>
        <v>5003</v>
      </c>
      <c r="Q6" s="162">
        <f t="shared" si="1"/>
        <v>7927</v>
      </c>
      <c r="R6" s="162">
        <f t="shared" si="1"/>
        <v>4877</v>
      </c>
      <c r="S6" s="162">
        <f t="shared" si="1"/>
        <v>4173</v>
      </c>
      <c r="T6" s="162">
        <f t="shared" si="1"/>
        <v>5260</v>
      </c>
      <c r="U6" s="162">
        <f t="shared" si="1"/>
        <v>2735</v>
      </c>
    </row>
    <row r="7" spans="1:21" ht="20.100000000000001" customHeight="1">
      <c r="B7" s="117"/>
      <c r="C7" s="119" t="s">
        <v>142</v>
      </c>
      <c r="D7" s="51">
        <v>3439</v>
      </c>
      <c r="E7" s="52">
        <v>2826</v>
      </c>
      <c r="F7" s="52">
        <v>4946</v>
      </c>
      <c r="G7" s="52">
        <v>3217</v>
      </c>
      <c r="H7" s="52">
        <v>2801</v>
      </c>
      <c r="I7" s="52">
        <v>3759</v>
      </c>
      <c r="J7" s="51">
        <v>1852</v>
      </c>
      <c r="K7" s="53">
        <f>SUM(D7:J7)</f>
        <v>22840</v>
      </c>
      <c r="L7" s="57">
        <f>K7/人口統計!D5</f>
        <v>0.1038365892135424</v>
      </c>
      <c r="O7" s="14">
        <f>O6/($K$6+$K$7)</f>
        <v>0.17813665277473131</v>
      </c>
      <c r="P7" s="14">
        <f t="shared" ref="P7:U7" si="2">P6/($K$6+$K$7)</f>
        <v>0.13717372230752359</v>
      </c>
      <c r="Q7" s="14">
        <f t="shared" si="2"/>
        <v>0.21734481245887255</v>
      </c>
      <c r="R7" s="14">
        <f t="shared" si="2"/>
        <v>0.13371901732836147</v>
      </c>
      <c r="S7" s="14">
        <f t="shared" si="2"/>
        <v>0.11441653871463039</v>
      </c>
      <c r="T7" s="14">
        <f t="shared" si="2"/>
        <v>0.14422022373327484</v>
      </c>
      <c r="U7" s="14">
        <f t="shared" si="2"/>
        <v>7.498903268260583E-2</v>
      </c>
    </row>
    <row r="8" spans="1:21" ht="20.100000000000001" customHeight="1" thickBot="1">
      <c r="B8" s="209" t="s">
        <v>67</v>
      </c>
      <c r="C8" s="210"/>
      <c r="D8" s="45">
        <v>77</v>
      </c>
      <c r="E8" s="46">
        <v>110</v>
      </c>
      <c r="F8" s="46">
        <v>86</v>
      </c>
      <c r="G8" s="46">
        <v>94</v>
      </c>
      <c r="H8" s="46">
        <v>71</v>
      </c>
      <c r="I8" s="46">
        <v>70</v>
      </c>
      <c r="J8" s="45">
        <v>47</v>
      </c>
      <c r="K8" s="47">
        <f>SUM(D8:J8)</f>
        <v>555</v>
      </c>
      <c r="L8" s="80"/>
    </row>
    <row r="9" spans="1:21" ht="20.100000000000001" customHeight="1" thickTop="1">
      <c r="B9" s="211" t="s">
        <v>34</v>
      </c>
      <c r="C9" s="212"/>
      <c r="D9" s="35">
        <f>D4+D8</f>
        <v>7372</v>
      </c>
      <c r="E9" s="34">
        <f t="shared" ref="E9:K9" si="3">E4+E8</f>
        <v>5883</v>
      </c>
      <c r="F9" s="34">
        <f t="shared" si="3"/>
        <v>8699</v>
      </c>
      <c r="G9" s="34">
        <f t="shared" si="3"/>
        <v>5563</v>
      </c>
      <c r="H9" s="34">
        <f t="shared" si="3"/>
        <v>4677</v>
      </c>
      <c r="I9" s="34">
        <f t="shared" si="3"/>
        <v>5820</v>
      </c>
      <c r="J9" s="35">
        <f t="shared" si="3"/>
        <v>3083</v>
      </c>
      <c r="K9" s="54">
        <f t="shared" si="3"/>
        <v>41097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3" t="s">
        <v>17</v>
      </c>
      <c r="C24" s="214"/>
      <c r="D24" s="45">
        <v>1248</v>
      </c>
      <c r="E24" s="46">
        <v>1199</v>
      </c>
      <c r="F24" s="46">
        <v>1367</v>
      </c>
      <c r="G24" s="46">
        <v>1014</v>
      </c>
      <c r="H24" s="46">
        <v>830</v>
      </c>
      <c r="I24" s="46">
        <v>1038</v>
      </c>
      <c r="J24" s="45">
        <v>583</v>
      </c>
      <c r="K24" s="47">
        <f>SUM(D24:J24)</f>
        <v>7279</v>
      </c>
      <c r="L24" s="55">
        <f>K24/人口統計!D6</f>
        <v>0.15581385392584982</v>
      </c>
    </row>
    <row r="25" spans="1:12" ht="20.100000000000001" customHeight="1">
      <c r="B25" s="207" t="s">
        <v>43</v>
      </c>
      <c r="C25" s="208"/>
      <c r="D25" s="45">
        <v>1271</v>
      </c>
      <c r="E25" s="46">
        <v>1043</v>
      </c>
      <c r="F25" s="46">
        <v>1129</v>
      </c>
      <c r="G25" s="46">
        <v>757</v>
      </c>
      <c r="H25" s="46">
        <v>615</v>
      </c>
      <c r="I25" s="46">
        <v>722</v>
      </c>
      <c r="J25" s="45">
        <v>351</v>
      </c>
      <c r="K25" s="47">
        <f t="shared" ref="K25:K31" si="4">SUM(D25:J25)</f>
        <v>5888</v>
      </c>
      <c r="L25" s="55">
        <f>K25/人口統計!D7</f>
        <v>0.1928784354833426</v>
      </c>
    </row>
    <row r="26" spans="1:12" ht="20.100000000000001" customHeight="1">
      <c r="B26" s="207" t="s">
        <v>44</v>
      </c>
      <c r="C26" s="208"/>
      <c r="D26" s="45">
        <v>775</v>
      </c>
      <c r="E26" s="46">
        <v>406</v>
      </c>
      <c r="F26" s="46">
        <v>906</v>
      </c>
      <c r="G26" s="46">
        <v>486</v>
      </c>
      <c r="H26" s="46">
        <v>403</v>
      </c>
      <c r="I26" s="46">
        <v>511</v>
      </c>
      <c r="J26" s="45">
        <v>324</v>
      </c>
      <c r="K26" s="47">
        <f t="shared" si="4"/>
        <v>3811</v>
      </c>
      <c r="L26" s="55">
        <f>K26/人口統計!D8</f>
        <v>0.20780849555591907</v>
      </c>
    </row>
    <row r="27" spans="1:12" ht="20.100000000000001" customHeight="1">
      <c r="B27" s="207" t="s">
        <v>45</v>
      </c>
      <c r="C27" s="208"/>
      <c r="D27" s="45">
        <v>207</v>
      </c>
      <c r="E27" s="46">
        <v>226</v>
      </c>
      <c r="F27" s="46">
        <v>324</v>
      </c>
      <c r="G27" s="46">
        <v>220</v>
      </c>
      <c r="H27" s="46">
        <v>191</v>
      </c>
      <c r="I27" s="46">
        <v>223</v>
      </c>
      <c r="J27" s="45">
        <v>124</v>
      </c>
      <c r="K27" s="47">
        <f t="shared" si="4"/>
        <v>1515</v>
      </c>
      <c r="L27" s="55">
        <f>K27/人口統計!D9</f>
        <v>0.14968876593222014</v>
      </c>
    </row>
    <row r="28" spans="1:12" ht="20.100000000000001" customHeight="1">
      <c r="B28" s="207" t="s">
        <v>46</v>
      </c>
      <c r="C28" s="208"/>
      <c r="D28" s="45">
        <v>342</v>
      </c>
      <c r="E28" s="46">
        <v>263</v>
      </c>
      <c r="F28" s="46">
        <v>504</v>
      </c>
      <c r="G28" s="46">
        <v>323</v>
      </c>
      <c r="H28" s="46">
        <v>312</v>
      </c>
      <c r="I28" s="46">
        <v>403</v>
      </c>
      <c r="J28" s="45">
        <v>222</v>
      </c>
      <c r="K28" s="47">
        <f t="shared" si="4"/>
        <v>2369</v>
      </c>
      <c r="L28" s="55">
        <f>K28/人口統計!D10</f>
        <v>0.16321047192559421</v>
      </c>
    </row>
    <row r="29" spans="1:12" ht="20.100000000000001" customHeight="1">
      <c r="B29" s="207" t="s">
        <v>47</v>
      </c>
      <c r="C29" s="208"/>
      <c r="D29" s="45">
        <v>739</v>
      </c>
      <c r="E29" s="46">
        <v>775</v>
      </c>
      <c r="F29" s="46">
        <v>1424</v>
      </c>
      <c r="G29" s="46">
        <v>753</v>
      </c>
      <c r="H29" s="46">
        <v>694</v>
      </c>
      <c r="I29" s="46">
        <v>794</v>
      </c>
      <c r="J29" s="45">
        <v>410</v>
      </c>
      <c r="K29" s="47">
        <f t="shared" si="4"/>
        <v>5589</v>
      </c>
      <c r="L29" s="55">
        <f>K29/人口統計!D11</f>
        <v>0.17714738510301109</v>
      </c>
    </row>
    <row r="30" spans="1:12" ht="20.100000000000001" customHeight="1">
      <c r="B30" s="207" t="s">
        <v>48</v>
      </c>
      <c r="C30" s="208"/>
      <c r="D30" s="45">
        <v>2103</v>
      </c>
      <c r="E30" s="46">
        <v>1463</v>
      </c>
      <c r="F30" s="46">
        <v>2154</v>
      </c>
      <c r="G30" s="46">
        <v>1482</v>
      </c>
      <c r="H30" s="46">
        <v>1216</v>
      </c>
      <c r="I30" s="46">
        <v>1484</v>
      </c>
      <c r="J30" s="45">
        <v>730</v>
      </c>
      <c r="K30" s="47">
        <f t="shared" si="4"/>
        <v>10632</v>
      </c>
      <c r="L30" s="55">
        <f>K30/人口統計!D12</f>
        <v>0.2208283138786192</v>
      </c>
    </row>
    <row r="31" spans="1:12" ht="20.100000000000001" customHeight="1" thickBot="1">
      <c r="B31" s="213" t="s">
        <v>24</v>
      </c>
      <c r="C31" s="214"/>
      <c r="D31" s="45">
        <v>610</v>
      </c>
      <c r="E31" s="46">
        <v>398</v>
      </c>
      <c r="F31" s="46">
        <v>805</v>
      </c>
      <c r="G31" s="46">
        <v>434</v>
      </c>
      <c r="H31" s="46">
        <v>345</v>
      </c>
      <c r="I31" s="46">
        <v>575</v>
      </c>
      <c r="J31" s="45">
        <v>292</v>
      </c>
      <c r="K31" s="47">
        <f t="shared" si="4"/>
        <v>3459</v>
      </c>
      <c r="L31" s="59">
        <f>K31/人口統計!D13</f>
        <v>0.17254452037711379</v>
      </c>
    </row>
    <row r="32" spans="1:12" ht="20.100000000000001" customHeight="1" thickTop="1">
      <c r="B32" s="205" t="s">
        <v>49</v>
      </c>
      <c r="C32" s="206"/>
      <c r="D32" s="35">
        <f>SUM(D24:D31)</f>
        <v>7295</v>
      </c>
      <c r="E32" s="34">
        <f t="shared" ref="E32:J32" si="5">SUM(E24:E31)</f>
        <v>5773</v>
      </c>
      <c r="F32" s="34">
        <f t="shared" si="5"/>
        <v>8613</v>
      </c>
      <c r="G32" s="34">
        <f t="shared" si="5"/>
        <v>5469</v>
      </c>
      <c r="H32" s="34">
        <f t="shared" si="5"/>
        <v>4606</v>
      </c>
      <c r="I32" s="34">
        <f t="shared" si="5"/>
        <v>5750</v>
      </c>
      <c r="J32" s="35">
        <f t="shared" si="5"/>
        <v>3036</v>
      </c>
      <c r="K32" s="54">
        <f>SUM(K24:K31)</f>
        <v>40542</v>
      </c>
      <c r="L32" s="60">
        <f>K32/人口統計!D5</f>
        <v>0.1843144921145112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15" t="s">
        <v>153</v>
      </c>
      <c r="C50" s="216"/>
      <c r="D50" s="191">
        <v>283</v>
      </c>
      <c r="E50" s="192">
        <v>290</v>
      </c>
      <c r="F50" s="192">
        <v>278</v>
      </c>
      <c r="G50" s="192">
        <v>225</v>
      </c>
      <c r="H50" s="192">
        <v>181</v>
      </c>
      <c r="I50" s="192">
        <v>223</v>
      </c>
      <c r="J50" s="191">
        <v>130</v>
      </c>
      <c r="K50" s="193">
        <f t="shared" ref="K50:K82" si="6">SUM(D50:J50)</f>
        <v>1610</v>
      </c>
      <c r="L50" s="194">
        <f>K50/N50</f>
        <v>0.14765223771093178</v>
      </c>
      <c r="N50" s="14">
        <v>10904</v>
      </c>
    </row>
    <row r="51" spans="2:14" ht="20.100000000000001" customHeight="1">
      <c r="B51" s="215" t="s">
        <v>154</v>
      </c>
      <c r="C51" s="216"/>
      <c r="D51" s="191">
        <v>233</v>
      </c>
      <c r="E51" s="192">
        <v>180</v>
      </c>
      <c r="F51" s="192">
        <v>267</v>
      </c>
      <c r="G51" s="192">
        <v>161</v>
      </c>
      <c r="H51" s="192">
        <v>142</v>
      </c>
      <c r="I51" s="192">
        <v>191</v>
      </c>
      <c r="J51" s="191">
        <v>84</v>
      </c>
      <c r="K51" s="193">
        <f t="shared" si="6"/>
        <v>1258</v>
      </c>
      <c r="L51" s="194">
        <f t="shared" ref="L51:L82" si="7">K51/N51</f>
        <v>0.16017316017316016</v>
      </c>
      <c r="N51" s="14">
        <v>7854</v>
      </c>
    </row>
    <row r="52" spans="2:14" ht="20.100000000000001" customHeight="1">
      <c r="B52" s="215" t="s">
        <v>155</v>
      </c>
      <c r="C52" s="216"/>
      <c r="D52" s="191">
        <v>364</v>
      </c>
      <c r="E52" s="192">
        <v>330</v>
      </c>
      <c r="F52" s="192">
        <v>354</v>
      </c>
      <c r="G52" s="192">
        <v>276</v>
      </c>
      <c r="H52" s="192">
        <v>222</v>
      </c>
      <c r="I52" s="192">
        <v>251</v>
      </c>
      <c r="J52" s="191">
        <v>164</v>
      </c>
      <c r="K52" s="193">
        <f t="shared" si="6"/>
        <v>1961</v>
      </c>
      <c r="L52" s="194">
        <f t="shared" si="7"/>
        <v>0.17609554597701149</v>
      </c>
      <c r="N52" s="14">
        <v>11136</v>
      </c>
    </row>
    <row r="53" spans="2:14" ht="20.100000000000001" customHeight="1">
      <c r="B53" s="215" t="s">
        <v>156</v>
      </c>
      <c r="C53" s="216"/>
      <c r="D53" s="191">
        <v>170</v>
      </c>
      <c r="E53" s="192">
        <v>187</v>
      </c>
      <c r="F53" s="192">
        <v>212</v>
      </c>
      <c r="G53" s="192">
        <v>186</v>
      </c>
      <c r="H53" s="192">
        <v>133</v>
      </c>
      <c r="I53" s="192">
        <v>202</v>
      </c>
      <c r="J53" s="191">
        <v>102</v>
      </c>
      <c r="K53" s="193">
        <f t="shared" si="6"/>
        <v>1192</v>
      </c>
      <c r="L53" s="194">
        <f t="shared" si="7"/>
        <v>0.1545242416385792</v>
      </c>
      <c r="N53" s="14">
        <v>7714</v>
      </c>
    </row>
    <row r="54" spans="2:14" ht="20.100000000000001" customHeight="1">
      <c r="B54" s="215" t="s">
        <v>157</v>
      </c>
      <c r="C54" s="216"/>
      <c r="D54" s="191">
        <v>152</v>
      </c>
      <c r="E54" s="192">
        <v>172</v>
      </c>
      <c r="F54" s="192">
        <v>181</v>
      </c>
      <c r="G54" s="192">
        <v>126</v>
      </c>
      <c r="H54" s="192">
        <v>110</v>
      </c>
      <c r="I54" s="192">
        <v>131</v>
      </c>
      <c r="J54" s="191">
        <v>75</v>
      </c>
      <c r="K54" s="193">
        <f t="shared" si="6"/>
        <v>947</v>
      </c>
      <c r="L54" s="194">
        <f t="shared" si="7"/>
        <v>0.14429376809385952</v>
      </c>
      <c r="N54" s="14">
        <v>6563</v>
      </c>
    </row>
    <row r="55" spans="2:14" ht="20.100000000000001" customHeight="1">
      <c r="B55" s="215" t="s">
        <v>158</v>
      </c>
      <c r="C55" s="216"/>
      <c r="D55" s="191">
        <v>69</v>
      </c>
      <c r="E55" s="192">
        <v>70</v>
      </c>
      <c r="F55" s="192">
        <v>90</v>
      </c>
      <c r="G55" s="192">
        <v>58</v>
      </c>
      <c r="H55" s="192">
        <v>59</v>
      </c>
      <c r="I55" s="192">
        <v>59</v>
      </c>
      <c r="J55" s="191">
        <v>38</v>
      </c>
      <c r="K55" s="193">
        <f t="shared" si="6"/>
        <v>443</v>
      </c>
      <c r="L55" s="194">
        <f t="shared" si="7"/>
        <v>0.17406679764243616</v>
      </c>
      <c r="N55" s="14">
        <v>2545</v>
      </c>
    </row>
    <row r="56" spans="2:14" ht="20.100000000000001" customHeight="1">
      <c r="B56" s="215" t="s">
        <v>159</v>
      </c>
      <c r="C56" s="216"/>
      <c r="D56" s="191">
        <v>183</v>
      </c>
      <c r="E56" s="192">
        <v>149</v>
      </c>
      <c r="F56" s="192">
        <v>152</v>
      </c>
      <c r="G56" s="192">
        <v>136</v>
      </c>
      <c r="H56" s="192">
        <v>93</v>
      </c>
      <c r="I56" s="192">
        <v>112</v>
      </c>
      <c r="J56" s="191">
        <v>37</v>
      </c>
      <c r="K56" s="193">
        <f t="shared" si="6"/>
        <v>862</v>
      </c>
      <c r="L56" s="194">
        <f t="shared" si="7"/>
        <v>0.20617077254245395</v>
      </c>
      <c r="N56" s="14">
        <v>4181</v>
      </c>
    </row>
    <row r="57" spans="2:14" ht="20.100000000000001" customHeight="1">
      <c r="B57" s="215" t="s">
        <v>160</v>
      </c>
      <c r="C57" s="216"/>
      <c r="D57" s="191">
        <v>431</v>
      </c>
      <c r="E57" s="192">
        <v>420</v>
      </c>
      <c r="F57" s="192">
        <v>391</v>
      </c>
      <c r="G57" s="192">
        <v>238</v>
      </c>
      <c r="H57" s="192">
        <v>183</v>
      </c>
      <c r="I57" s="192">
        <v>224</v>
      </c>
      <c r="J57" s="191">
        <v>112</v>
      </c>
      <c r="K57" s="193">
        <f t="shared" si="6"/>
        <v>1999</v>
      </c>
      <c r="L57" s="194">
        <f t="shared" si="7"/>
        <v>0.21697601215673504</v>
      </c>
      <c r="N57" s="14">
        <v>9213</v>
      </c>
    </row>
    <row r="58" spans="2:14" ht="20.100000000000001" customHeight="1">
      <c r="B58" s="215" t="s">
        <v>161</v>
      </c>
      <c r="C58" s="216"/>
      <c r="D58" s="191">
        <v>436</v>
      </c>
      <c r="E58" s="192">
        <v>326</v>
      </c>
      <c r="F58" s="192">
        <v>382</v>
      </c>
      <c r="G58" s="192">
        <v>255</v>
      </c>
      <c r="H58" s="192">
        <v>227</v>
      </c>
      <c r="I58" s="192">
        <v>246</v>
      </c>
      <c r="J58" s="191">
        <v>131</v>
      </c>
      <c r="K58" s="193">
        <f t="shared" si="6"/>
        <v>2003</v>
      </c>
      <c r="L58" s="194">
        <f t="shared" si="7"/>
        <v>0.19014619327890639</v>
      </c>
      <c r="N58" s="14">
        <v>10534</v>
      </c>
    </row>
    <row r="59" spans="2:14" ht="20.100000000000001" customHeight="1">
      <c r="B59" s="215" t="s">
        <v>162</v>
      </c>
      <c r="C59" s="216"/>
      <c r="D59" s="191">
        <v>234</v>
      </c>
      <c r="E59" s="192">
        <v>175</v>
      </c>
      <c r="F59" s="192">
        <v>211</v>
      </c>
      <c r="G59" s="192">
        <v>148</v>
      </c>
      <c r="H59" s="192">
        <v>119</v>
      </c>
      <c r="I59" s="192">
        <v>152</v>
      </c>
      <c r="J59" s="191">
        <v>76</v>
      </c>
      <c r="K59" s="193">
        <f t="shared" si="6"/>
        <v>1115</v>
      </c>
      <c r="L59" s="194">
        <f t="shared" si="7"/>
        <v>0.16896499469616608</v>
      </c>
      <c r="N59" s="14">
        <v>6599</v>
      </c>
    </row>
    <row r="60" spans="2:14" ht="20.100000000000001" customHeight="1">
      <c r="B60" s="215" t="s">
        <v>163</v>
      </c>
      <c r="C60" s="216"/>
      <c r="D60" s="191">
        <v>386</v>
      </c>
      <c r="E60" s="192">
        <v>214</v>
      </c>
      <c r="F60" s="192">
        <v>486</v>
      </c>
      <c r="G60" s="192">
        <v>256</v>
      </c>
      <c r="H60" s="192">
        <v>225</v>
      </c>
      <c r="I60" s="192">
        <v>279</v>
      </c>
      <c r="J60" s="191">
        <v>175</v>
      </c>
      <c r="K60" s="193">
        <f t="shared" si="6"/>
        <v>2021</v>
      </c>
      <c r="L60" s="194">
        <f t="shared" si="7"/>
        <v>0.21422514309942761</v>
      </c>
      <c r="N60" s="14">
        <v>9434</v>
      </c>
    </row>
    <row r="61" spans="2:14" ht="20.100000000000001" customHeight="1">
      <c r="B61" s="215" t="s">
        <v>164</v>
      </c>
      <c r="C61" s="216"/>
      <c r="D61" s="191">
        <v>124</v>
      </c>
      <c r="E61" s="192">
        <v>68</v>
      </c>
      <c r="F61" s="192">
        <v>138</v>
      </c>
      <c r="G61" s="192">
        <v>94</v>
      </c>
      <c r="H61" s="192">
        <v>65</v>
      </c>
      <c r="I61" s="192">
        <v>98</v>
      </c>
      <c r="J61" s="191">
        <v>52</v>
      </c>
      <c r="K61" s="193">
        <f t="shared" si="6"/>
        <v>639</v>
      </c>
      <c r="L61" s="194">
        <f t="shared" si="7"/>
        <v>0.21573261309925726</v>
      </c>
      <c r="N61" s="14">
        <v>2962</v>
      </c>
    </row>
    <row r="62" spans="2:14" ht="20.100000000000001" customHeight="1">
      <c r="B62" s="215" t="s">
        <v>165</v>
      </c>
      <c r="C62" s="216"/>
      <c r="D62" s="191">
        <v>272</v>
      </c>
      <c r="E62" s="192">
        <v>132</v>
      </c>
      <c r="F62" s="192">
        <v>290</v>
      </c>
      <c r="G62" s="192">
        <v>147</v>
      </c>
      <c r="H62" s="192">
        <v>119</v>
      </c>
      <c r="I62" s="192">
        <v>141</v>
      </c>
      <c r="J62" s="191">
        <v>102</v>
      </c>
      <c r="K62" s="193">
        <f t="shared" si="6"/>
        <v>1203</v>
      </c>
      <c r="L62" s="194">
        <f t="shared" si="7"/>
        <v>0.20242301867743565</v>
      </c>
      <c r="N62" s="14">
        <v>5943</v>
      </c>
    </row>
    <row r="63" spans="2:14" ht="20.100000000000001" customHeight="1">
      <c r="B63" s="215" t="s">
        <v>166</v>
      </c>
      <c r="C63" s="216"/>
      <c r="D63" s="191">
        <v>195</v>
      </c>
      <c r="E63" s="192">
        <v>208</v>
      </c>
      <c r="F63" s="192">
        <v>301</v>
      </c>
      <c r="G63" s="192">
        <v>199</v>
      </c>
      <c r="H63" s="192">
        <v>167</v>
      </c>
      <c r="I63" s="192">
        <v>191</v>
      </c>
      <c r="J63" s="191">
        <v>105</v>
      </c>
      <c r="K63" s="193">
        <f t="shared" si="6"/>
        <v>1366</v>
      </c>
      <c r="L63" s="194">
        <f t="shared" si="7"/>
        <v>0.14743658931462494</v>
      </c>
      <c r="N63" s="14">
        <v>9265</v>
      </c>
    </row>
    <row r="64" spans="2:14" ht="20.100000000000001" customHeight="1">
      <c r="B64" s="215" t="s">
        <v>167</v>
      </c>
      <c r="C64" s="216"/>
      <c r="D64" s="191">
        <v>19</v>
      </c>
      <c r="E64" s="192">
        <v>23</v>
      </c>
      <c r="F64" s="192">
        <v>27</v>
      </c>
      <c r="G64" s="192">
        <v>24</v>
      </c>
      <c r="H64" s="192">
        <v>27</v>
      </c>
      <c r="I64" s="192">
        <v>33</v>
      </c>
      <c r="J64" s="191">
        <v>19</v>
      </c>
      <c r="K64" s="193">
        <f t="shared" si="6"/>
        <v>172</v>
      </c>
      <c r="L64" s="194">
        <f t="shared" si="7"/>
        <v>0.20093457943925233</v>
      </c>
      <c r="N64" s="14">
        <v>856</v>
      </c>
    </row>
    <row r="65" spans="2:14" ht="20.100000000000001" customHeight="1">
      <c r="B65" s="215" t="s">
        <v>168</v>
      </c>
      <c r="C65" s="216"/>
      <c r="D65" s="191">
        <v>217</v>
      </c>
      <c r="E65" s="192">
        <v>156</v>
      </c>
      <c r="F65" s="192">
        <v>361</v>
      </c>
      <c r="G65" s="192">
        <v>221</v>
      </c>
      <c r="H65" s="192">
        <v>215</v>
      </c>
      <c r="I65" s="192">
        <v>293</v>
      </c>
      <c r="J65" s="191">
        <v>157</v>
      </c>
      <c r="K65" s="193">
        <f t="shared" si="6"/>
        <v>1620</v>
      </c>
      <c r="L65" s="194">
        <f t="shared" si="7"/>
        <v>0.16274864376130199</v>
      </c>
      <c r="N65" s="14">
        <v>9954</v>
      </c>
    </row>
    <row r="66" spans="2:14" ht="20.100000000000001" customHeight="1">
      <c r="B66" s="215" t="s">
        <v>169</v>
      </c>
      <c r="C66" s="216"/>
      <c r="D66" s="191">
        <v>132</v>
      </c>
      <c r="E66" s="192">
        <v>114</v>
      </c>
      <c r="F66" s="192">
        <v>148</v>
      </c>
      <c r="G66" s="192">
        <v>105</v>
      </c>
      <c r="H66" s="192">
        <v>102</v>
      </c>
      <c r="I66" s="192">
        <v>113</v>
      </c>
      <c r="J66" s="191">
        <v>69</v>
      </c>
      <c r="K66" s="193">
        <f t="shared" si="6"/>
        <v>783</v>
      </c>
      <c r="L66" s="194">
        <f t="shared" si="7"/>
        <v>0.17167287875465906</v>
      </c>
      <c r="N66" s="14">
        <v>4561</v>
      </c>
    </row>
    <row r="67" spans="2:14" ht="20.100000000000001" customHeight="1">
      <c r="B67" s="215" t="s">
        <v>170</v>
      </c>
      <c r="C67" s="216"/>
      <c r="D67" s="187">
        <v>546</v>
      </c>
      <c r="E67" s="188">
        <v>563</v>
      </c>
      <c r="F67" s="188">
        <v>1014</v>
      </c>
      <c r="G67" s="188">
        <v>539</v>
      </c>
      <c r="H67" s="188">
        <v>493</v>
      </c>
      <c r="I67" s="188">
        <v>592</v>
      </c>
      <c r="J67" s="187">
        <v>301</v>
      </c>
      <c r="K67" s="189">
        <f t="shared" si="6"/>
        <v>4048</v>
      </c>
      <c r="L67" s="195">
        <f t="shared" si="7"/>
        <v>0.1868882733148661</v>
      </c>
      <c r="N67" s="14">
        <v>21660</v>
      </c>
    </row>
    <row r="68" spans="2:14" ht="20.100000000000001" customHeight="1">
      <c r="B68" s="215" t="s">
        <v>171</v>
      </c>
      <c r="C68" s="216"/>
      <c r="D68" s="187">
        <v>96</v>
      </c>
      <c r="E68" s="188">
        <v>97</v>
      </c>
      <c r="F68" s="188">
        <v>190</v>
      </c>
      <c r="G68" s="188">
        <v>104</v>
      </c>
      <c r="H68" s="188">
        <v>81</v>
      </c>
      <c r="I68" s="188">
        <v>94</v>
      </c>
      <c r="J68" s="187">
        <v>52</v>
      </c>
      <c r="K68" s="189">
        <f t="shared" si="6"/>
        <v>714</v>
      </c>
      <c r="L68" s="195">
        <f t="shared" si="7"/>
        <v>0.17346938775510204</v>
      </c>
      <c r="N68" s="14">
        <v>4116</v>
      </c>
    </row>
    <row r="69" spans="2:14" ht="20.100000000000001" customHeight="1">
      <c r="B69" s="215" t="s">
        <v>172</v>
      </c>
      <c r="C69" s="216"/>
      <c r="D69" s="187">
        <v>103</v>
      </c>
      <c r="E69" s="188">
        <v>126</v>
      </c>
      <c r="F69" s="188">
        <v>241</v>
      </c>
      <c r="G69" s="188">
        <v>127</v>
      </c>
      <c r="H69" s="188">
        <v>128</v>
      </c>
      <c r="I69" s="188">
        <v>120</v>
      </c>
      <c r="J69" s="187">
        <v>64</v>
      </c>
      <c r="K69" s="189">
        <f t="shared" si="6"/>
        <v>909</v>
      </c>
      <c r="L69" s="195">
        <f t="shared" si="7"/>
        <v>0.1574298579840665</v>
      </c>
      <c r="N69" s="14">
        <v>5774</v>
      </c>
    </row>
    <row r="70" spans="2:14" ht="20.100000000000001" customHeight="1">
      <c r="B70" s="215" t="s">
        <v>173</v>
      </c>
      <c r="C70" s="216"/>
      <c r="D70" s="187">
        <v>790</v>
      </c>
      <c r="E70" s="188">
        <v>484</v>
      </c>
      <c r="F70" s="188">
        <v>697</v>
      </c>
      <c r="G70" s="188">
        <v>460</v>
      </c>
      <c r="H70" s="188">
        <v>390</v>
      </c>
      <c r="I70" s="188">
        <v>473</v>
      </c>
      <c r="J70" s="187">
        <v>232</v>
      </c>
      <c r="K70" s="189">
        <f t="shared" si="6"/>
        <v>3526</v>
      </c>
      <c r="L70" s="195">
        <f t="shared" si="7"/>
        <v>0.22801345059493017</v>
      </c>
      <c r="N70" s="14">
        <v>15464</v>
      </c>
    </row>
    <row r="71" spans="2:14" ht="20.100000000000001" customHeight="1">
      <c r="B71" s="215" t="s">
        <v>174</v>
      </c>
      <c r="C71" s="216"/>
      <c r="D71" s="187">
        <v>119</v>
      </c>
      <c r="E71" s="188">
        <v>123</v>
      </c>
      <c r="F71" s="188">
        <v>195</v>
      </c>
      <c r="G71" s="188">
        <v>165</v>
      </c>
      <c r="H71" s="188">
        <v>129</v>
      </c>
      <c r="I71" s="188">
        <v>135</v>
      </c>
      <c r="J71" s="187">
        <v>66</v>
      </c>
      <c r="K71" s="189">
        <f t="shared" si="6"/>
        <v>932</v>
      </c>
      <c r="L71" s="195">
        <f t="shared" si="7"/>
        <v>0.20090536753610691</v>
      </c>
      <c r="N71" s="14">
        <v>4639</v>
      </c>
    </row>
    <row r="72" spans="2:14" ht="20.100000000000001" customHeight="1">
      <c r="B72" s="215" t="s">
        <v>175</v>
      </c>
      <c r="C72" s="216"/>
      <c r="D72" s="187">
        <v>180</v>
      </c>
      <c r="E72" s="188">
        <v>121</v>
      </c>
      <c r="F72" s="188">
        <v>193</v>
      </c>
      <c r="G72" s="188">
        <v>135</v>
      </c>
      <c r="H72" s="188">
        <v>105</v>
      </c>
      <c r="I72" s="188">
        <v>117</v>
      </c>
      <c r="J72" s="187">
        <v>63</v>
      </c>
      <c r="K72" s="189">
        <f t="shared" si="6"/>
        <v>914</v>
      </c>
      <c r="L72" s="195">
        <f t="shared" si="7"/>
        <v>0.21435272045028142</v>
      </c>
      <c r="N72" s="14">
        <v>4264</v>
      </c>
    </row>
    <row r="73" spans="2:14" ht="20.100000000000001" customHeight="1">
      <c r="B73" s="215" t="s">
        <v>176</v>
      </c>
      <c r="C73" s="216"/>
      <c r="D73" s="187">
        <v>156</v>
      </c>
      <c r="E73" s="188">
        <v>115</v>
      </c>
      <c r="F73" s="188">
        <v>149</v>
      </c>
      <c r="G73" s="188">
        <v>104</v>
      </c>
      <c r="H73" s="188">
        <v>88</v>
      </c>
      <c r="I73" s="188">
        <v>139</v>
      </c>
      <c r="J73" s="187">
        <v>62</v>
      </c>
      <c r="K73" s="189">
        <f t="shared" si="6"/>
        <v>813</v>
      </c>
      <c r="L73" s="195">
        <f t="shared" si="7"/>
        <v>0.21344184825413495</v>
      </c>
      <c r="N73" s="14">
        <v>3809</v>
      </c>
    </row>
    <row r="74" spans="2:14" ht="20.100000000000001" customHeight="1">
      <c r="B74" s="215" t="s">
        <v>177</v>
      </c>
      <c r="C74" s="216"/>
      <c r="D74" s="187">
        <v>145</v>
      </c>
      <c r="E74" s="188">
        <v>114</v>
      </c>
      <c r="F74" s="188">
        <v>162</v>
      </c>
      <c r="G74" s="188">
        <v>90</v>
      </c>
      <c r="H74" s="188">
        <v>85</v>
      </c>
      <c r="I74" s="188">
        <v>91</v>
      </c>
      <c r="J74" s="187">
        <v>50</v>
      </c>
      <c r="K74" s="189">
        <f t="shared" si="6"/>
        <v>737</v>
      </c>
      <c r="L74" s="196">
        <f t="shared" si="7"/>
        <v>0.23389400190415741</v>
      </c>
      <c r="N74" s="14">
        <v>3151</v>
      </c>
    </row>
    <row r="75" spans="2:14" ht="20.100000000000001" customHeight="1">
      <c r="B75" s="215" t="s">
        <v>178</v>
      </c>
      <c r="C75" s="216"/>
      <c r="D75" s="187">
        <v>297</v>
      </c>
      <c r="E75" s="188">
        <v>216</v>
      </c>
      <c r="F75" s="188">
        <v>270</v>
      </c>
      <c r="G75" s="188">
        <v>204</v>
      </c>
      <c r="H75" s="188">
        <v>168</v>
      </c>
      <c r="I75" s="188">
        <v>205</v>
      </c>
      <c r="J75" s="187">
        <v>102</v>
      </c>
      <c r="K75" s="189">
        <f t="shared" si="6"/>
        <v>1462</v>
      </c>
      <c r="L75" s="197">
        <f t="shared" si="7"/>
        <v>0.24662618083670715</v>
      </c>
      <c r="N75" s="14">
        <v>5928</v>
      </c>
    </row>
    <row r="76" spans="2:14" ht="20.100000000000001" customHeight="1">
      <c r="B76" s="215" t="s">
        <v>179</v>
      </c>
      <c r="C76" s="216"/>
      <c r="D76" s="187">
        <v>74</v>
      </c>
      <c r="E76" s="188">
        <v>72</v>
      </c>
      <c r="F76" s="188">
        <v>97</v>
      </c>
      <c r="G76" s="188">
        <v>64</v>
      </c>
      <c r="H76" s="188">
        <v>51</v>
      </c>
      <c r="I76" s="188">
        <v>71</v>
      </c>
      <c r="J76" s="187">
        <v>25</v>
      </c>
      <c r="K76" s="189">
        <f t="shared" si="6"/>
        <v>454</v>
      </c>
      <c r="L76" s="195">
        <f t="shared" si="7"/>
        <v>0.23426212590299278</v>
      </c>
      <c r="N76" s="14">
        <v>1938</v>
      </c>
    </row>
    <row r="77" spans="2:14" ht="20.100000000000001" customHeight="1">
      <c r="B77" s="215" t="s">
        <v>180</v>
      </c>
      <c r="C77" s="216"/>
      <c r="D77" s="187">
        <v>294</v>
      </c>
      <c r="E77" s="188">
        <v>209</v>
      </c>
      <c r="F77" s="188">
        <v>352</v>
      </c>
      <c r="G77" s="188">
        <v>248</v>
      </c>
      <c r="H77" s="188">
        <v>191</v>
      </c>
      <c r="I77" s="188">
        <v>237</v>
      </c>
      <c r="J77" s="187">
        <v>119</v>
      </c>
      <c r="K77" s="189">
        <f t="shared" si="6"/>
        <v>1650</v>
      </c>
      <c r="L77" s="195">
        <f t="shared" si="7"/>
        <v>0.21276595744680851</v>
      </c>
      <c r="N77" s="14">
        <v>7755</v>
      </c>
    </row>
    <row r="78" spans="2:14" ht="20.100000000000001" customHeight="1">
      <c r="B78" s="215" t="s">
        <v>181</v>
      </c>
      <c r="C78" s="216"/>
      <c r="D78" s="187">
        <v>59</v>
      </c>
      <c r="E78" s="188">
        <v>25</v>
      </c>
      <c r="F78" s="188">
        <v>55</v>
      </c>
      <c r="G78" s="188">
        <v>28</v>
      </c>
      <c r="H78" s="188">
        <v>27</v>
      </c>
      <c r="I78" s="188">
        <v>30</v>
      </c>
      <c r="J78" s="187">
        <v>23</v>
      </c>
      <c r="K78" s="189">
        <f t="shared" si="6"/>
        <v>247</v>
      </c>
      <c r="L78" s="195">
        <f t="shared" si="7"/>
        <v>0.20617696160267113</v>
      </c>
      <c r="N78" s="14">
        <v>1198</v>
      </c>
    </row>
    <row r="79" spans="2:14" ht="20.100000000000001" customHeight="1">
      <c r="B79" s="215" t="s">
        <v>182</v>
      </c>
      <c r="C79" s="216"/>
      <c r="D79" s="187">
        <v>241</v>
      </c>
      <c r="E79" s="188">
        <v>158</v>
      </c>
      <c r="F79" s="188">
        <v>370</v>
      </c>
      <c r="G79" s="188">
        <v>191</v>
      </c>
      <c r="H79" s="188">
        <v>148</v>
      </c>
      <c r="I79" s="188">
        <v>269</v>
      </c>
      <c r="J79" s="187">
        <v>134</v>
      </c>
      <c r="K79" s="189">
        <f t="shared" si="6"/>
        <v>1511</v>
      </c>
      <c r="L79" s="195">
        <f t="shared" si="7"/>
        <v>0.17025352112676057</v>
      </c>
      <c r="N79" s="14">
        <v>8875</v>
      </c>
    </row>
    <row r="80" spans="2:14" ht="20.100000000000001" customHeight="1">
      <c r="B80" s="215" t="s">
        <v>183</v>
      </c>
      <c r="C80" s="216"/>
      <c r="D80" s="45">
        <v>57</v>
      </c>
      <c r="E80" s="46">
        <v>43</v>
      </c>
      <c r="F80" s="46">
        <v>63</v>
      </c>
      <c r="G80" s="46">
        <v>53</v>
      </c>
      <c r="H80" s="46">
        <v>29</v>
      </c>
      <c r="I80" s="46">
        <v>70</v>
      </c>
      <c r="J80" s="45">
        <v>34</v>
      </c>
      <c r="K80" s="47">
        <f t="shared" si="6"/>
        <v>349</v>
      </c>
      <c r="L80" s="195">
        <f t="shared" si="7"/>
        <v>0.16982968369829685</v>
      </c>
      <c r="N80" s="14">
        <v>2055</v>
      </c>
    </row>
    <row r="81" spans="2:14" ht="20.100000000000001" customHeight="1">
      <c r="B81" s="215" t="s">
        <v>184</v>
      </c>
      <c r="C81" s="216"/>
      <c r="D81" s="45">
        <v>57</v>
      </c>
      <c r="E81" s="46">
        <v>53</v>
      </c>
      <c r="F81" s="46">
        <v>115</v>
      </c>
      <c r="G81" s="46">
        <v>53</v>
      </c>
      <c r="H81" s="46">
        <v>53</v>
      </c>
      <c r="I81" s="46">
        <v>69</v>
      </c>
      <c r="J81" s="45">
        <v>34</v>
      </c>
      <c r="K81" s="47">
        <f t="shared" si="6"/>
        <v>434</v>
      </c>
      <c r="L81" s="195">
        <f t="shared" si="7"/>
        <v>0.16175922474841595</v>
      </c>
      <c r="N81" s="14">
        <v>2683</v>
      </c>
    </row>
    <row r="82" spans="2:14" ht="20.100000000000001" customHeight="1">
      <c r="B82" s="215" t="s">
        <v>185</v>
      </c>
      <c r="C82" s="216"/>
      <c r="D82" s="40">
        <v>258</v>
      </c>
      <c r="E82" s="39">
        <v>150</v>
      </c>
      <c r="F82" s="39">
        <v>267</v>
      </c>
      <c r="G82" s="39">
        <v>143</v>
      </c>
      <c r="H82" s="39">
        <v>122</v>
      </c>
      <c r="I82" s="39">
        <v>169</v>
      </c>
      <c r="J82" s="40">
        <v>94</v>
      </c>
      <c r="K82" s="190">
        <f t="shared" si="6"/>
        <v>1203</v>
      </c>
      <c r="L82" s="197">
        <f t="shared" si="7"/>
        <v>0.18697544295927884</v>
      </c>
      <c r="N82" s="14">
        <v>6434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9"/>
      <c r="C3" s="219"/>
      <c r="D3" s="219" t="s">
        <v>120</v>
      </c>
      <c r="E3" s="219"/>
      <c r="F3" s="219" t="s">
        <v>121</v>
      </c>
      <c r="G3" s="219"/>
      <c r="H3" s="219" t="s">
        <v>122</v>
      </c>
      <c r="I3" s="219"/>
      <c r="J3" s="219" t="s">
        <v>123</v>
      </c>
      <c r="K3" s="219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21"/>
      <c r="C4" s="221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0" t="s">
        <v>112</v>
      </c>
      <c r="C5" s="220"/>
      <c r="D5" s="150">
        <v>6775</v>
      </c>
      <c r="E5" s="149">
        <v>379137.53999999992</v>
      </c>
      <c r="F5" s="151">
        <v>1901</v>
      </c>
      <c r="G5" s="152">
        <v>37707.040000000008</v>
      </c>
      <c r="H5" s="150">
        <v>546</v>
      </c>
      <c r="I5" s="149">
        <v>114864.03</v>
      </c>
      <c r="J5" s="151">
        <v>1223</v>
      </c>
      <c r="K5" s="152">
        <v>403798.18000000005</v>
      </c>
      <c r="M5" s="162">
        <f>Q5+Q7</f>
        <v>44345</v>
      </c>
      <c r="N5" s="121" t="s">
        <v>106</v>
      </c>
      <c r="O5" s="122"/>
      <c r="P5" s="134"/>
      <c r="Q5" s="123">
        <v>35185</v>
      </c>
      <c r="R5" s="124">
        <v>2130773.5399999986</v>
      </c>
      <c r="S5" s="124">
        <f>R5/Q5*100</f>
        <v>6055.9145658661319</v>
      </c>
    </row>
    <row r="6" spans="1:19" ht="20.100000000000001" customHeight="1">
      <c r="B6" s="217" t="s">
        <v>113</v>
      </c>
      <c r="C6" s="217"/>
      <c r="D6" s="153">
        <v>4968</v>
      </c>
      <c r="E6" s="154">
        <v>310817.36000000004</v>
      </c>
      <c r="F6" s="155">
        <v>1632</v>
      </c>
      <c r="G6" s="156">
        <v>30270.120000000006</v>
      </c>
      <c r="H6" s="153">
        <v>410</v>
      </c>
      <c r="I6" s="154">
        <v>90048.170000000013</v>
      </c>
      <c r="J6" s="155">
        <v>878</v>
      </c>
      <c r="K6" s="156">
        <v>270048.2</v>
      </c>
      <c r="M6" s="58"/>
      <c r="N6" s="125"/>
      <c r="O6" s="94" t="s">
        <v>103</v>
      </c>
      <c r="P6" s="107"/>
      <c r="Q6" s="98">
        <f>Q5/Q$13</f>
        <v>0.63773290799680993</v>
      </c>
      <c r="R6" s="99">
        <f>R5/R$13</f>
        <v>0.40061409255106267</v>
      </c>
      <c r="S6" s="100" t="s">
        <v>105</v>
      </c>
    </row>
    <row r="7" spans="1:19" ht="20.100000000000001" customHeight="1">
      <c r="B7" s="217" t="s">
        <v>114</v>
      </c>
      <c r="C7" s="217"/>
      <c r="D7" s="153">
        <v>3264</v>
      </c>
      <c r="E7" s="154">
        <v>194632.04</v>
      </c>
      <c r="F7" s="155">
        <v>934</v>
      </c>
      <c r="G7" s="156">
        <v>16628.78</v>
      </c>
      <c r="H7" s="153">
        <v>494</v>
      </c>
      <c r="I7" s="154">
        <v>113477.46999999999</v>
      </c>
      <c r="J7" s="155">
        <v>632</v>
      </c>
      <c r="K7" s="156">
        <v>200150.5</v>
      </c>
      <c r="M7" s="58"/>
      <c r="N7" s="126" t="s">
        <v>107</v>
      </c>
      <c r="O7" s="127"/>
      <c r="P7" s="135"/>
      <c r="Q7" s="128">
        <v>9160</v>
      </c>
      <c r="R7" s="129">
        <v>171897.10000000018</v>
      </c>
      <c r="S7" s="129">
        <f>R7/Q7*100</f>
        <v>1876.6058951965085</v>
      </c>
    </row>
    <row r="8" spans="1:19" ht="20.100000000000001" customHeight="1">
      <c r="B8" s="217" t="s">
        <v>115</v>
      </c>
      <c r="C8" s="217"/>
      <c r="D8" s="153">
        <v>1343</v>
      </c>
      <c r="E8" s="154">
        <v>81861.150000000009</v>
      </c>
      <c r="F8" s="155">
        <v>315</v>
      </c>
      <c r="G8" s="156">
        <v>5811.6600000000008</v>
      </c>
      <c r="H8" s="153">
        <v>63</v>
      </c>
      <c r="I8" s="154">
        <v>13271.869999999999</v>
      </c>
      <c r="J8" s="155">
        <v>310</v>
      </c>
      <c r="K8" s="156">
        <v>97363.26</v>
      </c>
      <c r="L8" s="89"/>
      <c r="M8" s="88"/>
      <c r="N8" s="130"/>
      <c r="O8" s="94" t="s">
        <v>103</v>
      </c>
      <c r="P8" s="107"/>
      <c r="Q8" s="98">
        <f>Q7/Q$13</f>
        <v>0.16602624519683898</v>
      </c>
      <c r="R8" s="99">
        <f>R7/R$13</f>
        <v>3.2318967471625062E-2</v>
      </c>
      <c r="S8" s="100" t="s">
        <v>104</v>
      </c>
    </row>
    <row r="9" spans="1:19" ht="20.100000000000001" customHeight="1">
      <c r="B9" s="217" t="s">
        <v>116</v>
      </c>
      <c r="C9" s="217"/>
      <c r="D9" s="153">
        <v>1882</v>
      </c>
      <c r="E9" s="154">
        <v>129502.16999999998</v>
      </c>
      <c r="F9" s="155">
        <v>453</v>
      </c>
      <c r="G9" s="156">
        <v>9112.4699999999993</v>
      </c>
      <c r="H9" s="153">
        <v>343</v>
      </c>
      <c r="I9" s="154">
        <v>70242.039999999994</v>
      </c>
      <c r="J9" s="155">
        <v>418</v>
      </c>
      <c r="K9" s="156">
        <v>133342.75</v>
      </c>
      <c r="L9" s="89"/>
      <c r="M9" s="88"/>
      <c r="N9" s="126" t="s">
        <v>108</v>
      </c>
      <c r="O9" s="127"/>
      <c r="P9" s="135"/>
      <c r="Q9" s="128">
        <v>3945</v>
      </c>
      <c r="R9" s="129">
        <v>874901.90000000049</v>
      </c>
      <c r="S9" s="129">
        <f>R9/Q9*100</f>
        <v>22177.487959442344</v>
      </c>
    </row>
    <row r="10" spans="1:19" ht="20.100000000000001" customHeight="1">
      <c r="B10" s="217" t="s">
        <v>117</v>
      </c>
      <c r="C10" s="217"/>
      <c r="D10" s="153">
        <v>4506</v>
      </c>
      <c r="E10" s="154">
        <v>284530.83999999991</v>
      </c>
      <c r="F10" s="155">
        <v>902</v>
      </c>
      <c r="G10" s="156">
        <v>17487.23</v>
      </c>
      <c r="H10" s="153">
        <v>573</v>
      </c>
      <c r="I10" s="154">
        <v>137707.27000000002</v>
      </c>
      <c r="J10" s="155">
        <v>1007</v>
      </c>
      <c r="K10" s="156">
        <v>319596.89</v>
      </c>
      <c r="L10" s="89"/>
      <c r="M10" s="88"/>
      <c r="N10" s="95"/>
      <c r="O10" s="94" t="s">
        <v>103</v>
      </c>
      <c r="P10" s="107"/>
      <c r="Q10" s="98">
        <f>Q9/Q$13</f>
        <v>7.1503661277459579E-2</v>
      </c>
      <c r="R10" s="99">
        <f>R9/R$13</f>
        <v>0.16449332796750471</v>
      </c>
      <c r="S10" s="100" t="s">
        <v>104</v>
      </c>
    </row>
    <row r="11" spans="1:19" ht="20.100000000000001" customHeight="1">
      <c r="B11" s="217" t="s">
        <v>118</v>
      </c>
      <c r="C11" s="217"/>
      <c r="D11" s="153">
        <v>9636</v>
      </c>
      <c r="E11" s="154">
        <v>573402.27999999991</v>
      </c>
      <c r="F11" s="155">
        <v>2177</v>
      </c>
      <c r="G11" s="156">
        <v>38328.230000000003</v>
      </c>
      <c r="H11" s="153">
        <v>1202</v>
      </c>
      <c r="I11" s="154">
        <v>272884.34999999998</v>
      </c>
      <c r="J11" s="155">
        <v>1659</v>
      </c>
      <c r="K11" s="156">
        <v>486543.4499999999</v>
      </c>
      <c r="L11" s="89"/>
      <c r="M11" s="88"/>
      <c r="N11" s="126" t="s">
        <v>109</v>
      </c>
      <c r="O11" s="127"/>
      <c r="P11" s="135"/>
      <c r="Q11" s="101">
        <v>6882</v>
      </c>
      <c r="R11" s="102">
        <v>2141195.77</v>
      </c>
      <c r="S11" s="102">
        <f>R11/Q11*100</f>
        <v>31112.987067712875</v>
      </c>
    </row>
    <row r="12" spans="1:19" ht="20.100000000000001" customHeight="1" thickBot="1">
      <c r="B12" s="218" t="s">
        <v>119</v>
      </c>
      <c r="C12" s="218"/>
      <c r="D12" s="157">
        <v>2811</v>
      </c>
      <c r="E12" s="158">
        <v>176890.15999999997</v>
      </c>
      <c r="F12" s="159">
        <v>846</v>
      </c>
      <c r="G12" s="160">
        <v>16551.57</v>
      </c>
      <c r="H12" s="157">
        <v>314</v>
      </c>
      <c r="I12" s="158">
        <v>62406.700000000004</v>
      </c>
      <c r="J12" s="159">
        <v>755</v>
      </c>
      <c r="K12" s="160">
        <v>230352.54</v>
      </c>
      <c r="L12" s="89"/>
      <c r="M12" s="88"/>
      <c r="N12" s="125"/>
      <c r="O12" s="84" t="s">
        <v>103</v>
      </c>
      <c r="P12" s="108"/>
      <c r="Q12" s="103">
        <f>Q11/Q$13</f>
        <v>0.12473718552889147</v>
      </c>
      <c r="R12" s="104">
        <f>R11/R$13</f>
        <v>0.40257361200980768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35185</v>
      </c>
      <c r="E13" s="149">
        <v>2130773.5399999986</v>
      </c>
      <c r="F13" s="151">
        <v>9160</v>
      </c>
      <c r="G13" s="152">
        <v>171897.10000000018</v>
      </c>
      <c r="H13" s="150">
        <v>3945</v>
      </c>
      <c r="I13" s="149">
        <v>874901.90000000049</v>
      </c>
      <c r="J13" s="151">
        <v>6882</v>
      </c>
      <c r="K13" s="152">
        <v>2141195.77</v>
      </c>
      <c r="M13" s="58"/>
      <c r="N13" s="131" t="s">
        <v>110</v>
      </c>
      <c r="O13" s="132"/>
      <c r="P13" s="133"/>
      <c r="Q13" s="96">
        <f>Q5+Q7+Q9+Q11</f>
        <v>55172</v>
      </c>
      <c r="R13" s="97">
        <f>R5+R7+R9+R11</f>
        <v>5318768.3099999987</v>
      </c>
      <c r="S13" s="97">
        <f>R13/Q13*100</f>
        <v>9640.3398644239824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0.64863571086644323</v>
      </c>
      <c r="O16" s="58">
        <f>F5/(D5+F5+H5+J5)</f>
        <v>0.18200095739588321</v>
      </c>
      <c r="P16" s="58">
        <f>H5/(D5+F5+H5+J5)</f>
        <v>5.2273815222594541E-2</v>
      </c>
      <c r="Q16" s="58">
        <f>J5/(D5+F5+H5+J5)</f>
        <v>0.11708951651507898</v>
      </c>
    </row>
    <row r="17" spans="13:17" ht="20.100000000000001" customHeight="1">
      <c r="M17" s="14" t="s">
        <v>132</v>
      </c>
      <c r="N17" s="58">
        <f t="shared" ref="N17:N23" si="0">D6/(D6+F6+H6+J6)</f>
        <v>0.62981744421906694</v>
      </c>
      <c r="O17" s="58">
        <f t="shared" ref="O17:O23" si="1">F6/(D6+F6+H6+J6)</f>
        <v>0.20689655172413793</v>
      </c>
      <c r="P17" s="58">
        <f t="shared" ref="P17:P23" si="2">H6/(D6+F6+H6+J6)</f>
        <v>5.1977687626774849E-2</v>
      </c>
      <c r="Q17" s="58">
        <f t="shared" ref="Q17:Q23" si="3">J6/(D6+F6+H6+J6)</f>
        <v>0.11130831643002029</v>
      </c>
    </row>
    <row r="18" spans="13:17" ht="20.100000000000001" customHeight="1">
      <c r="M18" s="14" t="s">
        <v>133</v>
      </c>
      <c r="N18" s="58">
        <f t="shared" si="0"/>
        <v>0.6130728775356874</v>
      </c>
      <c r="O18" s="58">
        <f t="shared" si="1"/>
        <v>0.17543200601051842</v>
      </c>
      <c r="P18" s="58">
        <f t="shared" si="2"/>
        <v>9.2787377911344851E-2</v>
      </c>
      <c r="Q18" s="58">
        <f t="shared" si="3"/>
        <v>0.11870773854244929</v>
      </c>
    </row>
    <row r="19" spans="13:17" ht="20.100000000000001" customHeight="1">
      <c r="M19" s="14" t="s">
        <v>134</v>
      </c>
      <c r="N19" s="58">
        <f t="shared" si="0"/>
        <v>0.66125061546036434</v>
      </c>
      <c r="O19" s="58">
        <f t="shared" si="1"/>
        <v>0.15509601181683899</v>
      </c>
      <c r="P19" s="58">
        <f t="shared" si="2"/>
        <v>3.10192023633678E-2</v>
      </c>
      <c r="Q19" s="58">
        <f t="shared" si="3"/>
        <v>0.15263417035942886</v>
      </c>
    </row>
    <row r="20" spans="13:17" ht="20.100000000000001" customHeight="1">
      <c r="M20" s="14" t="s">
        <v>135</v>
      </c>
      <c r="N20" s="58">
        <f t="shared" si="0"/>
        <v>0.6078811369509044</v>
      </c>
      <c r="O20" s="58">
        <f t="shared" si="1"/>
        <v>0.14631782945736435</v>
      </c>
      <c r="P20" s="58">
        <f t="shared" si="2"/>
        <v>0.11078811369509044</v>
      </c>
      <c r="Q20" s="58">
        <f t="shared" si="3"/>
        <v>0.13501291989664083</v>
      </c>
    </row>
    <row r="21" spans="13:17" ht="20.100000000000001" customHeight="1">
      <c r="M21" s="14" t="s">
        <v>136</v>
      </c>
      <c r="N21" s="58">
        <f t="shared" si="0"/>
        <v>0.64481969089868341</v>
      </c>
      <c r="O21" s="58">
        <f t="shared" si="1"/>
        <v>0.12907842014882656</v>
      </c>
      <c r="P21" s="58">
        <f t="shared" si="2"/>
        <v>8.1997710360618203E-2</v>
      </c>
      <c r="Q21" s="58">
        <f t="shared" si="3"/>
        <v>0.14410417859187177</v>
      </c>
    </row>
    <row r="22" spans="13:17" ht="20.100000000000001" customHeight="1">
      <c r="M22" s="14" t="s">
        <v>137</v>
      </c>
      <c r="N22" s="58">
        <f t="shared" si="0"/>
        <v>0.656671664167916</v>
      </c>
      <c r="O22" s="58">
        <f t="shared" si="1"/>
        <v>0.14835763936213711</v>
      </c>
      <c r="P22" s="58">
        <f t="shared" si="2"/>
        <v>8.191358866021535E-2</v>
      </c>
      <c r="Q22" s="58">
        <f t="shared" si="3"/>
        <v>0.11305710780973149</v>
      </c>
    </row>
    <row r="23" spans="13:17" ht="20.100000000000001" customHeight="1">
      <c r="M23" s="14" t="s">
        <v>138</v>
      </c>
      <c r="N23" s="58">
        <f t="shared" si="0"/>
        <v>0.59479475243334745</v>
      </c>
      <c r="O23" s="58">
        <f t="shared" si="1"/>
        <v>0.17900973338975879</v>
      </c>
      <c r="P23" s="58">
        <f t="shared" si="2"/>
        <v>6.6440964875158701E-2</v>
      </c>
      <c r="Q23" s="58">
        <f t="shared" si="3"/>
        <v>0.15975454930173508</v>
      </c>
    </row>
    <row r="24" spans="13:17" ht="20.100000000000001" customHeight="1">
      <c r="M24" s="14" t="s">
        <v>139</v>
      </c>
      <c r="N24" s="58">
        <f t="shared" ref="N24" si="4">D13/(D13+F13+H13+J13)</f>
        <v>0.63773290799680993</v>
      </c>
      <c r="O24" s="58">
        <f t="shared" ref="O24" si="5">F13/(D13+F13+H13+J13)</f>
        <v>0.16602624519683898</v>
      </c>
      <c r="P24" s="58">
        <f t="shared" ref="P24" si="6">H13/(D13+F13+H13+J13)</f>
        <v>7.1503661277459579E-2</v>
      </c>
      <c r="Q24" s="58">
        <f t="shared" ref="Q24" si="7">J13/(D13+F13+H13+J13)</f>
        <v>0.12473718552889147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0.40527502745330146</v>
      </c>
      <c r="O29" s="58">
        <f>G5/(E5+G5+I5+K5)</f>
        <v>4.0306538020958682E-2</v>
      </c>
      <c r="P29" s="58">
        <f>I5/(E5+G5+I5+K5)</f>
        <v>0.12278267910808001</v>
      </c>
      <c r="Q29" s="58">
        <f>K5/(E5+G5+I5+K5)</f>
        <v>0.43163575541765981</v>
      </c>
    </row>
    <row r="30" spans="13:17" ht="20.100000000000001" customHeight="1">
      <c r="M30" s="14" t="s">
        <v>132</v>
      </c>
      <c r="N30" s="58">
        <f t="shared" ref="N30:N37" si="8">E6/(E6+G6+I6+K6)</f>
        <v>0.44327512677309955</v>
      </c>
      <c r="O30" s="58">
        <f t="shared" ref="O30:O37" si="9">G6/(E6+G6+I6+K6)</f>
        <v>4.3170018818887518E-2</v>
      </c>
      <c r="P30" s="58">
        <f t="shared" ref="P30:P37" si="10">I6/(E6+G6+I6+K6)</f>
        <v>0.12842305195705805</v>
      </c>
      <c r="Q30" s="58">
        <f t="shared" ref="Q30:Q37" si="11">K6/(E6+G6+I6+K6)</f>
        <v>0.38513180245095485</v>
      </c>
    </row>
    <row r="31" spans="13:17" ht="20.100000000000001" customHeight="1">
      <c r="M31" s="14" t="s">
        <v>133</v>
      </c>
      <c r="N31" s="58">
        <f t="shared" si="8"/>
        <v>0.37080624259474088</v>
      </c>
      <c r="O31" s="58">
        <f t="shared" si="9"/>
        <v>3.1680577518144362E-2</v>
      </c>
      <c r="P31" s="58">
        <f t="shared" si="10"/>
        <v>0.21619335783490437</v>
      </c>
      <c r="Q31" s="58">
        <f t="shared" si="11"/>
        <v>0.38131982205221032</v>
      </c>
    </row>
    <row r="32" spans="13:17" ht="20.100000000000001" customHeight="1">
      <c r="M32" s="14" t="s">
        <v>134</v>
      </c>
      <c r="N32" s="58">
        <f t="shared" si="8"/>
        <v>0.41279814615592297</v>
      </c>
      <c r="O32" s="58">
        <f t="shared" si="9"/>
        <v>2.9306239578707746E-2</v>
      </c>
      <c r="P32" s="58">
        <f t="shared" si="10"/>
        <v>6.6925560317958016E-2</v>
      </c>
      <c r="Q32" s="58">
        <f t="shared" si="11"/>
        <v>0.49097005394741128</v>
      </c>
    </row>
    <row r="33" spans="13:17" ht="20.100000000000001" customHeight="1">
      <c r="M33" s="14" t="s">
        <v>135</v>
      </c>
      <c r="N33" s="58">
        <f t="shared" si="8"/>
        <v>0.37844063621029406</v>
      </c>
      <c r="O33" s="58">
        <f t="shared" si="9"/>
        <v>2.6629120919342265E-2</v>
      </c>
      <c r="P33" s="58">
        <f t="shared" si="10"/>
        <v>0.2052663851602558</v>
      </c>
      <c r="Q33" s="58">
        <f t="shared" si="11"/>
        <v>0.38966385771010781</v>
      </c>
    </row>
    <row r="34" spans="13:17" ht="20.100000000000001" customHeight="1">
      <c r="M34" s="14" t="s">
        <v>136</v>
      </c>
      <c r="N34" s="58">
        <f t="shared" si="8"/>
        <v>0.37471685769031143</v>
      </c>
      <c r="O34" s="58">
        <f t="shared" si="9"/>
        <v>2.3030051418355024E-2</v>
      </c>
      <c r="P34" s="58">
        <f t="shared" si="10"/>
        <v>0.18135550963653471</v>
      </c>
      <c r="Q34" s="58">
        <f t="shared" si="11"/>
        <v>0.42089758125479881</v>
      </c>
    </row>
    <row r="35" spans="13:17" ht="20.100000000000001" customHeight="1">
      <c r="M35" s="14" t="s">
        <v>137</v>
      </c>
      <c r="N35" s="58">
        <f t="shared" si="8"/>
        <v>0.41818823969348951</v>
      </c>
      <c r="O35" s="58">
        <f t="shared" si="9"/>
        <v>2.7953176318495278E-2</v>
      </c>
      <c r="P35" s="58">
        <f t="shared" si="10"/>
        <v>0.19901739136161456</v>
      </c>
      <c r="Q35" s="58">
        <f t="shared" si="11"/>
        <v>0.35484119262640063</v>
      </c>
    </row>
    <row r="36" spans="13:17" ht="20.100000000000001" customHeight="1">
      <c r="M36" s="14" t="s">
        <v>138</v>
      </c>
      <c r="N36" s="58">
        <f t="shared" si="8"/>
        <v>0.36382107588144053</v>
      </c>
      <c r="O36" s="58">
        <f t="shared" si="9"/>
        <v>3.4042651128400672E-2</v>
      </c>
      <c r="P36" s="58">
        <f t="shared" si="10"/>
        <v>0.12835577024866901</v>
      </c>
      <c r="Q36" s="58">
        <f t="shared" si="11"/>
        <v>0.47378050274148986</v>
      </c>
    </row>
    <row r="37" spans="13:17" ht="20.100000000000001" customHeight="1">
      <c r="M37" s="14" t="s">
        <v>139</v>
      </c>
      <c r="N37" s="58">
        <f t="shared" si="8"/>
        <v>0.40061409255106267</v>
      </c>
      <c r="O37" s="58">
        <f t="shared" si="9"/>
        <v>3.2318967471625062E-2</v>
      </c>
      <c r="P37" s="58">
        <f t="shared" si="10"/>
        <v>0.16449332796750471</v>
      </c>
      <c r="Q37" s="58">
        <f t="shared" si="11"/>
        <v>0.40257361200980768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35"/>
      <c r="D3" s="236"/>
      <c r="E3" s="239" t="s">
        <v>51</v>
      </c>
      <c r="F3" s="226" t="s">
        <v>98</v>
      </c>
      <c r="G3" s="239" t="s">
        <v>56</v>
      </c>
      <c r="H3" s="226" t="s">
        <v>98</v>
      </c>
    </row>
    <row r="4" spans="1:14" s="14" customFormat="1" ht="20.100000000000001" customHeight="1" thickBot="1">
      <c r="B4" s="204"/>
      <c r="C4" s="237"/>
      <c r="D4" s="238"/>
      <c r="E4" s="240"/>
      <c r="F4" s="227"/>
      <c r="G4" s="240"/>
      <c r="H4" s="227"/>
      <c r="N4" s="24"/>
    </row>
    <row r="5" spans="1:14" s="14" customFormat="1" ht="20.100000000000001" customHeight="1" thickTop="1">
      <c r="B5" s="228" t="s">
        <v>68</v>
      </c>
      <c r="C5" s="231" t="s">
        <v>3</v>
      </c>
      <c r="D5" s="232"/>
      <c r="E5" s="163">
        <v>5136</v>
      </c>
      <c r="F5" s="164">
        <f t="shared" ref="F5:F16" si="0">E5/SUM(E$5:E$16)</f>
        <v>0.14597129458576097</v>
      </c>
      <c r="G5" s="165">
        <v>315270.88000000006</v>
      </c>
      <c r="H5" s="166">
        <f t="shared" ref="H5:H16" si="1">G5/SUM(G$5:G$16)</f>
        <v>0.14796076358260019</v>
      </c>
      <c r="N5" s="24"/>
    </row>
    <row r="6" spans="1:14" s="14" customFormat="1" ht="20.100000000000001" customHeight="1">
      <c r="B6" s="229"/>
      <c r="C6" s="233" t="s">
        <v>8</v>
      </c>
      <c r="D6" s="234"/>
      <c r="E6" s="167">
        <v>217</v>
      </c>
      <c r="F6" s="168">
        <f t="shared" si="0"/>
        <v>6.1674008810572688E-3</v>
      </c>
      <c r="G6" s="169">
        <v>15912.09</v>
      </c>
      <c r="H6" s="170">
        <f t="shared" si="1"/>
        <v>7.467752767382309E-3</v>
      </c>
      <c r="N6" s="24"/>
    </row>
    <row r="7" spans="1:14" s="14" customFormat="1" ht="20.100000000000001" customHeight="1">
      <c r="B7" s="229"/>
      <c r="C7" s="233" t="s">
        <v>9</v>
      </c>
      <c r="D7" s="234"/>
      <c r="E7" s="167">
        <v>2412</v>
      </c>
      <c r="F7" s="168">
        <f t="shared" si="0"/>
        <v>6.8551939747051302E-2</v>
      </c>
      <c r="G7" s="169">
        <v>111655.93000000001</v>
      </c>
      <c r="H7" s="170">
        <f t="shared" si="1"/>
        <v>5.2401594023924289E-2</v>
      </c>
      <c r="N7" s="24"/>
    </row>
    <row r="8" spans="1:14" s="14" customFormat="1" ht="20.100000000000001" customHeight="1">
      <c r="B8" s="229"/>
      <c r="C8" s="233" t="s">
        <v>10</v>
      </c>
      <c r="D8" s="234"/>
      <c r="E8" s="167">
        <v>453</v>
      </c>
      <c r="F8" s="168">
        <f t="shared" si="0"/>
        <v>1.287480460423476E-2</v>
      </c>
      <c r="G8" s="169">
        <v>20497.650000000005</v>
      </c>
      <c r="H8" s="170">
        <f t="shared" si="1"/>
        <v>9.6198162851224463E-3</v>
      </c>
      <c r="N8" s="24"/>
    </row>
    <row r="9" spans="1:14" s="14" customFormat="1" ht="20.100000000000001" customHeight="1">
      <c r="B9" s="229"/>
      <c r="C9" s="222" t="s">
        <v>70</v>
      </c>
      <c r="D9" s="223"/>
      <c r="E9" s="167">
        <v>4862</v>
      </c>
      <c r="F9" s="168">
        <f t="shared" si="0"/>
        <v>0.13818388517834304</v>
      </c>
      <c r="G9" s="169">
        <v>64714.229999999996</v>
      </c>
      <c r="H9" s="170">
        <f t="shared" si="1"/>
        <v>3.0371237855713187E-2</v>
      </c>
      <c r="N9" s="24"/>
    </row>
    <row r="10" spans="1:14" s="14" customFormat="1" ht="20.100000000000001" customHeight="1">
      <c r="B10" s="229"/>
      <c r="C10" s="233" t="s">
        <v>54</v>
      </c>
      <c r="D10" s="234"/>
      <c r="E10" s="167">
        <v>6895</v>
      </c>
      <c r="F10" s="168">
        <f t="shared" si="0"/>
        <v>0.19596418928520676</v>
      </c>
      <c r="G10" s="169">
        <v>799220.21999999986</v>
      </c>
      <c r="H10" s="170">
        <f t="shared" si="1"/>
        <v>0.3750845432405735</v>
      </c>
      <c r="N10" s="24"/>
    </row>
    <row r="11" spans="1:14" s="14" customFormat="1" ht="20.100000000000001" customHeight="1">
      <c r="B11" s="229"/>
      <c r="C11" s="233" t="s">
        <v>55</v>
      </c>
      <c r="D11" s="234"/>
      <c r="E11" s="167">
        <v>3296</v>
      </c>
      <c r="F11" s="168">
        <f t="shared" si="0"/>
        <v>9.367628250675003E-2</v>
      </c>
      <c r="G11" s="169">
        <v>297360.7699999999</v>
      </c>
      <c r="H11" s="170">
        <f t="shared" si="1"/>
        <v>0.13955531379463249</v>
      </c>
      <c r="N11" s="24"/>
    </row>
    <row r="12" spans="1:14" s="14" customFormat="1" ht="20.100000000000001" customHeight="1">
      <c r="B12" s="229"/>
      <c r="C12" s="222" t="s">
        <v>151</v>
      </c>
      <c r="D12" s="223"/>
      <c r="E12" s="167">
        <v>1178</v>
      </c>
      <c r="F12" s="168">
        <f t="shared" si="0"/>
        <v>3.3480176211453744E-2</v>
      </c>
      <c r="G12" s="169">
        <v>133241.86999999997</v>
      </c>
      <c r="H12" s="170">
        <f t="shared" si="1"/>
        <v>6.25321590956118E-2</v>
      </c>
      <c r="N12" s="24"/>
    </row>
    <row r="13" spans="1:14" s="14" customFormat="1" ht="20.100000000000001" customHeight="1">
      <c r="B13" s="229"/>
      <c r="C13" s="222" t="s">
        <v>149</v>
      </c>
      <c r="D13" s="223"/>
      <c r="E13" s="167">
        <v>231</v>
      </c>
      <c r="F13" s="168">
        <f t="shared" si="0"/>
        <v>6.5652977120932215E-3</v>
      </c>
      <c r="G13" s="169">
        <v>18121.440000000002</v>
      </c>
      <c r="H13" s="170">
        <f t="shared" si="1"/>
        <v>8.5046297317921456E-3</v>
      </c>
      <c r="N13" s="24"/>
    </row>
    <row r="14" spans="1:14" s="14" customFormat="1" ht="20.100000000000001" customHeight="1">
      <c r="B14" s="229"/>
      <c r="C14" s="222" t="s">
        <v>150</v>
      </c>
      <c r="D14" s="223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9"/>
      <c r="C15" s="222" t="s">
        <v>72</v>
      </c>
      <c r="D15" s="223"/>
      <c r="E15" s="167">
        <v>9461</v>
      </c>
      <c r="F15" s="168">
        <f t="shared" si="0"/>
        <v>0.26889299417365353</v>
      </c>
      <c r="G15" s="169">
        <v>129175.94</v>
      </c>
      <c r="H15" s="170">
        <f t="shared" si="1"/>
        <v>6.0623964759765135E-2</v>
      </c>
      <c r="N15" s="24"/>
    </row>
    <row r="16" spans="1:14" s="14" customFormat="1" ht="20.100000000000001" customHeight="1">
      <c r="B16" s="230"/>
      <c r="C16" s="224" t="s">
        <v>71</v>
      </c>
      <c r="D16" s="225"/>
      <c r="E16" s="171">
        <v>1044</v>
      </c>
      <c r="F16" s="172">
        <f t="shared" si="0"/>
        <v>2.9671735114395338E-2</v>
      </c>
      <c r="G16" s="173">
        <v>225602.52000000008</v>
      </c>
      <c r="H16" s="174">
        <f t="shared" si="1"/>
        <v>0.10587822486288245</v>
      </c>
      <c r="N16" s="24"/>
    </row>
    <row r="17" spans="2:8" s="14" customFormat="1" ht="20.100000000000001" hidden="1" customHeight="1">
      <c r="B17" s="241" t="s">
        <v>69</v>
      </c>
      <c r="C17" s="242" t="s">
        <v>83</v>
      </c>
      <c r="D17" s="24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9"/>
      <c r="C18" s="222" t="s">
        <v>84</v>
      </c>
      <c r="D18" s="223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29"/>
      <c r="C19" s="222" t="s">
        <v>85</v>
      </c>
      <c r="D19" s="223"/>
      <c r="E19" s="167">
        <v>712</v>
      </c>
      <c r="F19" s="168">
        <f t="shared" si="2"/>
        <v>7.7729257641921401E-2</v>
      </c>
      <c r="G19" s="169">
        <v>22317.109999999993</v>
      </c>
      <c r="H19" s="170">
        <f t="shared" si="3"/>
        <v>0.12982831007620255</v>
      </c>
    </row>
    <row r="20" spans="2:8" s="14" customFormat="1" ht="20.100000000000001" customHeight="1">
      <c r="B20" s="229"/>
      <c r="C20" s="222" t="s">
        <v>86</v>
      </c>
      <c r="D20" s="223"/>
      <c r="E20" s="167">
        <v>196</v>
      </c>
      <c r="F20" s="168">
        <f t="shared" si="2"/>
        <v>2.1397379912663755E-2</v>
      </c>
      <c r="G20" s="169">
        <v>6931.2900000000018</v>
      </c>
      <c r="H20" s="170">
        <f t="shared" si="3"/>
        <v>4.0322320737231764E-2</v>
      </c>
    </row>
    <row r="21" spans="2:8" s="14" customFormat="1" ht="20.100000000000001" customHeight="1">
      <c r="B21" s="229"/>
      <c r="C21" s="222" t="s">
        <v>87</v>
      </c>
      <c r="D21" s="223"/>
      <c r="E21" s="167">
        <v>442</v>
      </c>
      <c r="F21" s="168">
        <f t="shared" si="2"/>
        <v>4.8253275109170303E-2</v>
      </c>
      <c r="G21" s="169">
        <v>5370.19</v>
      </c>
      <c r="H21" s="170">
        <f t="shared" si="3"/>
        <v>3.1240724828981992E-2</v>
      </c>
    </row>
    <row r="22" spans="2:8" s="14" customFormat="1" ht="20.100000000000001" hidden="1" customHeight="1">
      <c r="B22" s="229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9"/>
      <c r="C23" s="222" t="s">
        <v>89</v>
      </c>
      <c r="D23" s="223"/>
      <c r="E23" s="167">
        <v>2426</v>
      </c>
      <c r="F23" s="168">
        <f t="shared" si="2"/>
        <v>0.2648471615720524</v>
      </c>
      <c r="G23" s="169">
        <v>84740.729999999981</v>
      </c>
      <c r="H23" s="170">
        <f t="shared" si="3"/>
        <v>0.49297358710530886</v>
      </c>
    </row>
    <row r="24" spans="2:8" s="14" customFormat="1" ht="20.100000000000001" customHeight="1">
      <c r="B24" s="229"/>
      <c r="C24" s="222" t="s">
        <v>90</v>
      </c>
      <c r="D24" s="223"/>
      <c r="E24" s="167">
        <v>61</v>
      </c>
      <c r="F24" s="168">
        <f t="shared" si="2"/>
        <v>6.6593886462882092E-3</v>
      </c>
      <c r="G24" s="169">
        <v>2072.4800000000005</v>
      </c>
      <c r="H24" s="170">
        <f t="shared" si="3"/>
        <v>1.2056515205899348E-2</v>
      </c>
    </row>
    <row r="25" spans="2:8" s="14" customFormat="1" ht="20.100000000000001" customHeight="1">
      <c r="B25" s="229"/>
      <c r="C25" s="222" t="s">
        <v>144</v>
      </c>
      <c r="D25" s="223"/>
      <c r="E25" s="167">
        <v>12</v>
      </c>
      <c r="F25" s="168">
        <f t="shared" si="2"/>
        <v>1.3100436681222707E-3</v>
      </c>
      <c r="G25" s="169">
        <v>433.06</v>
      </c>
      <c r="H25" s="170">
        <f t="shared" si="3"/>
        <v>2.5192978822795734E-3</v>
      </c>
    </row>
    <row r="26" spans="2:8" s="14" customFormat="1" ht="20.100000000000001" customHeight="1">
      <c r="B26" s="229"/>
      <c r="C26" s="222" t="s">
        <v>145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9"/>
      <c r="C27" s="222" t="s">
        <v>92</v>
      </c>
      <c r="D27" s="223"/>
      <c r="E27" s="167">
        <v>5095</v>
      </c>
      <c r="F27" s="168">
        <f t="shared" si="2"/>
        <v>0.55622270742358082</v>
      </c>
      <c r="G27" s="169">
        <v>31792.019999999997</v>
      </c>
      <c r="H27" s="170">
        <f t="shared" si="3"/>
        <v>0.18494797178079211</v>
      </c>
    </row>
    <row r="28" spans="2:8" s="14" customFormat="1" ht="20.100000000000001" customHeight="1">
      <c r="B28" s="230"/>
      <c r="C28" s="222" t="s">
        <v>91</v>
      </c>
      <c r="D28" s="223"/>
      <c r="E28" s="171">
        <v>216</v>
      </c>
      <c r="F28" s="172">
        <f t="shared" si="2"/>
        <v>2.3580786026200874E-2</v>
      </c>
      <c r="G28" s="173">
        <v>18240.22</v>
      </c>
      <c r="H28" s="174">
        <f t="shared" si="3"/>
        <v>0.10611127238330376</v>
      </c>
    </row>
    <row r="29" spans="2:8" s="14" customFormat="1" ht="20.100000000000001" customHeight="1">
      <c r="B29" s="252" t="s">
        <v>82</v>
      </c>
      <c r="C29" s="242" t="s">
        <v>73</v>
      </c>
      <c r="D29" s="243"/>
      <c r="E29" s="175">
        <v>181</v>
      </c>
      <c r="F29" s="176">
        <f t="shared" ref="F29:F40" si="4">E29/SUM(E$29:E$40)</f>
        <v>4.5880861850443599E-2</v>
      </c>
      <c r="G29" s="177">
        <v>32186.649999999994</v>
      </c>
      <c r="H29" s="178">
        <f t="shared" ref="H29:H40" si="5">G29/SUM(G$29:G$40)</f>
        <v>3.6788867414735305E-2</v>
      </c>
    </row>
    <row r="30" spans="2:8" s="14" customFormat="1" ht="20.100000000000001" customHeight="1">
      <c r="B30" s="253"/>
      <c r="C30" s="222" t="s">
        <v>74</v>
      </c>
      <c r="D30" s="223"/>
      <c r="E30" s="167">
        <v>6</v>
      </c>
      <c r="F30" s="168">
        <f t="shared" si="4"/>
        <v>1.520912547528517E-3</v>
      </c>
      <c r="G30" s="169">
        <v>1170.1100000000001</v>
      </c>
      <c r="H30" s="170">
        <f t="shared" si="5"/>
        <v>1.3374185151500992E-3</v>
      </c>
    </row>
    <row r="31" spans="2:8" s="14" customFormat="1" ht="20.100000000000001" customHeight="1">
      <c r="B31" s="253"/>
      <c r="C31" s="222" t="s">
        <v>75</v>
      </c>
      <c r="D31" s="223"/>
      <c r="E31" s="167">
        <v>130</v>
      </c>
      <c r="F31" s="168">
        <f t="shared" si="4"/>
        <v>3.2953105196451206E-2</v>
      </c>
      <c r="G31" s="169">
        <v>18825.669999999998</v>
      </c>
      <c r="H31" s="170">
        <f t="shared" si="5"/>
        <v>2.1517463843660649E-2</v>
      </c>
    </row>
    <row r="32" spans="2:8" s="14" customFormat="1" ht="20.100000000000001" customHeight="1">
      <c r="B32" s="253"/>
      <c r="C32" s="222" t="s">
        <v>76</v>
      </c>
      <c r="D32" s="223"/>
      <c r="E32" s="167">
        <v>12</v>
      </c>
      <c r="F32" s="168">
        <f t="shared" si="4"/>
        <v>3.041825095057034E-3</v>
      </c>
      <c r="G32" s="169">
        <v>524.95000000000005</v>
      </c>
      <c r="H32" s="170">
        <f t="shared" si="5"/>
        <v>6.0001012684965046E-4</v>
      </c>
    </row>
    <row r="33" spans="2:8" s="14" customFormat="1" ht="20.100000000000001" customHeight="1">
      <c r="B33" s="253"/>
      <c r="C33" s="222" t="s">
        <v>77</v>
      </c>
      <c r="D33" s="223"/>
      <c r="E33" s="167">
        <v>576</v>
      </c>
      <c r="F33" s="168">
        <f t="shared" si="4"/>
        <v>0.14600760456273765</v>
      </c>
      <c r="G33" s="169">
        <v>131798.81999999998</v>
      </c>
      <c r="H33" s="170">
        <f t="shared" si="5"/>
        <v>0.15064411221418084</v>
      </c>
    </row>
    <row r="34" spans="2:8" s="14" customFormat="1" ht="20.100000000000001" customHeight="1">
      <c r="B34" s="253"/>
      <c r="C34" s="222" t="s">
        <v>78</v>
      </c>
      <c r="D34" s="223"/>
      <c r="E34" s="167">
        <v>122</v>
      </c>
      <c r="F34" s="168">
        <f t="shared" si="4"/>
        <v>3.0925221799746515E-2</v>
      </c>
      <c r="G34" s="169">
        <v>8610.9</v>
      </c>
      <c r="H34" s="170">
        <f t="shared" si="5"/>
        <v>9.8421320150293458E-3</v>
      </c>
    </row>
    <row r="35" spans="2:8" s="14" customFormat="1" ht="20.100000000000001" customHeight="1">
      <c r="B35" s="253"/>
      <c r="C35" s="222" t="s">
        <v>79</v>
      </c>
      <c r="D35" s="223"/>
      <c r="E35" s="167">
        <v>1816</v>
      </c>
      <c r="F35" s="168">
        <f t="shared" si="4"/>
        <v>0.4603295310519645</v>
      </c>
      <c r="G35" s="169">
        <v>525212.25999999978</v>
      </c>
      <c r="H35" s="170">
        <f t="shared" si="5"/>
        <v>0.60030988617123815</v>
      </c>
    </row>
    <row r="36" spans="2:8" s="14" customFormat="1" ht="20.100000000000001" customHeight="1">
      <c r="B36" s="253"/>
      <c r="C36" s="222" t="s">
        <v>80</v>
      </c>
      <c r="D36" s="223"/>
      <c r="E36" s="167">
        <v>19</v>
      </c>
      <c r="F36" s="168">
        <f t="shared" si="4"/>
        <v>4.8162230671736379E-3</v>
      </c>
      <c r="G36" s="169">
        <v>4940.4399999999996</v>
      </c>
      <c r="H36" s="170">
        <f t="shared" si="5"/>
        <v>5.6468502354378265E-3</v>
      </c>
    </row>
    <row r="37" spans="2:8" s="14" customFormat="1" ht="20.100000000000001" customHeight="1">
      <c r="B37" s="253"/>
      <c r="C37" s="222" t="s">
        <v>81</v>
      </c>
      <c r="D37" s="223"/>
      <c r="E37" s="167">
        <v>27</v>
      </c>
      <c r="F37" s="168">
        <f t="shared" si="4"/>
        <v>6.8441064638783272E-3</v>
      </c>
      <c r="G37" s="169">
        <v>5499.72</v>
      </c>
      <c r="H37" s="170">
        <f t="shared" si="5"/>
        <v>6.2860990472188962E-3</v>
      </c>
    </row>
    <row r="38" spans="2:8" s="14" customFormat="1" ht="20.100000000000001" customHeight="1">
      <c r="B38" s="253"/>
      <c r="C38" s="222" t="s">
        <v>146</v>
      </c>
      <c r="D38" s="223"/>
      <c r="E38" s="167">
        <v>69</v>
      </c>
      <c r="F38" s="168">
        <f t="shared" si="4"/>
        <v>1.7490494296577948E-2</v>
      </c>
      <c r="G38" s="169">
        <v>20865.28</v>
      </c>
      <c r="H38" s="170">
        <f t="shared" si="5"/>
        <v>2.3848708066584387E-2</v>
      </c>
    </row>
    <row r="39" spans="2:8" s="14" customFormat="1" ht="20.100000000000001" customHeight="1">
      <c r="B39" s="253"/>
      <c r="C39" s="247" t="s">
        <v>93</v>
      </c>
      <c r="D39" s="248"/>
      <c r="E39" s="167">
        <v>51</v>
      </c>
      <c r="F39" s="168">
        <f t="shared" si="4"/>
        <v>1.2927756653992395E-2</v>
      </c>
      <c r="G39" s="169">
        <v>14702.75</v>
      </c>
      <c r="H39" s="184">
        <f t="shared" si="5"/>
        <v>1.6805026940734734E-2</v>
      </c>
    </row>
    <row r="40" spans="2:8" s="14" customFormat="1" ht="20.100000000000001" customHeight="1">
      <c r="B40" s="182"/>
      <c r="C40" s="224" t="s">
        <v>147</v>
      </c>
      <c r="D40" s="225"/>
      <c r="E40" s="167">
        <v>936</v>
      </c>
      <c r="F40" s="185">
        <f t="shared" si="4"/>
        <v>0.23726235741444868</v>
      </c>
      <c r="G40" s="169">
        <v>110564.34999999998</v>
      </c>
      <c r="H40" s="172">
        <f t="shared" si="5"/>
        <v>0.12637342540918017</v>
      </c>
    </row>
    <row r="41" spans="2:8" s="14" customFormat="1" ht="20.100000000000001" customHeight="1">
      <c r="B41" s="249" t="s">
        <v>94</v>
      </c>
      <c r="C41" s="242" t="s">
        <v>95</v>
      </c>
      <c r="D41" s="243"/>
      <c r="E41" s="175">
        <v>3770</v>
      </c>
      <c r="F41" s="176">
        <f>E41/SUM(E$41:E$43)</f>
        <v>0.54780587038651551</v>
      </c>
      <c r="G41" s="177">
        <v>1108230.0999999999</v>
      </c>
      <c r="H41" s="178">
        <f>G41/SUM(G$41:G$43)</f>
        <v>0.51757532661294214</v>
      </c>
    </row>
    <row r="42" spans="2:8" s="14" customFormat="1" ht="20.100000000000001" customHeight="1">
      <c r="B42" s="250"/>
      <c r="C42" s="222" t="s">
        <v>96</v>
      </c>
      <c r="D42" s="223"/>
      <c r="E42" s="167">
        <v>2701</v>
      </c>
      <c r="F42" s="168">
        <f>E42/SUM(E$41:E$43)</f>
        <v>0.39247311827956988</v>
      </c>
      <c r="G42" s="169">
        <v>871859.56999999983</v>
      </c>
      <c r="H42" s="170">
        <f>G42/SUM(G$41:G$43)</f>
        <v>0.40718349168044549</v>
      </c>
    </row>
    <row r="43" spans="2:8" s="14" customFormat="1" ht="20.100000000000001" customHeight="1">
      <c r="B43" s="251"/>
      <c r="C43" s="222" t="s">
        <v>148</v>
      </c>
      <c r="D43" s="223"/>
      <c r="E43" s="183">
        <v>411</v>
      </c>
      <c r="F43" s="168">
        <f>E43/SUM(E$41:E$43)</f>
        <v>5.972101133391456E-2</v>
      </c>
      <c r="G43" s="169">
        <v>161106.1</v>
      </c>
      <c r="H43" s="170">
        <f>G43/SUM(G$41:G$43)</f>
        <v>7.5241181706612481E-2</v>
      </c>
    </row>
    <row r="44" spans="2:8" s="14" customFormat="1" ht="20.100000000000001" customHeight="1">
      <c r="B44" s="244" t="s">
        <v>111</v>
      </c>
      <c r="C44" s="245"/>
      <c r="D44" s="246"/>
      <c r="E44" s="144">
        <f>SUM(E5:E43)</f>
        <v>55172</v>
      </c>
      <c r="F44" s="179">
        <f>E44/E$44</f>
        <v>1</v>
      </c>
      <c r="G44" s="180">
        <f>SUM(G5:G43)</f>
        <v>5318768.3099999987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56" t="s">
        <v>57</v>
      </c>
      <c r="C3" s="257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3366</v>
      </c>
      <c r="E4" s="67">
        <v>61465.999999999993</v>
      </c>
      <c r="F4" s="67">
        <f>E4*1000/D4</f>
        <v>18260.843731431964</v>
      </c>
      <c r="G4" s="67">
        <v>50320</v>
      </c>
      <c r="H4" s="63">
        <f>F4/G4</f>
        <v>0.36289435078362409</v>
      </c>
      <c r="K4" s="14">
        <f>D4*G4</f>
        <v>169377120</v>
      </c>
      <c r="L4" s="14" t="s">
        <v>26</v>
      </c>
      <c r="M4" s="24">
        <f>G4-F4</f>
        <v>32059.156268568036</v>
      </c>
    </row>
    <row r="5" spans="1:13" s="14" customFormat="1" ht="20.100000000000001" customHeight="1">
      <c r="B5" s="254" t="s">
        <v>27</v>
      </c>
      <c r="C5" s="255"/>
      <c r="D5" s="64">
        <v>3714</v>
      </c>
      <c r="E5" s="68">
        <v>110370.19</v>
      </c>
      <c r="F5" s="68">
        <f t="shared" ref="F5:F13" si="0">E5*1000/D5</f>
        <v>29717.337102854064</v>
      </c>
      <c r="G5" s="68">
        <v>105310</v>
      </c>
      <c r="H5" s="65">
        <f t="shared" ref="H5:H10" si="1">F5/G5</f>
        <v>0.28218912831501342</v>
      </c>
      <c r="K5" s="14">
        <f t="shared" ref="K5:K10" si="2">D5*G5</f>
        <v>391121340</v>
      </c>
      <c r="L5" s="14" t="s">
        <v>27</v>
      </c>
      <c r="M5" s="24">
        <f t="shared" ref="M5:M10" si="3">G5-F5</f>
        <v>75592.662897145929</v>
      </c>
    </row>
    <row r="6" spans="1:13" s="14" customFormat="1" ht="20.100000000000001" customHeight="1">
      <c r="B6" s="254" t="s">
        <v>28</v>
      </c>
      <c r="C6" s="255"/>
      <c r="D6" s="64">
        <v>6277</v>
      </c>
      <c r="E6" s="68">
        <v>587305.57999999996</v>
      </c>
      <c r="F6" s="68">
        <f t="shared" si="0"/>
        <v>93564.693324836699</v>
      </c>
      <c r="G6" s="68">
        <v>167650</v>
      </c>
      <c r="H6" s="65">
        <f t="shared" si="1"/>
        <v>0.55809539710609424</v>
      </c>
      <c r="K6" s="14">
        <f t="shared" si="2"/>
        <v>1052339050</v>
      </c>
      <c r="L6" s="14" t="s">
        <v>28</v>
      </c>
      <c r="M6" s="24">
        <f t="shared" si="3"/>
        <v>74085.306675163301</v>
      </c>
    </row>
    <row r="7" spans="1:13" s="14" customFormat="1" ht="20.100000000000001" customHeight="1">
      <c r="B7" s="254" t="s">
        <v>29</v>
      </c>
      <c r="C7" s="255"/>
      <c r="D7" s="64">
        <v>3957</v>
      </c>
      <c r="E7" s="68">
        <v>468698.82000000007</v>
      </c>
      <c r="F7" s="68">
        <f t="shared" si="0"/>
        <v>118448.0212282032</v>
      </c>
      <c r="G7" s="68">
        <v>197050</v>
      </c>
      <c r="H7" s="65">
        <f t="shared" si="1"/>
        <v>0.60110642592338592</v>
      </c>
      <c r="K7" s="14">
        <f t="shared" si="2"/>
        <v>779726850</v>
      </c>
      <c r="L7" s="14" t="s">
        <v>29</v>
      </c>
      <c r="M7" s="24">
        <f t="shared" si="3"/>
        <v>78601.978771796799</v>
      </c>
    </row>
    <row r="8" spans="1:13" s="14" customFormat="1" ht="20.100000000000001" customHeight="1">
      <c r="B8" s="254" t="s">
        <v>30</v>
      </c>
      <c r="C8" s="255"/>
      <c r="D8" s="64">
        <v>2525</v>
      </c>
      <c r="E8" s="68">
        <v>398052.80999999994</v>
      </c>
      <c r="F8" s="68">
        <f t="shared" si="0"/>
        <v>157644.67722772274</v>
      </c>
      <c r="G8" s="68">
        <v>270480</v>
      </c>
      <c r="H8" s="65">
        <f t="shared" si="1"/>
        <v>0.58283302731337894</v>
      </c>
      <c r="K8" s="14">
        <f t="shared" si="2"/>
        <v>682962000</v>
      </c>
      <c r="L8" s="14" t="s">
        <v>30</v>
      </c>
      <c r="M8" s="24">
        <f t="shared" si="3"/>
        <v>112835.32277227726</v>
      </c>
    </row>
    <row r="9" spans="1:13" s="14" customFormat="1" ht="20.100000000000001" customHeight="1">
      <c r="B9" s="254" t="s">
        <v>31</v>
      </c>
      <c r="C9" s="255"/>
      <c r="D9" s="64">
        <v>2360</v>
      </c>
      <c r="E9" s="68">
        <v>448760.58000000007</v>
      </c>
      <c r="F9" s="68">
        <f t="shared" si="0"/>
        <v>190152.78813559323</v>
      </c>
      <c r="G9" s="68">
        <v>309380</v>
      </c>
      <c r="H9" s="65">
        <f t="shared" si="1"/>
        <v>0.61462534144286385</v>
      </c>
      <c r="K9" s="14">
        <f t="shared" si="2"/>
        <v>730136800</v>
      </c>
      <c r="L9" s="14" t="s">
        <v>31</v>
      </c>
      <c r="M9" s="24">
        <f t="shared" si="3"/>
        <v>119227.21186440677</v>
      </c>
    </row>
    <row r="10" spans="1:13" s="14" customFormat="1" ht="20.100000000000001" customHeight="1">
      <c r="B10" s="260" t="s">
        <v>32</v>
      </c>
      <c r="C10" s="261"/>
      <c r="D10" s="72">
        <v>1043</v>
      </c>
      <c r="E10" s="73">
        <v>228016.66</v>
      </c>
      <c r="F10" s="73">
        <f t="shared" si="0"/>
        <v>218616.16490891657</v>
      </c>
      <c r="G10" s="73">
        <v>362170</v>
      </c>
      <c r="H10" s="75">
        <f t="shared" si="1"/>
        <v>0.60362858577164469</v>
      </c>
      <c r="K10" s="14">
        <f t="shared" si="2"/>
        <v>377743310</v>
      </c>
      <c r="L10" s="14" t="s">
        <v>32</v>
      </c>
      <c r="M10" s="24">
        <f t="shared" si="3"/>
        <v>143553.83509108343</v>
      </c>
    </row>
    <row r="11" spans="1:13" s="14" customFormat="1" ht="20.100000000000001" customHeight="1">
      <c r="B11" s="258" t="s">
        <v>64</v>
      </c>
      <c r="C11" s="259"/>
      <c r="D11" s="62">
        <f>SUM(D4:D5)</f>
        <v>7080</v>
      </c>
      <c r="E11" s="67">
        <f>SUM(E4:E5)</f>
        <v>171836.19</v>
      </c>
      <c r="F11" s="67">
        <f t="shared" si="0"/>
        <v>24270.648305084746</v>
      </c>
      <c r="G11" s="82"/>
      <c r="H11" s="63">
        <f>SUM(E4:E5)*1000/SUM(K4:K5)</f>
        <v>0.30657745250540031</v>
      </c>
    </row>
    <row r="12" spans="1:13" s="14" customFormat="1" ht="20.100000000000001" customHeight="1">
      <c r="B12" s="260" t="s">
        <v>58</v>
      </c>
      <c r="C12" s="261"/>
      <c r="D12" s="66">
        <f>SUM(D6:D10)</f>
        <v>16162</v>
      </c>
      <c r="E12" s="78">
        <f>SUM(E6:E10)</f>
        <v>2130834.4500000002</v>
      </c>
      <c r="F12" s="69">
        <f t="shared" si="0"/>
        <v>131842.25034030442</v>
      </c>
      <c r="G12" s="83"/>
      <c r="H12" s="70">
        <f>SUM(E6:E10)*1000/SUM(K6:K10)</f>
        <v>0.58815582513230857</v>
      </c>
    </row>
    <row r="13" spans="1:13" s="14" customFormat="1" ht="20.100000000000001" customHeight="1">
      <c r="B13" s="256" t="s">
        <v>65</v>
      </c>
      <c r="C13" s="257"/>
      <c r="D13" s="71">
        <f>SUM(D11:D12)</f>
        <v>23242</v>
      </c>
      <c r="E13" s="79">
        <f>SUM(E11:E12)</f>
        <v>2302670.64</v>
      </c>
      <c r="F13" s="74">
        <f t="shared" si="0"/>
        <v>99073.687290250411</v>
      </c>
      <c r="G13" s="77"/>
      <c r="H13" s="76">
        <f>SUM(E4:E10)*1000/SUM(K4:K10)</f>
        <v>0.55042957372487877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11月状況（表紙）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2025-01-15T04:09:59Z</dcterms:modified>
</cp:coreProperties>
</file>