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C:\月次統計報告\2025年01月報告書\"/>
    </mc:Choice>
  </mc:AlternateContent>
  <xr:revisionPtr revIDLastSave="0" documentId="13_ncr:1_{1F02204C-2EC3-4BE3-AB5F-4160BA8FE956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1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'01月状況（表紙）'!$A$1:$L$45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<sst xmlns="http://schemas.openxmlformats.org/spreadsheetml/2006/main" count="261" uniqueCount="188">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</sst>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21340</c:v>
                </c:pt>
                <c:pt idx="1">
                  <c:v>12915</c:v>
                </c:pt>
                <c:pt idx="2">
                  <c:v>7912</c:v>
                </c:pt>
                <c:pt idx="3">
                  <c:v>4608</c:v>
                </c:pt>
                <c:pt idx="4">
                  <c:v>6382</c:v>
                </c:pt>
                <c:pt idx="5">
                  <c:v>13770</c:v>
                </c:pt>
                <c:pt idx="6">
                  <c:v>20908</c:v>
                </c:pt>
                <c:pt idx="7">
                  <c:v>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18086</c:v>
                </c:pt>
                <c:pt idx="1">
                  <c:v>11980</c:v>
                </c:pt>
                <c:pt idx="2">
                  <c:v>6888</c:v>
                </c:pt>
                <c:pt idx="3">
                  <c:v>3751</c:v>
                </c:pt>
                <c:pt idx="4">
                  <c:v>5265</c:v>
                </c:pt>
                <c:pt idx="5">
                  <c:v>11782</c:v>
                </c:pt>
                <c:pt idx="6">
                  <c:v>18020</c:v>
                </c:pt>
                <c:pt idx="7">
                  <c:v>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7303</c:v>
                </c:pt>
                <c:pt idx="1">
                  <c:v>5574</c:v>
                </c:pt>
                <c:pt idx="2">
                  <c:v>3482</c:v>
                </c:pt>
                <c:pt idx="3">
                  <c:v>1745</c:v>
                </c:pt>
                <c:pt idx="4">
                  <c:v>2850</c:v>
                </c:pt>
                <c:pt idx="5">
                  <c:v>5963</c:v>
                </c:pt>
                <c:pt idx="6">
                  <c:v>9048</c:v>
                </c:pt>
                <c:pt idx="7">
                  <c:v>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0.25018471126149761</c:v>
                </c:pt>
                <c:pt idx="1">
                  <c:v>0.33580946292969482</c:v>
                </c:pt>
                <c:pt idx="2">
                  <c:v>0.38259668508287292</c:v>
                </c:pt>
                <c:pt idx="3">
                  <c:v>0.30969165696070616</c:v>
                </c:pt>
                <c:pt idx="4">
                  <c:v>0.3327518534670737</c:v>
                </c:pt>
                <c:pt idx="5">
                  <c:v>0.33356265876375951</c:v>
                </c:pt>
                <c:pt idx="6">
                  <c:v>0.37511141691035044</c:v>
                </c:pt>
                <c:pt idx="7">
                  <c:v>0.37010194624652454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3773</c:v>
                </c:pt>
                <c:pt idx="1">
                  <c:v>2664</c:v>
                </c:pt>
                <c:pt idx="2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1135141.04</c:v>
                </c:pt>
                <c:pt idx="1">
                  <c:v>880265.83000000007</c:v>
                </c:pt>
                <c:pt idx="2">
                  <c:v>166886.08000000005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33041.370000000003</c:v>
                </c:pt>
                <c:pt idx="1">
                  <c:v>971.46</c:v>
                </c:pt>
                <c:pt idx="2">
                  <c:v>17407.5</c:v>
                </c:pt>
                <c:pt idx="3">
                  <c:v>623.85</c:v>
                </c:pt>
                <c:pt idx="4">
                  <c:v>129018.05</c:v>
                </c:pt>
                <c:pt idx="5">
                  <c:v>8939.3900000000012</c:v>
                </c:pt>
                <c:pt idx="6">
                  <c:v>530930.32999999996</c:v>
                </c:pt>
                <c:pt idx="7">
                  <c:v>5043.8099999999995</c:v>
                </c:pt>
                <c:pt idx="8">
                  <c:v>5678.98</c:v>
                </c:pt>
                <c:pt idx="9">
                  <c:v>21208.85</c:v>
                </c:pt>
                <c:pt idx="10">
                  <c:v>15442.330000000002</c:v>
                </c:pt>
                <c:pt idx="11">
                  <c:v>100301.94000000002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181</c:v>
                </c:pt>
                <c:pt idx="1">
                  <c:v>6</c:v>
                </c:pt>
                <c:pt idx="2">
                  <c:v>131</c:v>
                </c:pt>
                <c:pt idx="3">
                  <c:v>15</c:v>
                </c:pt>
                <c:pt idx="4">
                  <c:v>572</c:v>
                </c:pt>
                <c:pt idx="5">
                  <c:v>124</c:v>
                </c:pt>
                <c:pt idx="6">
                  <c:v>1797</c:v>
                </c:pt>
                <c:pt idx="7">
                  <c:v>19</c:v>
                </c:pt>
                <c:pt idx="8">
                  <c:v>26</c:v>
                </c:pt>
                <c:pt idx="9">
                  <c:v>67</c:v>
                </c:pt>
                <c:pt idx="10">
                  <c:v>52</c:v>
                </c:pt>
                <c:pt idx="11">
                  <c:v>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18073.648131803475</c:v>
                </c:pt>
                <c:pt idx="1">
                  <c:v>29524.866828087168</c:v>
                </c:pt>
                <c:pt idx="2">
                  <c:v>88184.657045565109</c:v>
                </c:pt>
                <c:pt idx="3">
                  <c:v>112972.51954142784</c:v>
                </c:pt>
                <c:pt idx="4">
                  <c:v>153662.20967741936</c:v>
                </c:pt>
                <c:pt idx="5">
                  <c:v>183007.90233545643</c:v>
                </c:pt>
                <c:pt idx="6">
                  <c:v>218891.40039447739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3399</c:v>
                </c:pt>
                <c:pt idx="1">
                  <c:v>3717</c:v>
                </c:pt>
                <c:pt idx="2">
                  <c:v>6167</c:v>
                </c:pt>
                <c:pt idx="3">
                  <c:v>3838</c:v>
                </c:pt>
                <c:pt idx="4">
                  <c:v>2480</c:v>
                </c:pt>
                <c:pt idx="5">
                  <c:v>2355</c:v>
                </c:pt>
                <c:pt idx="6">
                  <c:v>1014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18073.648131803475</c:v>
                </c:pt>
                <c:pt idx="1">
                  <c:v>29524.866828087168</c:v>
                </c:pt>
                <c:pt idx="2">
                  <c:v>88184.657045565109</c:v>
                </c:pt>
                <c:pt idx="3">
                  <c:v>112972.51954142784</c:v>
                </c:pt>
                <c:pt idx="4">
                  <c:v>153662.20967741936</c:v>
                </c:pt>
                <c:pt idx="5">
                  <c:v>183007.90233545643</c:v>
                </c:pt>
                <c:pt idx="6">
                  <c:v>218891.40039447739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7229</c:v>
                </c:pt>
                <c:pt idx="1">
                  <c:v>5807</c:v>
                </c:pt>
                <c:pt idx="2">
                  <c:v>8542</c:v>
                </c:pt>
                <c:pt idx="3">
                  <c:v>5362</c:v>
                </c:pt>
                <c:pt idx="4">
                  <c:v>4568</c:v>
                </c:pt>
                <c:pt idx="5">
                  <c:v>5653</c:v>
                </c:pt>
                <c:pt idx="6">
                  <c:v>2965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780</c:v>
                </c:pt>
                <c:pt idx="1">
                  <c:v>732</c:v>
                </c:pt>
                <c:pt idx="2">
                  <c:v>667</c:v>
                </c:pt>
                <c:pt idx="3">
                  <c:v>562</c:v>
                </c:pt>
                <c:pt idx="4">
                  <c:v>417</c:v>
                </c:pt>
                <c:pt idx="5">
                  <c:v>498</c:v>
                </c:pt>
                <c:pt idx="6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6449</c:v>
                </c:pt>
                <c:pt idx="1">
                  <c:v>5075</c:v>
                </c:pt>
                <c:pt idx="2">
                  <c:v>7875</c:v>
                </c:pt>
                <c:pt idx="3">
                  <c:v>4800</c:v>
                </c:pt>
                <c:pt idx="4">
                  <c:v>4151</c:v>
                </c:pt>
                <c:pt idx="5">
                  <c:v>5155</c:v>
                </c:pt>
                <c:pt idx="6">
                  <c:v>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1250</c:v>
                </c:pt>
                <c:pt idx="1">
                  <c:v>1265</c:v>
                </c:pt>
                <c:pt idx="2">
                  <c:v>790</c:v>
                </c:pt>
                <c:pt idx="3">
                  <c:v>203</c:v>
                </c:pt>
                <c:pt idx="4">
                  <c:v>338</c:v>
                </c:pt>
                <c:pt idx="5">
                  <c:v>745</c:v>
                </c:pt>
                <c:pt idx="6">
                  <c:v>2039</c:v>
                </c:pt>
                <c:pt idx="7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1203</c:v>
                </c:pt>
                <c:pt idx="1">
                  <c:v>1052</c:v>
                </c:pt>
                <c:pt idx="2">
                  <c:v>403</c:v>
                </c:pt>
                <c:pt idx="3">
                  <c:v>230</c:v>
                </c:pt>
                <c:pt idx="4">
                  <c:v>260</c:v>
                </c:pt>
                <c:pt idx="5">
                  <c:v>773</c:v>
                </c:pt>
                <c:pt idx="6">
                  <c:v>1478</c:v>
                </c:pt>
                <c:pt idx="7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1358</c:v>
                </c:pt>
                <c:pt idx="1">
                  <c:v>1117</c:v>
                </c:pt>
                <c:pt idx="2">
                  <c:v>859</c:v>
                </c:pt>
                <c:pt idx="3">
                  <c:v>329</c:v>
                </c:pt>
                <c:pt idx="4">
                  <c:v>507</c:v>
                </c:pt>
                <c:pt idx="5">
                  <c:v>1422</c:v>
                </c:pt>
                <c:pt idx="6">
                  <c:v>2137</c:v>
                </c:pt>
                <c:pt idx="7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1001</c:v>
                </c:pt>
                <c:pt idx="1">
                  <c:v>735</c:v>
                </c:pt>
                <c:pt idx="2">
                  <c:v>478</c:v>
                </c:pt>
                <c:pt idx="3">
                  <c:v>224</c:v>
                </c:pt>
                <c:pt idx="4">
                  <c:v>315</c:v>
                </c:pt>
                <c:pt idx="5">
                  <c:v>736</c:v>
                </c:pt>
                <c:pt idx="6">
                  <c:v>1454</c:v>
                </c:pt>
                <c:pt idx="7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828</c:v>
                </c:pt>
                <c:pt idx="1">
                  <c:v>607</c:v>
                </c:pt>
                <c:pt idx="2">
                  <c:v>388</c:v>
                </c:pt>
                <c:pt idx="3">
                  <c:v>183</c:v>
                </c:pt>
                <c:pt idx="4">
                  <c:v>312</c:v>
                </c:pt>
                <c:pt idx="5">
                  <c:v>684</c:v>
                </c:pt>
                <c:pt idx="6">
                  <c:v>1211</c:v>
                </c:pt>
                <c:pt idx="7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1046</c:v>
                </c:pt>
                <c:pt idx="1">
                  <c:v>695</c:v>
                </c:pt>
                <c:pt idx="2">
                  <c:v>508</c:v>
                </c:pt>
                <c:pt idx="3">
                  <c:v>214</c:v>
                </c:pt>
                <c:pt idx="4">
                  <c:v>399</c:v>
                </c:pt>
                <c:pt idx="5">
                  <c:v>766</c:v>
                </c:pt>
                <c:pt idx="6">
                  <c:v>1466</c:v>
                </c:pt>
                <c:pt idx="7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581</c:v>
                </c:pt>
                <c:pt idx="1">
                  <c:v>341</c:v>
                </c:pt>
                <c:pt idx="2">
                  <c:v>313</c:v>
                </c:pt>
                <c:pt idx="3">
                  <c:v>119</c:v>
                </c:pt>
                <c:pt idx="4">
                  <c:v>213</c:v>
                </c:pt>
                <c:pt idx="5">
                  <c:v>402</c:v>
                </c:pt>
                <c:pt idx="6">
                  <c:v>718</c:v>
                </c:pt>
                <c:pt idx="7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0.15551370669177597</c:v>
                </c:pt>
                <c:pt idx="1">
                  <c:v>0.19075125537431487</c:v>
                </c:pt>
                <c:pt idx="2">
                  <c:v>0.2045181052401269</c:v>
                </c:pt>
                <c:pt idx="3">
                  <c:v>0.14865399841646873</c:v>
                </c:pt>
                <c:pt idx="4">
                  <c:v>0.16168862523280678</c:v>
                </c:pt>
                <c:pt idx="5">
                  <c:v>0.17540853561795972</c:v>
                </c:pt>
                <c:pt idx="6">
                  <c:v>0.21892196098049024</c:v>
                </c:pt>
                <c:pt idx="7">
                  <c:v>0.17183352531677268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0.64603051960594937</c:v>
                </c:pt>
                <c:pt idx="1">
                  <c:v>0.62896622313203687</c:v>
                </c:pt>
                <c:pt idx="2">
                  <c:v>0.60450467646497419</c:v>
                </c:pt>
                <c:pt idx="3">
                  <c:v>0.64580073030777252</c:v>
                </c:pt>
                <c:pt idx="4">
                  <c:v>0.60934946060804185</c:v>
                </c:pt>
                <c:pt idx="5">
                  <c:v>0.64025821596244137</c:v>
                </c:pt>
                <c:pt idx="6">
                  <c:v>0.65336177826715303</c:v>
                </c:pt>
                <c:pt idx="7">
                  <c:v>0.59083082221265604</c:v>
                </c:pt>
                <c:pt idx="8">
                  <c:v>0.63402478943690466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0.18389028394823256</c:v>
                </c:pt>
                <c:pt idx="1">
                  <c:v>0.20803480040941658</c:v>
                </c:pt>
                <c:pt idx="2">
                  <c:v>0.18285932429853025</c:v>
                </c:pt>
                <c:pt idx="3">
                  <c:v>0.15805946791862285</c:v>
                </c:pt>
                <c:pt idx="4">
                  <c:v>0.14253023864007847</c:v>
                </c:pt>
                <c:pt idx="5">
                  <c:v>0.13101525821596244</c:v>
                </c:pt>
                <c:pt idx="6">
                  <c:v>0.15105636225999586</c:v>
                </c:pt>
                <c:pt idx="7">
                  <c:v>0.18187688334050797</c:v>
                </c:pt>
                <c:pt idx="8">
                  <c:v>0.1684504762955607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5.2733243191037282E-2</c:v>
                </c:pt>
                <c:pt idx="1">
                  <c:v>5.1049129989764588E-2</c:v>
                </c:pt>
                <c:pt idx="2">
                  <c:v>9.3529299484634468E-2</c:v>
                </c:pt>
                <c:pt idx="3">
                  <c:v>2.9733959311424099E-2</c:v>
                </c:pt>
                <c:pt idx="4">
                  <c:v>0.10787839163125204</c:v>
                </c:pt>
                <c:pt idx="5">
                  <c:v>8.4947183098591547E-2</c:v>
                </c:pt>
                <c:pt idx="6">
                  <c:v>8.1412153327369077E-2</c:v>
                </c:pt>
                <c:pt idx="7">
                  <c:v>6.8015497201894107E-2</c:v>
                </c:pt>
                <c:pt idx="8">
                  <c:v>7.1720180955533494E-2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0.11734595325478075</c:v>
                </c:pt>
                <c:pt idx="1">
                  <c:v>0.11194984646878199</c:v>
                </c:pt>
                <c:pt idx="2">
                  <c:v>0.11910669975186104</c:v>
                </c:pt>
                <c:pt idx="3">
                  <c:v>0.16640584246218049</c:v>
                </c:pt>
                <c:pt idx="4">
                  <c:v>0.14024190912062764</c:v>
                </c:pt>
                <c:pt idx="5">
                  <c:v>0.14377934272300469</c:v>
                </c:pt>
                <c:pt idx="6">
                  <c:v>0.11416970614548207</c:v>
                </c:pt>
                <c:pt idx="7">
                  <c:v>0.1592767972449419</c:v>
                </c:pt>
                <c:pt idx="8">
                  <c:v>0.12580455331200119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0.38857378610591703</c:v>
                </c:pt>
                <c:pt idx="1">
                  <c:v>0.42627145068898442</c:v>
                </c:pt>
                <c:pt idx="2">
                  <c:v>0.35853901305231023</c:v>
                </c:pt>
                <c:pt idx="3">
                  <c:v>0.37430409267858727</c:v>
                </c:pt>
                <c:pt idx="4">
                  <c:v>0.36240988763349252</c:v>
                </c:pt>
                <c:pt idx="5">
                  <c:v>0.36100926004766354</c:v>
                </c:pt>
                <c:pt idx="6">
                  <c:v>0.40042838456999924</c:v>
                </c:pt>
                <c:pt idx="7">
                  <c:v>0.35378230299203478</c:v>
                </c:pt>
                <c:pt idx="8">
                  <c:v>0.38433657532145915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4.0748980719369658E-2</c:v>
                </c:pt>
                <c:pt idx="1">
                  <c:v>4.3852766895646336E-2</c:v>
                </c:pt>
                <c:pt idx="2">
                  <c:v>3.3892941086530605E-2</c:v>
                </c:pt>
                <c:pt idx="3">
                  <c:v>2.8115319519361338E-2</c:v>
                </c:pt>
                <c:pt idx="4">
                  <c:v>2.6649551330971005E-2</c:v>
                </c:pt>
                <c:pt idx="5">
                  <c:v>2.3392589638556338E-2</c:v>
                </c:pt>
                <c:pt idx="6">
                  <c:v>2.8060698055183197E-2</c:v>
                </c:pt>
                <c:pt idx="7">
                  <c:v>3.3448896263868939E-2</c:v>
                </c:pt>
                <c:pt idx="8">
                  <c:v>3.2709780353179577E-2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0.12503108193767815</c:v>
                </c:pt>
                <c:pt idx="1">
                  <c:v>0.12732342987579984</c:v>
                </c:pt>
                <c:pt idx="2">
                  <c:v>0.21368678436237803</c:v>
                </c:pt>
                <c:pt idx="3">
                  <c:v>6.2383171789361001E-2</c:v>
                </c:pt>
                <c:pt idx="4">
                  <c:v>0.20046167568368833</c:v>
                </c:pt>
                <c:pt idx="5">
                  <c:v>0.18787546141944084</c:v>
                </c:pt>
                <c:pt idx="6">
                  <c:v>0.20280224830765392</c:v>
                </c:pt>
                <c:pt idx="7">
                  <c:v>0.12958923637113814</c:v>
                </c:pt>
                <c:pt idx="8">
                  <c:v>0.16597003606834831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0.44564615123703516</c:v>
                </c:pt>
                <c:pt idx="1">
                  <c:v>0.40255235253956956</c:v>
                </c:pt>
                <c:pt idx="2">
                  <c:v>0.39388126149878105</c:v>
                </c:pt>
                <c:pt idx="3">
                  <c:v>0.53519741601269044</c:v>
                </c:pt>
                <c:pt idx="4">
                  <c:v>0.41047888535184812</c:v>
                </c:pt>
                <c:pt idx="5">
                  <c:v>0.42772268889433923</c:v>
                </c:pt>
                <c:pt idx="6">
                  <c:v>0.3687086690671636</c:v>
                </c:pt>
                <c:pt idx="7">
                  <c:v>0.48317956437295817</c:v>
                </c:pt>
                <c:pt idx="8">
                  <c:v>0.41698360825701292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310399.02</c:v>
                </c:pt>
                <c:pt idx="1">
                  <c:v>15309.93</c:v>
                </c:pt>
                <c:pt idx="2">
                  <c:v>109181.12999999996</c:v>
                </c:pt>
                <c:pt idx="3">
                  <c:v>19065.47</c:v>
                </c:pt>
                <c:pt idx="4">
                  <c:v>64512.749999999993</c:v>
                </c:pt>
                <c:pt idx="5">
                  <c:v>734557.1100000001</c:v>
                </c:pt>
                <c:pt idx="6">
                  <c:v>260078.96999999997</c:v>
                </c:pt>
                <c:pt idx="7">
                  <c:v>125308.8</c:v>
                </c:pt>
                <c:pt idx="8">
                  <c:v>15919.140000000001</c:v>
                </c:pt>
                <c:pt idx="9">
                  <c:v>0</c:v>
                </c:pt>
                <c:pt idx="10">
                  <c:v>127856.69000000002</c:v>
                </c:pt>
                <c:pt idx="11">
                  <c:v>229244.96999999997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5004</c:v>
                </c:pt>
                <c:pt idx="1">
                  <c:v>222</c:v>
                </c:pt>
                <c:pt idx="2">
                  <c:v>2404</c:v>
                </c:pt>
                <c:pt idx="3">
                  <c:v>436</c:v>
                </c:pt>
                <c:pt idx="4">
                  <c:v>4871</c:v>
                </c:pt>
                <c:pt idx="5">
                  <c:v>6738</c:v>
                </c:pt>
                <c:pt idx="6">
                  <c:v>3140</c:v>
                </c:pt>
                <c:pt idx="7">
                  <c:v>1050</c:v>
                </c:pt>
                <c:pt idx="8">
                  <c:v>202</c:v>
                </c:pt>
                <c:pt idx="9">
                  <c:v>0</c:v>
                </c:pt>
                <c:pt idx="10">
                  <c:v>9370</c:v>
                </c:pt>
                <c:pt idx="11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39.65</c:v>
                </c:pt>
                <c:pt idx="1">
                  <c:v>22767.31</c:v>
                </c:pt>
                <c:pt idx="2">
                  <c:v>7083.07</c:v>
                </c:pt>
                <c:pt idx="3">
                  <c:v>5308.52</c:v>
                </c:pt>
                <c:pt idx="4">
                  <c:v>82589.64</c:v>
                </c:pt>
                <c:pt idx="5">
                  <c:v>2073.81</c:v>
                </c:pt>
                <c:pt idx="6">
                  <c:v>277.47000000000003</c:v>
                </c:pt>
                <c:pt idx="7">
                  <c:v>0</c:v>
                </c:pt>
                <c:pt idx="8">
                  <c:v>32214.67</c:v>
                </c:pt>
                <c:pt idx="9">
                  <c:v>18833.219999999998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1</c:v>
                </c:pt>
                <c:pt idx="1">
                  <c:v>728</c:v>
                </c:pt>
                <c:pt idx="2">
                  <c:v>199</c:v>
                </c:pt>
                <c:pt idx="3">
                  <c:v>443</c:v>
                </c:pt>
                <c:pt idx="4">
                  <c:v>2368</c:v>
                </c:pt>
                <c:pt idx="5">
                  <c:v>62</c:v>
                </c:pt>
                <c:pt idx="6">
                  <c:v>7</c:v>
                </c:pt>
                <c:pt idx="7">
                  <c:v>0</c:v>
                </c:pt>
                <c:pt idx="8">
                  <c:v>5132</c:v>
                </c:pt>
                <c:pt idx="9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7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52.6%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57.3%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60.4%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view="pageBreakPreview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677816</v>
      </c>
      <c r="D5" s="30">
        <f>SUM(E5:G5)</f>
        <v>219539</v>
      </c>
      <c r="E5" s="31">
        <f>SUM(E6:E13)</f>
        <v>96029</v>
      </c>
      <c r="F5" s="31">
        <f>SUM(F6:F13)</f>
        <v>83558</v>
      </c>
      <c r="G5" s="32">
        <f t="shared" ref="G5:H5" si="0">SUM(G6:G13)</f>
        <v>39952</v>
      </c>
      <c r="H5" s="29">
        <f t="shared" si="0"/>
        <v>214866</v>
      </c>
      <c r="I5" s="33">
        <f>D5/C5</f>
        <v>0.32389173463004711</v>
      </c>
      <c r="J5" s="26"/>
      <c r="K5" s="24">
        <f t="shared" ref="K5:K13" si="1">C5-D5-H5</f>
        <v>243411</v>
      </c>
      <c r="L5" s="58">
        <f>E5/C5</f>
        <v>0.14167414165496242</v>
      </c>
      <c r="M5" s="58">
        <f>G5/C5</f>
        <v>5.8942249814108845E-2</v>
      </c>
    </row>
    <row r="6" spans="1:13" ht="20.100000000000001" customHeight="1" thickTop="1">
      <c r="B6" s="18" t="s">
        <v>17</v>
      </c>
      <c r="C6" s="34">
        <v>186778</v>
      </c>
      <c r="D6" s="35">
        <f t="shared" ref="D6:D13" si="2">SUM(E6:G6)</f>
        <v>46729</v>
      </c>
      <c r="E6" s="36">
        <v>21340</v>
      </c>
      <c r="F6" s="36">
        <v>18086</v>
      </c>
      <c r="G6" s="37">
        <v>7303</v>
      </c>
      <c r="H6" s="34">
        <v>63598</v>
      </c>
      <c r="I6" s="38">
        <f t="shared" ref="I6:I13" si="3">D6/C6</f>
        <v>0.25018471126149761</v>
      </c>
      <c r="J6" s="26"/>
      <c r="K6" s="24">
        <f t="shared" si="1"/>
        <v>76451</v>
      </c>
      <c r="L6" s="58">
        <f t="shared" ref="L6:L13" si="4">E6/C6</f>
        <v>0.11425328464808489</v>
      </c>
      <c r="M6" s="58">
        <f t="shared" ref="M6:M13" si="5">G6/C6</f>
        <v>3.9099893991797752E-2</v>
      </c>
    </row>
    <row r="7" spans="1:13" ht="20.100000000000001" customHeight="1">
      <c r="B7" s="19" t="s">
        <v>18</v>
      </c>
      <c r="C7" s="39">
        <v>90733</v>
      </c>
      <c r="D7" s="40">
        <f t="shared" si="2"/>
        <v>30469</v>
      </c>
      <c r="E7" s="41">
        <v>12915</v>
      </c>
      <c r="F7" s="41">
        <v>11980</v>
      </c>
      <c r="G7" s="42">
        <v>5574</v>
      </c>
      <c r="H7" s="39">
        <v>28507</v>
      </c>
      <c r="I7" s="43">
        <f t="shared" si="3"/>
        <v>0.33580946292969482</v>
      </c>
      <c r="J7" s="26"/>
      <c r="K7" s="24">
        <f t="shared" si="1"/>
        <v>31757</v>
      </c>
      <c r="L7" s="58">
        <f t="shared" si="4"/>
        <v>0.14234071396294623</v>
      </c>
      <c r="M7" s="58">
        <f t="shared" si="5"/>
        <v>6.143299571269549E-2</v>
      </c>
    </row>
    <row r="8" spans="1:13" ht="20.100000000000001" customHeight="1">
      <c r="B8" s="19" t="s">
        <v>19</v>
      </c>
      <c r="C8" s="39">
        <v>47784</v>
      </c>
      <c r="D8" s="40">
        <f t="shared" si="2"/>
        <v>18282</v>
      </c>
      <c r="E8" s="41">
        <v>7912</v>
      </c>
      <c r="F8" s="41">
        <v>6888</v>
      </c>
      <c r="G8" s="42">
        <v>3482</v>
      </c>
      <c r="H8" s="39">
        <v>14210</v>
      </c>
      <c r="I8" s="43">
        <f t="shared" si="3"/>
        <v>0.38259668508287292</v>
      </c>
      <c r="J8" s="26"/>
      <c r="K8" s="24">
        <f t="shared" si="1"/>
        <v>15292</v>
      </c>
      <c r="L8" s="58">
        <f t="shared" si="4"/>
        <v>0.16557843629666835</v>
      </c>
      <c r="M8" s="58">
        <f t="shared" si="5"/>
        <v>7.2869579775657126E-2</v>
      </c>
    </row>
    <row r="9" spans="1:13" ht="20.100000000000001" customHeight="1">
      <c r="B9" s="19" t="s">
        <v>20</v>
      </c>
      <c r="C9" s="39">
        <v>32626</v>
      </c>
      <c r="D9" s="40">
        <f t="shared" si="2"/>
        <v>10104</v>
      </c>
      <c r="E9" s="41">
        <v>4608</v>
      </c>
      <c r="F9" s="41">
        <v>3751</v>
      </c>
      <c r="G9" s="42">
        <v>1745</v>
      </c>
      <c r="H9" s="39">
        <v>10326</v>
      </c>
      <c r="I9" s="43">
        <f t="shared" si="3"/>
        <v>0.30969165696070616</v>
      </c>
      <c r="J9" s="26"/>
      <c r="K9" s="24">
        <f t="shared" si="1"/>
        <v>12196</v>
      </c>
      <c r="L9" s="58">
        <f t="shared" si="4"/>
        <v>0.14123705020535768</v>
      </c>
      <c r="M9" s="58">
        <f t="shared" si="5"/>
        <v>5.3484950652853552E-2</v>
      </c>
    </row>
    <row r="10" spans="1:13" ht="20.100000000000001" customHeight="1">
      <c r="B10" s="19" t="s">
        <v>21</v>
      </c>
      <c r="C10" s="39">
        <v>43567</v>
      </c>
      <c r="D10" s="40">
        <f t="shared" si="2"/>
        <v>14497</v>
      </c>
      <c r="E10" s="41">
        <v>6382</v>
      </c>
      <c r="F10" s="41">
        <v>5265</v>
      </c>
      <c r="G10" s="42">
        <v>2850</v>
      </c>
      <c r="H10" s="39">
        <v>13411</v>
      </c>
      <c r="I10" s="43">
        <f t="shared" si="3"/>
        <v>0.3327518534670737</v>
      </c>
      <c r="J10" s="26"/>
      <c r="K10" s="24">
        <f t="shared" si="1"/>
        <v>15659</v>
      </c>
      <c r="L10" s="58">
        <f t="shared" si="4"/>
        <v>0.14648701999219593</v>
      </c>
      <c r="M10" s="58">
        <f t="shared" si="5"/>
        <v>6.5416484954208459E-2</v>
      </c>
    </row>
    <row r="11" spans="1:13" ht="20.100000000000001" customHeight="1">
      <c r="B11" s="19" t="s">
        <v>22</v>
      </c>
      <c r="C11" s="39">
        <v>94480</v>
      </c>
      <c r="D11" s="40">
        <f t="shared" si="2"/>
        <v>31515</v>
      </c>
      <c r="E11" s="41">
        <v>13770</v>
      </c>
      <c r="F11" s="41">
        <v>11782</v>
      </c>
      <c r="G11" s="42">
        <v>5963</v>
      </c>
      <c r="H11" s="39">
        <v>30380</v>
      </c>
      <c r="I11" s="43">
        <f t="shared" si="3"/>
        <v>0.33356265876375951</v>
      </c>
      <c r="J11" s="26"/>
      <c r="K11" s="24">
        <f t="shared" si="1"/>
        <v>32585</v>
      </c>
      <c r="L11" s="58">
        <f t="shared" si="4"/>
        <v>0.14574513124470787</v>
      </c>
      <c r="M11" s="58">
        <f t="shared" si="5"/>
        <v>6.3113886536833197E-2</v>
      </c>
    </row>
    <row r="12" spans="1:13" ht="20.100000000000001" customHeight="1">
      <c r="B12" s="19" t="s">
        <v>23</v>
      </c>
      <c r="C12" s="39">
        <v>127898</v>
      </c>
      <c r="D12" s="40">
        <f t="shared" si="2"/>
        <v>47976</v>
      </c>
      <c r="E12" s="41">
        <v>20908</v>
      </c>
      <c r="F12" s="41">
        <v>18020</v>
      </c>
      <c r="G12" s="42">
        <v>9048</v>
      </c>
      <c r="H12" s="39">
        <v>37989</v>
      </c>
      <c r="I12" s="43">
        <f t="shared" si="3"/>
        <v>0.37511141691035044</v>
      </c>
      <c r="J12" s="26"/>
      <c r="K12" s="24">
        <f t="shared" si="1"/>
        <v>41933</v>
      </c>
      <c r="L12" s="58">
        <f t="shared" si="4"/>
        <v>0.16347401835837932</v>
      </c>
      <c r="M12" s="58">
        <f t="shared" si="5"/>
        <v>7.0743874024613365E-2</v>
      </c>
    </row>
    <row r="13" spans="1:13" ht="20.100000000000001" customHeight="1">
      <c r="B13" s="19" t="s">
        <v>24</v>
      </c>
      <c r="C13" s="39">
        <v>53950</v>
      </c>
      <c r="D13" s="40">
        <f t="shared" si="2"/>
        <v>19967</v>
      </c>
      <c r="E13" s="41">
        <v>8194</v>
      </c>
      <c r="F13" s="41">
        <v>7786</v>
      </c>
      <c r="G13" s="42">
        <v>3987</v>
      </c>
      <c r="H13" s="39">
        <v>16445</v>
      </c>
      <c r="I13" s="43">
        <f t="shared" si="3"/>
        <v>0.37010194624652454</v>
      </c>
      <c r="J13" s="26"/>
      <c r="K13" s="24">
        <f t="shared" si="1"/>
        <v>17538</v>
      </c>
      <c r="L13" s="58">
        <f t="shared" si="4"/>
        <v>0.1518813716404078</v>
      </c>
      <c r="M13" s="58">
        <f t="shared" si="5"/>
        <v>7.3901760889712703E-2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9" t="s">
        <v>66</v>
      </c>
      <c r="C4" s="210"/>
      <c r="D4" s="45">
        <f>SUM(D5:D7)</f>
        <v>7229</v>
      </c>
      <c r="E4" s="46">
        <f t="shared" ref="E4:K4" si="0">SUM(E5:E7)</f>
        <v>5807</v>
      </c>
      <c r="F4" s="46">
        <f t="shared" si="0"/>
        <v>8542</v>
      </c>
      <c r="G4" s="46">
        <f t="shared" si="0"/>
        <v>5362</v>
      </c>
      <c r="H4" s="46">
        <f t="shared" si="0"/>
        <v>4568</v>
      </c>
      <c r="I4" s="46">
        <f t="shared" si="0"/>
        <v>5653</v>
      </c>
      <c r="J4" s="45">
        <f t="shared" si="0"/>
        <v>2965</v>
      </c>
      <c r="K4" s="47">
        <f t="shared" si="0"/>
        <v>40126</v>
      </c>
      <c r="L4" s="55">
        <f>K4/人口統計!D5</f>
        <v>0.182773903497784</v>
      </c>
      <c r="O4" s="14" t="s">
        <v>187</v>
      </c>
    </row>
    <row r="5" spans="1:21" ht="20.100000000000001" customHeight="1">
      <c r="B5" s="117"/>
      <c r="C5" s="118" t="s">
        <v>15</v>
      </c>
      <c r="D5" s="48">
        <v>780</v>
      </c>
      <c r="E5" s="49">
        <v>732</v>
      </c>
      <c r="F5" s="49">
        <v>667</v>
      </c>
      <c r="G5" s="49">
        <v>562</v>
      </c>
      <c r="H5" s="49">
        <v>417</v>
      </c>
      <c r="I5" s="49">
        <v>498</v>
      </c>
      <c r="J5" s="48">
        <v>285</v>
      </c>
      <c r="K5" s="50">
        <f>SUM(D5:J5)</f>
        <v>3941</v>
      </c>
      <c r="L5" s="56">
        <f>K5/人口統計!D5</f>
        <v>1.7951252397068403E-2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3022</v>
      </c>
      <c r="E6" s="49">
        <v>2221</v>
      </c>
      <c r="F6" s="49">
        <v>2915</v>
      </c>
      <c r="G6" s="49">
        <v>1631</v>
      </c>
      <c r="H6" s="49">
        <v>1359</v>
      </c>
      <c r="I6" s="49">
        <v>1464</v>
      </c>
      <c r="J6" s="48">
        <v>877</v>
      </c>
      <c r="K6" s="50">
        <f>SUM(D6:J6)</f>
        <v>13489</v>
      </c>
      <c r="L6" s="56">
        <f>K6/人口統計!D5</f>
        <v>6.1442386090854013E-2</v>
      </c>
      <c r="O6" s="162">
        <f>SUM(D6,D7)</f>
        <v>6449</v>
      </c>
      <c r="P6" s="162">
        <f t="shared" ref="P6:U6" si="1">SUM(E6,E7)</f>
        <v>5075</v>
      </c>
      <c r="Q6" s="162">
        <f t="shared" si="1"/>
        <v>7875</v>
      </c>
      <c r="R6" s="162">
        <f t="shared" si="1"/>
        <v>4800</v>
      </c>
      <c r="S6" s="162">
        <f t="shared" si="1"/>
        <v>4151</v>
      </c>
      <c r="T6" s="162">
        <f t="shared" si="1"/>
        <v>5155</v>
      </c>
      <c r="U6" s="162">
        <f t="shared" si="1"/>
        <v>2680</v>
      </c>
    </row>
    <row r="7" spans="1:21" ht="20.100000000000001" customHeight="1">
      <c r="B7" s="117"/>
      <c r="C7" s="119" t="s">
        <v>142</v>
      </c>
      <c r="D7" s="51">
        <v>3427</v>
      </c>
      <c r="E7" s="52">
        <v>2854</v>
      </c>
      <c r="F7" s="52">
        <v>4960</v>
      </c>
      <c r="G7" s="52">
        <v>3169</v>
      </c>
      <c r="H7" s="52">
        <v>2792</v>
      </c>
      <c r="I7" s="52">
        <v>3691</v>
      </c>
      <c r="J7" s="51">
        <v>1803</v>
      </c>
      <c r="K7" s="53">
        <f>SUM(D7:J7)</f>
        <v>22696</v>
      </c>
      <c r="L7" s="57">
        <f>K7/人口統計!D5</f>
        <v>0.10338026500986157</v>
      </c>
      <c r="O7" s="14">
        <f>O6/($K$6+$K$7)</f>
        <v>0.1782230205886417</v>
      </c>
      <c r="P7" s="14">
        <f t="shared" ref="P7:U7" si="2">P6/($K$6+$K$7)</f>
        <v>0.14025148542213625</v>
      </c>
      <c r="Q7" s="14">
        <f t="shared" si="2"/>
        <v>0.21763161531021141</v>
      </c>
      <c r="R7" s="14">
        <f t="shared" si="2"/>
        <v>0.13265165123670028</v>
      </c>
      <c r="S7" s="14">
        <f t="shared" si="2"/>
        <v>0.11471604255907143</v>
      </c>
      <c r="T7" s="14">
        <f t="shared" si="2"/>
        <v>0.14246234627608126</v>
      </c>
      <c r="U7" s="14">
        <f t="shared" si="2"/>
        <v>7.4063838607157664E-2</v>
      </c>
    </row>
    <row r="8" spans="1:21" ht="20.100000000000001" customHeight="1" thickBot="1">
      <c r="B8" s="209" t="s">
        <v>67</v>
      </c>
      <c r="C8" s="210"/>
      <c r="D8" s="45">
        <v>78</v>
      </c>
      <c r="E8" s="46">
        <v>110</v>
      </c>
      <c r="F8" s="46">
        <v>81</v>
      </c>
      <c r="G8" s="46">
        <v>90</v>
      </c>
      <c r="H8" s="46">
        <v>73</v>
      </c>
      <c r="I8" s="46">
        <v>76</v>
      </c>
      <c r="J8" s="45">
        <v>43</v>
      </c>
      <c r="K8" s="47">
        <f>SUM(D8:J8)</f>
        <v>551</v>
      </c>
      <c r="L8" s="80"/>
    </row>
    <row r="9" spans="1:21" ht="20.100000000000001" customHeight="1" thickTop="1">
      <c r="B9" s="211" t="s">
        <v>34</v>
      </c>
      <c r="C9" s="212"/>
      <c r="D9" s="35">
        <f>D4+D8</f>
        <v>7307</v>
      </c>
      <c r="E9" s="34">
        <f t="shared" ref="E9:K9" si="3">E4+E8</f>
        <v>5917</v>
      </c>
      <c r="F9" s="34">
        <f t="shared" si="3"/>
        <v>8623</v>
      </c>
      <c r="G9" s="34">
        <f t="shared" si="3"/>
        <v>5452</v>
      </c>
      <c r="H9" s="34">
        <f t="shared" si="3"/>
        <v>4641</v>
      </c>
      <c r="I9" s="34">
        <f t="shared" si="3"/>
        <v>5729</v>
      </c>
      <c r="J9" s="35">
        <f t="shared" si="3"/>
        <v>3008</v>
      </c>
      <c r="K9" s="54">
        <f t="shared" si="3"/>
        <v>40677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3" t="s">
        <v>17</v>
      </c>
      <c r="C24" s="214"/>
      <c r="D24" s="45">
        <v>1250</v>
      </c>
      <c r="E24" s="46">
        <v>1203</v>
      </c>
      <c r="F24" s="46">
        <v>1358</v>
      </c>
      <c r="G24" s="46">
        <v>1001</v>
      </c>
      <c r="H24" s="46">
        <v>828</v>
      </c>
      <c r="I24" s="46">
        <v>1046</v>
      </c>
      <c r="J24" s="45">
        <v>581</v>
      </c>
      <c r="K24" s="47">
        <f>SUM(D24:J24)</f>
        <v>7267</v>
      </c>
      <c r="L24" s="55">
        <f>K24/人口統計!D6</f>
        <v>0.15551370669177597</v>
      </c>
    </row>
    <row r="25" spans="1:12" ht="20.100000000000001" customHeight="1">
      <c r="B25" s="207" t="s">
        <v>43</v>
      </c>
      <c r="C25" s="208"/>
      <c r="D25" s="45">
        <v>1265</v>
      </c>
      <c r="E25" s="46">
        <v>1052</v>
      </c>
      <c r="F25" s="46">
        <v>1117</v>
      </c>
      <c r="G25" s="46">
        <v>735</v>
      </c>
      <c r="H25" s="46">
        <v>607</v>
      </c>
      <c r="I25" s="46">
        <v>695</v>
      </c>
      <c r="J25" s="45">
        <v>341</v>
      </c>
      <c r="K25" s="47">
        <f t="shared" ref="K25:K31" si="4">SUM(D25:J25)</f>
        <v>5812</v>
      </c>
      <c r="L25" s="55">
        <f>K25/人口統計!D7</f>
        <v>0.19075125537431487</v>
      </c>
    </row>
    <row r="26" spans="1:12" ht="20.100000000000001" customHeight="1">
      <c r="B26" s="207" t="s">
        <v>44</v>
      </c>
      <c r="C26" s="208"/>
      <c r="D26" s="45">
        <v>790</v>
      </c>
      <c r="E26" s="46">
        <v>403</v>
      </c>
      <c r="F26" s="46">
        <v>859</v>
      </c>
      <c r="G26" s="46">
        <v>478</v>
      </c>
      <c r="H26" s="46">
        <v>388</v>
      </c>
      <c r="I26" s="46">
        <v>508</v>
      </c>
      <c r="J26" s="45">
        <v>313</v>
      </c>
      <c r="K26" s="47">
        <f t="shared" si="4"/>
        <v>3739</v>
      </c>
      <c r="L26" s="55">
        <f>K26/人口統計!D8</f>
        <v>0.2045181052401269</v>
      </c>
    </row>
    <row r="27" spans="1:12" ht="20.100000000000001" customHeight="1">
      <c r="B27" s="207" t="s">
        <v>45</v>
      </c>
      <c r="C27" s="208"/>
      <c r="D27" s="45">
        <v>203</v>
      </c>
      <c r="E27" s="46">
        <v>230</v>
      </c>
      <c r="F27" s="46">
        <v>329</v>
      </c>
      <c r="G27" s="46">
        <v>224</v>
      </c>
      <c r="H27" s="46">
        <v>183</v>
      </c>
      <c r="I27" s="46">
        <v>214</v>
      </c>
      <c r="J27" s="45">
        <v>119</v>
      </c>
      <c r="K27" s="47">
        <f t="shared" si="4"/>
        <v>1502</v>
      </c>
      <c r="L27" s="55">
        <f>K27/人口統計!D9</f>
        <v>0.14865399841646873</v>
      </c>
    </row>
    <row r="28" spans="1:12" ht="20.100000000000001" customHeight="1">
      <c r="B28" s="207" t="s">
        <v>46</v>
      </c>
      <c r="C28" s="208"/>
      <c r="D28" s="45">
        <v>338</v>
      </c>
      <c r="E28" s="46">
        <v>260</v>
      </c>
      <c r="F28" s="46">
        <v>507</v>
      </c>
      <c r="G28" s="46">
        <v>315</v>
      </c>
      <c r="H28" s="46">
        <v>312</v>
      </c>
      <c r="I28" s="46">
        <v>399</v>
      </c>
      <c r="J28" s="45">
        <v>213</v>
      </c>
      <c r="K28" s="47">
        <f t="shared" si="4"/>
        <v>2344</v>
      </c>
      <c r="L28" s="55">
        <f>K28/人口統計!D10</f>
        <v>0.16168862523280678</v>
      </c>
    </row>
    <row r="29" spans="1:12" ht="20.100000000000001" customHeight="1">
      <c r="B29" s="207" t="s">
        <v>47</v>
      </c>
      <c r="C29" s="208"/>
      <c r="D29" s="45">
        <v>745</v>
      </c>
      <c r="E29" s="46">
        <v>773</v>
      </c>
      <c r="F29" s="46">
        <v>1422</v>
      </c>
      <c r="G29" s="46">
        <v>736</v>
      </c>
      <c r="H29" s="46">
        <v>684</v>
      </c>
      <c r="I29" s="46">
        <v>766</v>
      </c>
      <c r="J29" s="45">
        <v>402</v>
      </c>
      <c r="K29" s="47">
        <f t="shared" si="4"/>
        <v>5528</v>
      </c>
      <c r="L29" s="55">
        <f>K29/人口統計!D11</f>
        <v>0.17540853561795972</v>
      </c>
    </row>
    <row r="30" spans="1:12" ht="20.100000000000001" customHeight="1">
      <c r="B30" s="207" t="s">
        <v>48</v>
      </c>
      <c r="C30" s="208"/>
      <c r="D30" s="45">
        <v>2039</v>
      </c>
      <c r="E30" s="46">
        <v>1478</v>
      </c>
      <c r="F30" s="46">
        <v>2137</v>
      </c>
      <c r="G30" s="46">
        <v>1454</v>
      </c>
      <c r="H30" s="46">
        <v>1211</v>
      </c>
      <c r="I30" s="46">
        <v>1466</v>
      </c>
      <c r="J30" s="45">
        <v>718</v>
      </c>
      <c r="K30" s="47">
        <f t="shared" si="4"/>
        <v>10503</v>
      </c>
      <c r="L30" s="55">
        <f>K30/人口統計!D12</f>
        <v>0.21892196098049024</v>
      </c>
    </row>
    <row r="31" spans="1:12" ht="20.100000000000001" customHeight="1" thickBot="1">
      <c r="B31" s="213" t="s">
        <v>24</v>
      </c>
      <c r="C31" s="214"/>
      <c r="D31" s="45">
        <v>599</v>
      </c>
      <c r="E31" s="46">
        <v>408</v>
      </c>
      <c r="F31" s="46">
        <v>813</v>
      </c>
      <c r="G31" s="46">
        <v>419</v>
      </c>
      <c r="H31" s="46">
        <v>355</v>
      </c>
      <c r="I31" s="46">
        <v>559</v>
      </c>
      <c r="J31" s="45">
        <v>278</v>
      </c>
      <c r="K31" s="47">
        <f t="shared" si="4"/>
        <v>3431</v>
      </c>
      <c r="L31" s="59">
        <f>K31/人口統計!D13</f>
        <v>0.17183352531677268</v>
      </c>
    </row>
    <row r="32" spans="1:12" ht="20.100000000000001" customHeight="1" thickTop="1">
      <c r="B32" s="205" t="s">
        <v>49</v>
      </c>
      <c r="C32" s="206"/>
      <c r="D32" s="35">
        <f>SUM(D24:D31)</f>
        <v>7229</v>
      </c>
      <c r="E32" s="34">
        <f t="shared" ref="E32:J32" si="5">SUM(E24:E31)</f>
        <v>5807</v>
      </c>
      <c r="F32" s="34">
        <f t="shared" si="5"/>
        <v>8542</v>
      </c>
      <c r="G32" s="34">
        <f t="shared" si="5"/>
        <v>5362</v>
      </c>
      <c r="H32" s="34">
        <f t="shared" si="5"/>
        <v>4568</v>
      </c>
      <c r="I32" s="34">
        <f t="shared" si="5"/>
        <v>5653</v>
      </c>
      <c r="J32" s="35">
        <f t="shared" si="5"/>
        <v>2965</v>
      </c>
      <c r="K32" s="54">
        <f>SUM(K24:K31)</f>
        <v>40126</v>
      </c>
      <c r="L32" s="60">
        <f>K32/人口統計!D5</f>
        <v>0.182773903497784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15" t="s">
        <v>153</v>
      </c>
      <c r="C50" s="216"/>
      <c r="D50" s="191">
        <v>289</v>
      </c>
      <c r="E50" s="192">
        <v>286</v>
      </c>
      <c r="F50" s="192">
        <v>270</v>
      </c>
      <c r="G50" s="192">
        <v>230</v>
      </c>
      <c r="H50" s="192">
        <v>186</v>
      </c>
      <c r="I50" s="192">
        <v>219</v>
      </c>
      <c r="J50" s="191">
        <v>135</v>
      </c>
      <c r="K50" s="193">
        <f t="shared" ref="K50:K82" si="6">SUM(D50:J50)</f>
        <v>1615</v>
      </c>
      <c r="L50" s="194">
        <f>K50/N50</f>
        <v>0.14830119375573922</v>
      </c>
      <c r="N50" s="14">
        <v>10890</v>
      </c>
    </row>
    <row r="51" spans="2:14" ht="20.100000000000001" customHeight="1">
      <c r="B51" s="215" t="s">
        <v>154</v>
      </c>
      <c r="C51" s="216"/>
      <c r="D51" s="191">
        <v>239</v>
      </c>
      <c r="E51" s="192">
        <v>171</v>
      </c>
      <c r="F51" s="192">
        <v>261</v>
      </c>
      <c r="G51" s="192">
        <v>164</v>
      </c>
      <c r="H51" s="192">
        <v>141</v>
      </c>
      <c r="I51" s="192">
        <v>188</v>
      </c>
      <c r="J51" s="191">
        <v>81</v>
      </c>
      <c r="K51" s="193">
        <f t="shared" si="6"/>
        <v>1245</v>
      </c>
      <c r="L51" s="194">
        <f t="shared" ref="L51:L82" si="7">K51/N51</f>
        <v>0.15833651278138114</v>
      </c>
      <c r="N51" s="14">
        <v>7863</v>
      </c>
    </row>
    <row r="52" spans="2:14" ht="20.100000000000001" customHeight="1">
      <c r="B52" s="215" t="s">
        <v>155</v>
      </c>
      <c r="C52" s="216"/>
      <c r="D52" s="191">
        <v>353</v>
      </c>
      <c r="E52" s="192">
        <v>338</v>
      </c>
      <c r="F52" s="192">
        <v>350</v>
      </c>
      <c r="G52" s="192">
        <v>269</v>
      </c>
      <c r="H52" s="192">
        <v>228</v>
      </c>
      <c r="I52" s="192">
        <v>251</v>
      </c>
      <c r="J52" s="191">
        <v>158</v>
      </c>
      <c r="K52" s="193">
        <f t="shared" si="6"/>
        <v>1947</v>
      </c>
      <c r="L52" s="194">
        <f t="shared" si="7"/>
        <v>0.17490118577075098</v>
      </c>
      <c r="N52" s="14">
        <v>11132</v>
      </c>
    </row>
    <row r="53" spans="2:14" ht="20.100000000000001" customHeight="1">
      <c r="B53" s="215" t="s">
        <v>156</v>
      </c>
      <c r="C53" s="216"/>
      <c r="D53" s="191">
        <v>171</v>
      </c>
      <c r="E53" s="192">
        <v>197</v>
      </c>
      <c r="F53" s="192">
        <v>218</v>
      </c>
      <c r="G53" s="192">
        <v>177</v>
      </c>
      <c r="H53" s="192">
        <v>131</v>
      </c>
      <c r="I53" s="192">
        <v>211</v>
      </c>
      <c r="J53" s="191">
        <v>106</v>
      </c>
      <c r="K53" s="193">
        <f t="shared" si="6"/>
        <v>1211</v>
      </c>
      <c r="L53" s="194">
        <f t="shared" si="7"/>
        <v>0.15676375404530743</v>
      </c>
      <c r="N53" s="14">
        <v>7725</v>
      </c>
    </row>
    <row r="54" spans="2:14" ht="20.100000000000001" customHeight="1">
      <c r="B54" s="215" t="s">
        <v>157</v>
      </c>
      <c r="C54" s="216"/>
      <c r="D54" s="191">
        <v>150</v>
      </c>
      <c r="E54" s="192">
        <v>173</v>
      </c>
      <c r="F54" s="192">
        <v>186</v>
      </c>
      <c r="G54" s="192">
        <v>127</v>
      </c>
      <c r="H54" s="192">
        <v>105</v>
      </c>
      <c r="I54" s="192">
        <v>130</v>
      </c>
      <c r="J54" s="191">
        <v>74</v>
      </c>
      <c r="K54" s="193">
        <f t="shared" si="6"/>
        <v>945</v>
      </c>
      <c r="L54" s="194">
        <f t="shared" si="7"/>
        <v>0.14368253002888856</v>
      </c>
      <c r="N54" s="14">
        <v>6577</v>
      </c>
    </row>
    <row r="55" spans="2:14" ht="20.100000000000001" customHeight="1">
      <c r="B55" s="215" t="s">
        <v>158</v>
      </c>
      <c r="C55" s="216"/>
      <c r="D55" s="191">
        <v>70</v>
      </c>
      <c r="E55" s="192">
        <v>69</v>
      </c>
      <c r="F55" s="192">
        <v>87</v>
      </c>
      <c r="G55" s="192">
        <v>54</v>
      </c>
      <c r="H55" s="192">
        <v>55</v>
      </c>
      <c r="I55" s="192">
        <v>64</v>
      </c>
      <c r="J55" s="191">
        <v>35</v>
      </c>
      <c r="K55" s="193">
        <f t="shared" si="6"/>
        <v>434</v>
      </c>
      <c r="L55" s="194">
        <f t="shared" si="7"/>
        <v>0.17073170731707318</v>
      </c>
      <c r="N55" s="14">
        <v>2542</v>
      </c>
    </row>
    <row r="56" spans="2:14" ht="20.100000000000001" customHeight="1">
      <c r="B56" s="215" t="s">
        <v>159</v>
      </c>
      <c r="C56" s="216"/>
      <c r="D56" s="191">
        <v>178</v>
      </c>
      <c r="E56" s="192">
        <v>153</v>
      </c>
      <c r="F56" s="192">
        <v>151</v>
      </c>
      <c r="G56" s="192">
        <v>127</v>
      </c>
      <c r="H56" s="192">
        <v>91</v>
      </c>
      <c r="I56" s="192">
        <v>113</v>
      </c>
      <c r="J56" s="191">
        <v>39</v>
      </c>
      <c r="K56" s="193">
        <f t="shared" si="6"/>
        <v>852</v>
      </c>
      <c r="L56" s="194">
        <f t="shared" si="7"/>
        <v>0.20461095100864554</v>
      </c>
      <c r="N56" s="14">
        <v>4164</v>
      </c>
    </row>
    <row r="57" spans="2:14" ht="20.100000000000001" customHeight="1">
      <c r="B57" s="215" t="s">
        <v>160</v>
      </c>
      <c r="C57" s="216"/>
      <c r="D57" s="191">
        <v>431</v>
      </c>
      <c r="E57" s="192">
        <v>431</v>
      </c>
      <c r="F57" s="192">
        <v>383</v>
      </c>
      <c r="G57" s="192">
        <v>238</v>
      </c>
      <c r="H57" s="192">
        <v>181</v>
      </c>
      <c r="I57" s="192">
        <v>219</v>
      </c>
      <c r="J57" s="191">
        <v>116</v>
      </c>
      <c r="K57" s="193">
        <f t="shared" si="6"/>
        <v>1999</v>
      </c>
      <c r="L57" s="194">
        <f t="shared" si="7"/>
        <v>0.21685832067693642</v>
      </c>
      <c r="N57" s="14">
        <v>9218</v>
      </c>
    </row>
    <row r="58" spans="2:14" ht="20.100000000000001" customHeight="1">
      <c r="B58" s="215" t="s">
        <v>161</v>
      </c>
      <c r="C58" s="216"/>
      <c r="D58" s="191">
        <v>431</v>
      </c>
      <c r="E58" s="192">
        <v>321</v>
      </c>
      <c r="F58" s="192">
        <v>378</v>
      </c>
      <c r="G58" s="192">
        <v>247</v>
      </c>
      <c r="H58" s="192">
        <v>229</v>
      </c>
      <c r="I58" s="192">
        <v>233</v>
      </c>
      <c r="J58" s="191">
        <v>126</v>
      </c>
      <c r="K58" s="193">
        <f t="shared" si="6"/>
        <v>1965</v>
      </c>
      <c r="L58" s="194">
        <f t="shared" si="7"/>
        <v>0.1872141768292683</v>
      </c>
      <c r="N58" s="14">
        <v>10496</v>
      </c>
    </row>
    <row r="59" spans="2:14" ht="20.100000000000001" customHeight="1">
      <c r="B59" s="215" t="s">
        <v>162</v>
      </c>
      <c r="C59" s="216"/>
      <c r="D59" s="191">
        <v>238</v>
      </c>
      <c r="E59" s="192">
        <v>172</v>
      </c>
      <c r="F59" s="192">
        <v>212</v>
      </c>
      <c r="G59" s="192">
        <v>142</v>
      </c>
      <c r="H59" s="192">
        <v>112</v>
      </c>
      <c r="I59" s="192">
        <v>145</v>
      </c>
      <c r="J59" s="191">
        <v>64</v>
      </c>
      <c r="K59" s="193">
        <f t="shared" si="6"/>
        <v>1085</v>
      </c>
      <c r="L59" s="194">
        <f t="shared" si="7"/>
        <v>0.16461841905628888</v>
      </c>
      <c r="N59" s="14">
        <v>6591</v>
      </c>
    </row>
    <row r="60" spans="2:14" ht="20.100000000000001" customHeight="1">
      <c r="B60" s="215" t="s">
        <v>163</v>
      </c>
      <c r="C60" s="216"/>
      <c r="D60" s="191">
        <v>386</v>
      </c>
      <c r="E60" s="192">
        <v>212</v>
      </c>
      <c r="F60" s="192">
        <v>467</v>
      </c>
      <c r="G60" s="192">
        <v>248</v>
      </c>
      <c r="H60" s="192">
        <v>215</v>
      </c>
      <c r="I60" s="192">
        <v>281</v>
      </c>
      <c r="J60" s="191">
        <v>166</v>
      </c>
      <c r="K60" s="193">
        <f t="shared" si="6"/>
        <v>1975</v>
      </c>
      <c r="L60" s="194">
        <f t="shared" si="7"/>
        <v>0.21012873709969146</v>
      </c>
      <c r="N60" s="14">
        <v>9399</v>
      </c>
    </row>
    <row r="61" spans="2:14" ht="20.100000000000001" customHeight="1">
      <c r="B61" s="215" t="s">
        <v>164</v>
      </c>
      <c r="C61" s="216"/>
      <c r="D61" s="191">
        <v>129</v>
      </c>
      <c r="E61" s="192">
        <v>68</v>
      </c>
      <c r="F61" s="192">
        <v>130</v>
      </c>
      <c r="G61" s="192">
        <v>94</v>
      </c>
      <c r="H61" s="192">
        <v>64</v>
      </c>
      <c r="I61" s="192">
        <v>94</v>
      </c>
      <c r="J61" s="191">
        <v>52</v>
      </c>
      <c r="K61" s="193">
        <f t="shared" si="6"/>
        <v>631</v>
      </c>
      <c r="L61" s="194">
        <f t="shared" si="7"/>
        <v>0.21281618887015177</v>
      </c>
      <c r="N61" s="14">
        <v>2965</v>
      </c>
    </row>
    <row r="62" spans="2:14" ht="20.100000000000001" customHeight="1">
      <c r="B62" s="215" t="s">
        <v>165</v>
      </c>
      <c r="C62" s="216"/>
      <c r="D62" s="191">
        <v>282</v>
      </c>
      <c r="E62" s="192">
        <v>131</v>
      </c>
      <c r="F62" s="192">
        <v>267</v>
      </c>
      <c r="G62" s="192">
        <v>147</v>
      </c>
      <c r="H62" s="192">
        <v>115</v>
      </c>
      <c r="I62" s="192">
        <v>140</v>
      </c>
      <c r="J62" s="191">
        <v>99</v>
      </c>
      <c r="K62" s="193">
        <f t="shared" si="6"/>
        <v>1181</v>
      </c>
      <c r="L62" s="194">
        <f t="shared" si="7"/>
        <v>0.1995606623859412</v>
      </c>
      <c r="N62" s="14">
        <v>5918</v>
      </c>
    </row>
    <row r="63" spans="2:14" ht="20.100000000000001" customHeight="1">
      <c r="B63" s="215" t="s">
        <v>166</v>
      </c>
      <c r="C63" s="216"/>
      <c r="D63" s="191">
        <v>190</v>
      </c>
      <c r="E63" s="192">
        <v>214</v>
      </c>
      <c r="F63" s="192">
        <v>309</v>
      </c>
      <c r="G63" s="192">
        <v>202</v>
      </c>
      <c r="H63" s="192">
        <v>165</v>
      </c>
      <c r="I63" s="192">
        <v>180</v>
      </c>
      <c r="J63" s="191">
        <v>101</v>
      </c>
      <c r="K63" s="193">
        <f t="shared" si="6"/>
        <v>1361</v>
      </c>
      <c r="L63" s="194">
        <f t="shared" si="7"/>
        <v>0.14708743110342593</v>
      </c>
      <c r="N63" s="14">
        <v>9253</v>
      </c>
    </row>
    <row r="64" spans="2:14" ht="20.100000000000001" customHeight="1">
      <c r="B64" s="215" t="s">
        <v>167</v>
      </c>
      <c r="C64" s="216"/>
      <c r="D64" s="191">
        <v>20</v>
      </c>
      <c r="E64" s="192">
        <v>22</v>
      </c>
      <c r="F64" s="192">
        <v>23</v>
      </c>
      <c r="G64" s="192">
        <v>25</v>
      </c>
      <c r="H64" s="192">
        <v>22</v>
      </c>
      <c r="I64" s="192">
        <v>35</v>
      </c>
      <c r="J64" s="191">
        <v>18</v>
      </c>
      <c r="K64" s="193">
        <f t="shared" si="6"/>
        <v>165</v>
      </c>
      <c r="L64" s="194">
        <f t="shared" si="7"/>
        <v>0.19388954171562867</v>
      </c>
      <c r="N64" s="14">
        <v>851</v>
      </c>
    </row>
    <row r="65" spans="2:14" ht="20.100000000000001" customHeight="1">
      <c r="B65" s="215" t="s">
        <v>168</v>
      </c>
      <c r="C65" s="216"/>
      <c r="D65" s="191">
        <v>215</v>
      </c>
      <c r="E65" s="192">
        <v>158</v>
      </c>
      <c r="F65" s="192">
        <v>357</v>
      </c>
      <c r="G65" s="192">
        <v>220</v>
      </c>
      <c r="H65" s="192">
        <v>220</v>
      </c>
      <c r="I65" s="192">
        <v>284</v>
      </c>
      <c r="J65" s="191">
        <v>148</v>
      </c>
      <c r="K65" s="193">
        <f t="shared" si="6"/>
        <v>1602</v>
      </c>
      <c r="L65" s="194">
        <f t="shared" si="7"/>
        <v>0.16113458056729027</v>
      </c>
      <c r="N65" s="14">
        <v>9942</v>
      </c>
    </row>
    <row r="66" spans="2:14" ht="20.100000000000001" customHeight="1">
      <c r="B66" s="215" t="s">
        <v>169</v>
      </c>
      <c r="C66" s="216"/>
      <c r="D66" s="191">
        <v>129</v>
      </c>
      <c r="E66" s="192">
        <v>109</v>
      </c>
      <c r="F66" s="192">
        <v>154</v>
      </c>
      <c r="G66" s="192">
        <v>99</v>
      </c>
      <c r="H66" s="192">
        <v>96</v>
      </c>
      <c r="I66" s="192">
        <v>119</v>
      </c>
      <c r="J66" s="191">
        <v>68</v>
      </c>
      <c r="K66" s="193">
        <f t="shared" si="6"/>
        <v>774</v>
      </c>
      <c r="L66" s="194">
        <f t="shared" si="7"/>
        <v>0.16992316136114161</v>
      </c>
      <c r="N66" s="14">
        <v>4555</v>
      </c>
    </row>
    <row r="67" spans="2:14" ht="20.100000000000001" customHeight="1">
      <c r="B67" s="215" t="s">
        <v>170</v>
      </c>
      <c r="C67" s="216"/>
      <c r="D67" s="187">
        <v>553</v>
      </c>
      <c r="E67" s="188">
        <v>566</v>
      </c>
      <c r="F67" s="188">
        <v>1020</v>
      </c>
      <c r="G67" s="188">
        <v>529</v>
      </c>
      <c r="H67" s="188">
        <v>483</v>
      </c>
      <c r="I67" s="188">
        <v>573</v>
      </c>
      <c r="J67" s="187">
        <v>298</v>
      </c>
      <c r="K67" s="189">
        <f t="shared" si="6"/>
        <v>4022</v>
      </c>
      <c r="L67" s="195">
        <f t="shared" si="7"/>
        <v>0.18599704032556419</v>
      </c>
      <c r="N67" s="14">
        <v>21624</v>
      </c>
    </row>
    <row r="68" spans="2:14" ht="20.100000000000001" customHeight="1">
      <c r="B68" s="215" t="s">
        <v>171</v>
      </c>
      <c r="C68" s="216"/>
      <c r="D68" s="187">
        <v>95</v>
      </c>
      <c r="E68" s="188">
        <v>99</v>
      </c>
      <c r="F68" s="188">
        <v>190</v>
      </c>
      <c r="G68" s="188">
        <v>99</v>
      </c>
      <c r="H68" s="188">
        <v>81</v>
      </c>
      <c r="I68" s="188">
        <v>87</v>
      </c>
      <c r="J68" s="187">
        <v>52</v>
      </c>
      <c r="K68" s="189">
        <f t="shared" si="6"/>
        <v>703</v>
      </c>
      <c r="L68" s="195">
        <f t="shared" si="7"/>
        <v>0.17063106796116506</v>
      </c>
      <c r="N68" s="14">
        <v>4120</v>
      </c>
    </row>
    <row r="69" spans="2:14" ht="20.100000000000001" customHeight="1">
      <c r="B69" s="215" t="s">
        <v>172</v>
      </c>
      <c r="C69" s="216"/>
      <c r="D69" s="187">
        <v>105</v>
      </c>
      <c r="E69" s="188">
        <v>119</v>
      </c>
      <c r="F69" s="188">
        <v>234</v>
      </c>
      <c r="G69" s="188">
        <v>121</v>
      </c>
      <c r="H69" s="188">
        <v>129</v>
      </c>
      <c r="I69" s="188">
        <v>119</v>
      </c>
      <c r="J69" s="187">
        <v>60</v>
      </c>
      <c r="K69" s="189">
        <f t="shared" si="6"/>
        <v>887</v>
      </c>
      <c r="L69" s="195">
        <f t="shared" si="7"/>
        <v>0.15369953214347601</v>
      </c>
      <c r="N69" s="14">
        <v>5771</v>
      </c>
    </row>
    <row r="70" spans="2:14" ht="20.100000000000001" customHeight="1">
      <c r="B70" s="215" t="s">
        <v>173</v>
      </c>
      <c r="C70" s="216"/>
      <c r="D70" s="187">
        <v>778</v>
      </c>
      <c r="E70" s="188">
        <v>485</v>
      </c>
      <c r="F70" s="188">
        <v>680</v>
      </c>
      <c r="G70" s="188">
        <v>450</v>
      </c>
      <c r="H70" s="188">
        <v>385</v>
      </c>
      <c r="I70" s="188">
        <v>455</v>
      </c>
      <c r="J70" s="187">
        <v>229</v>
      </c>
      <c r="K70" s="189">
        <f t="shared" si="6"/>
        <v>3462</v>
      </c>
      <c r="L70" s="195">
        <f t="shared" si="7"/>
        <v>0.22511216594056832</v>
      </c>
      <c r="N70" s="14">
        <v>15379</v>
      </c>
    </row>
    <row r="71" spans="2:14" ht="20.100000000000001" customHeight="1">
      <c r="B71" s="215" t="s">
        <v>174</v>
      </c>
      <c r="C71" s="216"/>
      <c r="D71" s="187">
        <v>125</v>
      </c>
      <c r="E71" s="188">
        <v>127</v>
      </c>
      <c r="F71" s="188">
        <v>207</v>
      </c>
      <c r="G71" s="188">
        <v>160</v>
      </c>
      <c r="H71" s="188">
        <v>126</v>
      </c>
      <c r="I71" s="188">
        <v>129</v>
      </c>
      <c r="J71" s="187">
        <v>66</v>
      </c>
      <c r="K71" s="189">
        <f t="shared" si="6"/>
        <v>940</v>
      </c>
      <c r="L71" s="195">
        <f t="shared" si="7"/>
        <v>0.20280474649406688</v>
      </c>
      <c r="N71" s="14">
        <v>4635</v>
      </c>
    </row>
    <row r="72" spans="2:14" ht="20.100000000000001" customHeight="1">
      <c r="B72" s="215" t="s">
        <v>175</v>
      </c>
      <c r="C72" s="216"/>
      <c r="D72" s="187">
        <v>170</v>
      </c>
      <c r="E72" s="188">
        <v>124</v>
      </c>
      <c r="F72" s="188">
        <v>188</v>
      </c>
      <c r="G72" s="188">
        <v>122</v>
      </c>
      <c r="H72" s="188">
        <v>97</v>
      </c>
      <c r="I72" s="188">
        <v>130</v>
      </c>
      <c r="J72" s="187">
        <v>63</v>
      </c>
      <c r="K72" s="189">
        <f t="shared" si="6"/>
        <v>894</v>
      </c>
      <c r="L72" s="195">
        <f t="shared" si="7"/>
        <v>0.21005639097744361</v>
      </c>
      <c r="N72" s="14">
        <v>4256</v>
      </c>
    </row>
    <row r="73" spans="2:14" ht="20.100000000000001" customHeight="1">
      <c r="B73" s="215" t="s">
        <v>176</v>
      </c>
      <c r="C73" s="216"/>
      <c r="D73" s="187">
        <v>144</v>
      </c>
      <c r="E73" s="188">
        <v>120</v>
      </c>
      <c r="F73" s="188">
        <v>154</v>
      </c>
      <c r="G73" s="188">
        <v>109</v>
      </c>
      <c r="H73" s="188">
        <v>85</v>
      </c>
      <c r="I73" s="188">
        <v>137</v>
      </c>
      <c r="J73" s="187">
        <v>60</v>
      </c>
      <c r="K73" s="189">
        <f t="shared" si="6"/>
        <v>809</v>
      </c>
      <c r="L73" s="195">
        <f t="shared" si="7"/>
        <v>0.2130068457082675</v>
      </c>
      <c r="N73" s="14">
        <v>3798</v>
      </c>
    </row>
    <row r="74" spans="2:14" ht="20.100000000000001" customHeight="1">
      <c r="B74" s="215" t="s">
        <v>177</v>
      </c>
      <c r="C74" s="216"/>
      <c r="D74" s="187">
        <v>136</v>
      </c>
      <c r="E74" s="188">
        <v>122</v>
      </c>
      <c r="F74" s="188">
        <v>151</v>
      </c>
      <c r="G74" s="188">
        <v>95</v>
      </c>
      <c r="H74" s="188">
        <v>85</v>
      </c>
      <c r="I74" s="188">
        <v>94</v>
      </c>
      <c r="J74" s="187">
        <v>49</v>
      </c>
      <c r="K74" s="189">
        <f t="shared" si="6"/>
        <v>732</v>
      </c>
      <c r="L74" s="196">
        <f t="shared" si="7"/>
        <v>0.23289850461342665</v>
      </c>
      <c r="N74" s="14">
        <v>3143</v>
      </c>
    </row>
    <row r="75" spans="2:14" ht="20.100000000000001" customHeight="1">
      <c r="B75" s="215" t="s">
        <v>178</v>
      </c>
      <c r="C75" s="216"/>
      <c r="D75" s="187">
        <v>290</v>
      </c>
      <c r="E75" s="188">
        <v>207</v>
      </c>
      <c r="F75" s="188">
        <v>263</v>
      </c>
      <c r="G75" s="188">
        <v>209</v>
      </c>
      <c r="H75" s="188">
        <v>170</v>
      </c>
      <c r="I75" s="188">
        <v>207</v>
      </c>
      <c r="J75" s="187">
        <v>100</v>
      </c>
      <c r="K75" s="189">
        <f t="shared" si="6"/>
        <v>1446</v>
      </c>
      <c r="L75" s="197">
        <f t="shared" si="7"/>
        <v>0.24467005076142131</v>
      </c>
      <c r="N75" s="14">
        <v>5910</v>
      </c>
    </row>
    <row r="76" spans="2:14" ht="20.100000000000001" customHeight="1">
      <c r="B76" s="215" t="s">
        <v>179</v>
      </c>
      <c r="C76" s="216"/>
      <c r="D76" s="187">
        <v>72</v>
      </c>
      <c r="E76" s="188">
        <v>71</v>
      </c>
      <c r="F76" s="188">
        <v>89</v>
      </c>
      <c r="G76" s="188">
        <v>67</v>
      </c>
      <c r="H76" s="188">
        <v>53</v>
      </c>
      <c r="I76" s="188">
        <v>68</v>
      </c>
      <c r="J76" s="187">
        <v>27</v>
      </c>
      <c r="K76" s="189">
        <f t="shared" si="6"/>
        <v>447</v>
      </c>
      <c r="L76" s="195">
        <f t="shared" si="7"/>
        <v>0.2317262830482115</v>
      </c>
      <c r="N76" s="14">
        <v>1929</v>
      </c>
    </row>
    <row r="77" spans="2:14" ht="20.100000000000001" customHeight="1">
      <c r="B77" s="215" t="s">
        <v>180</v>
      </c>
      <c r="C77" s="216"/>
      <c r="D77" s="187">
        <v>286</v>
      </c>
      <c r="E77" s="188">
        <v>210</v>
      </c>
      <c r="F77" s="188">
        <v>363</v>
      </c>
      <c r="G77" s="188">
        <v>230</v>
      </c>
      <c r="H77" s="188">
        <v>203</v>
      </c>
      <c r="I77" s="188">
        <v>231</v>
      </c>
      <c r="J77" s="187">
        <v>113</v>
      </c>
      <c r="K77" s="189">
        <f t="shared" si="6"/>
        <v>1636</v>
      </c>
      <c r="L77" s="195">
        <f t="shared" si="7"/>
        <v>0.21158820486290739</v>
      </c>
      <c r="N77" s="14">
        <v>7732</v>
      </c>
    </row>
    <row r="78" spans="2:14" ht="20.100000000000001" customHeight="1">
      <c r="B78" s="215" t="s">
        <v>181</v>
      </c>
      <c r="C78" s="216"/>
      <c r="D78" s="187">
        <v>51</v>
      </c>
      <c r="E78" s="188">
        <v>26</v>
      </c>
      <c r="F78" s="188">
        <v>58</v>
      </c>
      <c r="G78" s="188">
        <v>27</v>
      </c>
      <c r="H78" s="188">
        <v>26</v>
      </c>
      <c r="I78" s="188">
        <v>32</v>
      </c>
      <c r="J78" s="187">
        <v>23</v>
      </c>
      <c r="K78" s="189">
        <f t="shared" si="6"/>
        <v>243</v>
      </c>
      <c r="L78" s="195">
        <f t="shared" si="7"/>
        <v>0.20351758793969849</v>
      </c>
      <c r="N78" s="14">
        <v>1194</v>
      </c>
    </row>
    <row r="79" spans="2:14" ht="20.100000000000001" customHeight="1">
      <c r="B79" s="215" t="s">
        <v>182</v>
      </c>
      <c r="C79" s="216"/>
      <c r="D79" s="187">
        <v>243</v>
      </c>
      <c r="E79" s="188">
        <v>159</v>
      </c>
      <c r="F79" s="188">
        <v>378</v>
      </c>
      <c r="G79" s="188">
        <v>188</v>
      </c>
      <c r="H79" s="188">
        <v>154</v>
      </c>
      <c r="I79" s="188">
        <v>256</v>
      </c>
      <c r="J79" s="187">
        <v>128</v>
      </c>
      <c r="K79" s="189">
        <f t="shared" si="6"/>
        <v>1506</v>
      </c>
      <c r="L79" s="195">
        <f t="shared" si="7"/>
        <v>0.17034272141160503</v>
      </c>
      <c r="N79" s="14">
        <v>8841</v>
      </c>
    </row>
    <row r="80" spans="2:14" ht="20.100000000000001" customHeight="1">
      <c r="B80" s="215" t="s">
        <v>183</v>
      </c>
      <c r="C80" s="216"/>
      <c r="D80" s="45">
        <v>59</v>
      </c>
      <c r="E80" s="46">
        <v>44</v>
      </c>
      <c r="F80" s="46">
        <v>65</v>
      </c>
      <c r="G80" s="46">
        <v>50</v>
      </c>
      <c r="H80" s="46">
        <v>30</v>
      </c>
      <c r="I80" s="46">
        <v>66</v>
      </c>
      <c r="J80" s="45">
        <v>33</v>
      </c>
      <c r="K80" s="47">
        <f t="shared" si="6"/>
        <v>347</v>
      </c>
      <c r="L80" s="195">
        <f t="shared" si="7"/>
        <v>0.16976516634050881</v>
      </c>
      <c r="N80" s="14">
        <v>2044</v>
      </c>
    </row>
    <row r="81" spans="2:14" ht="20.100000000000001" customHeight="1">
      <c r="B81" s="215" t="s">
        <v>184</v>
      </c>
      <c r="C81" s="216"/>
      <c r="D81" s="45">
        <v>51</v>
      </c>
      <c r="E81" s="46">
        <v>58</v>
      </c>
      <c r="F81" s="46">
        <v>111</v>
      </c>
      <c r="G81" s="46">
        <v>50</v>
      </c>
      <c r="H81" s="46">
        <v>52</v>
      </c>
      <c r="I81" s="46">
        <v>69</v>
      </c>
      <c r="J81" s="45">
        <v>33</v>
      </c>
      <c r="K81" s="47">
        <f t="shared" si="6"/>
        <v>424</v>
      </c>
      <c r="L81" s="195">
        <f t="shared" si="7"/>
        <v>0.15880149812734082</v>
      </c>
      <c r="N81" s="14">
        <v>2670</v>
      </c>
    </row>
    <row r="82" spans="2:14" ht="20.100000000000001" customHeight="1">
      <c r="B82" s="215" t="s">
        <v>185</v>
      </c>
      <c r="C82" s="216"/>
      <c r="D82" s="40">
        <v>248</v>
      </c>
      <c r="E82" s="39">
        <v>155</v>
      </c>
      <c r="F82" s="39">
        <v>269</v>
      </c>
      <c r="G82" s="39">
        <v>136</v>
      </c>
      <c r="H82" s="39">
        <v>126</v>
      </c>
      <c r="I82" s="39">
        <v>170</v>
      </c>
      <c r="J82" s="40">
        <v>88</v>
      </c>
      <c r="K82" s="190">
        <f t="shared" si="6"/>
        <v>1192</v>
      </c>
      <c r="L82" s="197">
        <f t="shared" si="7"/>
        <v>0.18590143480973176</v>
      </c>
      <c r="N82" s="14">
        <v>6412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9"/>
      <c r="C3" s="219"/>
      <c r="D3" s="219" t="s">
        <v>120</v>
      </c>
      <c r="E3" s="219"/>
      <c r="F3" s="219" t="s">
        <v>121</v>
      </c>
      <c r="G3" s="219"/>
      <c r="H3" s="219" t="s">
        <v>122</v>
      </c>
      <c r="I3" s="219"/>
      <c r="J3" s="219" t="s">
        <v>123</v>
      </c>
      <c r="K3" s="219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21"/>
      <c r="C4" s="221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0" t="s">
        <v>112</v>
      </c>
      <c r="C5" s="220"/>
      <c r="D5" s="150">
        <v>6689</v>
      </c>
      <c r="E5" s="149">
        <v>360545.99000000017</v>
      </c>
      <c r="F5" s="151">
        <v>1904</v>
      </c>
      <c r="G5" s="152">
        <v>37809.759999999987</v>
      </c>
      <c r="H5" s="150">
        <v>546</v>
      </c>
      <c r="I5" s="149">
        <v>116012.59999999999</v>
      </c>
      <c r="J5" s="151">
        <v>1215</v>
      </c>
      <c r="K5" s="152">
        <v>413501.72999999992</v>
      </c>
      <c r="M5" s="162">
        <f>Q5+Q7</f>
        <v>43637</v>
      </c>
      <c r="N5" s="121" t="s">
        <v>106</v>
      </c>
      <c r="O5" s="122"/>
      <c r="P5" s="134"/>
      <c r="Q5" s="123">
        <v>34477</v>
      </c>
      <c r="R5" s="124">
        <v>2011433.9799999995</v>
      </c>
      <c r="S5" s="124">
        <f>R5/Q5*100</f>
        <v>5834.1328421846438</v>
      </c>
    </row>
    <row r="6" spans="1:19" ht="20.100000000000001" customHeight="1">
      <c r="B6" s="217" t="s">
        <v>113</v>
      </c>
      <c r="C6" s="217"/>
      <c r="D6" s="153">
        <v>4916</v>
      </c>
      <c r="E6" s="154">
        <v>294249.00999999989</v>
      </c>
      <c r="F6" s="155">
        <v>1626</v>
      </c>
      <c r="G6" s="156">
        <v>30270.930000000008</v>
      </c>
      <c r="H6" s="153">
        <v>399</v>
      </c>
      <c r="I6" s="154">
        <v>87889.51999999999</v>
      </c>
      <c r="J6" s="155">
        <v>875</v>
      </c>
      <c r="K6" s="156">
        <v>277876.06</v>
      </c>
      <c r="M6" s="58"/>
      <c r="N6" s="125"/>
      <c r="O6" s="94" t="s">
        <v>103</v>
      </c>
      <c r="P6" s="107"/>
      <c r="Q6" s="98">
        <f>Q5/Q$13</f>
        <v>0.63402478943690466</v>
      </c>
      <c r="R6" s="99">
        <f>R5/R$13</f>
        <v>0.38433657532145915</v>
      </c>
      <c r="S6" s="100" t="s">
        <v>105</v>
      </c>
    </row>
    <row r="7" spans="1:19" ht="20.100000000000001" customHeight="1">
      <c r="B7" s="217" t="s">
        <v>114</v>
      </c>
      <c r="C7" s="217"/>
      <c r="D7" s="153">
        <v>3167</v>
      </c>
      <c r="E7" s="154">
        <v>184641.83000000005</v>
      </c>
      <c r="F7" s="155">
        <v>958</v>
      </c>
      <c r="G7" s="156">
        <v>17454.320000000003</v>
      </c>
      <c r="H7" s="153">
        <v>490</v>
      </c>
      <c r="I7" s="154">
        <v>110045.26</v>
      </c>
      <c r="J7" s="155">
        <v>624</v>
      </c>
      <c r="K7" s="156">
        <v>202842.52</v>
      </c>
      <c r="M7" s="58"/>
      <c r="N7" s="126" t="s">
        <v>107</v>
      </c>
      <c r="O7" s="127"/>
      <c r="P7" s="135"/>
      <c r="Q7" s="128">
        <v>9160</v>
      </c>
      <c r="R7" s="129">
        <v>171187.3600000001</v>
      </c>
      <c r="S7" s="129">
        <f>R7/Q7*100</f>
        <v>1868.8576419213985</v>
      </c>
    </row>
    <row r="8" spans="1:19" ht="20.100000000000001" customHeight="1">
      <c r="B8" s="217" t="s">
        <v>115</v>
      </c>
      <c r="C8" s="217"/>
      <c r="D8" s="153">
        <v>1238</v>
      </c>
      <c r="E8" s="154">
        <v>72465.86</v>
      </c>
      <c r="F8" s="155">
        <v>303</v>
      </c>
      <c r="G8" s="156">
        <v>5443.170000000001</v>
      </c>
      <c r="H8" s="153">
        <v>57</v>
      </c>
      <c r="I8" s="154">
        <v>12077.48</v>
      </c>
      <c r="J8" s="155">
        <v>319</v>
      </c>
      <c r="K8" s="156">
        <v>103615.06000000001</v>
      </c>
      <c r="L8" s="89"/>
      <c r="M8" s="88"/>
      <c r="N8" s="130"/>
      <c r="O8" s="94" t="s">
        <v>103</v>
      </c>
      <c r="P8" s="107"/>
      <c r="Q8" s="98">
        <f>Q7/Q$13</f>
        <v>0.1684504762955607</v>
      </c>
      <c r="R8" s="99">
        <f>R7/R$13</f>
        <v>3.2709780353179577E-2</v>
      </c>
      <c r="S8" s="100" t="s">
        <v>104</v>
      </c>
    </row>
    <row r="9" spans="1:19" ht="20.100000000000001" customHeight="1">
      <c r="B9" s="217" t="s">
        <v>116</v>
      </c>
      <c r="C9" s="217"/>
      <c r="D9" s="153">
        <v>1864</v>
      </c>
      <c r="E9" s="154">
        <v>122682.64</v>
      </c>
      <c r="F9" s="155">
        <v>436</v>
      </c>
      <c r="G9" s="156">
        <v>9021.3799999999992</v>
      </c>
      <c r="H9" s="153">
        <v>330</v>
      </c>
      <c r="I9" s="154">
        <v>67860.09</v>
      </c>
      <c r="J9" s="155">
        <v>429</v>
      </c>
      <c r="K9" s="156">
        <v>138954.90999999997</v>
      </c>
      <c r="L9" s="89"/>
      <c r="M9" s="88"/>
      <c r="N9" s="126" t="s">
        <v>108</v>
      </c>
      <c r="O9" s="127"/>
      <c r="P9" s="135"/>
      <c r="Q9" s="128">
        <v>3900</v>
      </c>
      <c r="R9" s="129">
        <v>868607.85999999975</v>
      </c>
      <c r="S9" s="129">
        <f>R9/Q9*100</f>
        <v>22271.996410256404</v>
      </c>
    </row>
    <row r="10" spans="1:19" ht="20.100000000000001" customHeight="1">
      <c r="B10" s="217" t="s">
        <v>117</v>
      </c>
      <c r="C10" s="217"/>
      <c r="D10" s="153">
        <v>4364</v>
      </c>
      <c r="E10" s="154">
        <v>267573.93</v>
      </c>
      <c r="F10" s="155">
        <v>893</v>
      </c>
      <c r="G10" s="156">
        <v>17338.189999999999</v>
      </c>
      <c r="H10" s="153">
        <v>579</v>
      </c>
      <c r="I10" s="154">
        <v>139250.10000000003</v>
      </c>
      <c r="J10" s="155">
        <v>980</v>
      </c>
      <c r="K10" s="156">
        <v>317020.78999999992</v>
      </c>
      <c r="L10" s="89"/>
      <c r="M10" s="88"/>
      <c r="N10" s="95"/>
      <c r="O10" s="94" t="s">
        <v>103</v>
      </c>
      <c r="P10" s="107"/>
      <c r="Q10" s="98">
        <f>Q9/Q$13</f>
        <v>7.1720180955533494E-2</v>
      </c>
      <c r="R10" s="99">
        <f>R9/R$13</f>
        <v>0.16597003606834831</v>
      </c>
      <c r="S10" s="100" t="s">
        <v>104</v>
      </c>
    </row>
    <row r="11" spans="1:19" ht="20.100000000000001" customHeight="1">
      <c r="B11" s="217" t="s">
        <v>118</v>
      </c>
      <c r="C11" s="217"/>
      <c r="D11" s="153">
        <v>9494</v>
      </c>
      <c r="E11" s="154">
        <v>539842.52000000014</v>
      </c>
      <c r="F11" s="155">
        <v>2195</v>
      </c>
      <c r="G11" s="156">
        <v>37830.379999999983</v>
      </c>
      <c r="H11" s="153">
        <v>1183</v>
      </c>
      <c r="I11" s="154">
        <v>273410.38000000006</v>
      </c>
      <c r="J11" s="155">
        <v>1659</v>
      </c>
      <c r="K11" s="156">
        <v>497079.18999999994</v>
      </c>
      <c r="L11" s="89"/>
      <c r="M11" s="88"/>
      <c r="N11" s="126" t="s">
        <v>109</v>
      </c>
      <c r="O11" s="127"/>
      <c r="P11" s="135"/>
      <c r="Q11" s="101">
        <v>6841</v>
      </c>
      <c r="R11" s="102">
        <v>2182292.9499999997</v>
      </c>
      <c r="S11" s="102">
        <f>R11/Q11*100</f>
        <v>31900.203917555911</v>
      </c>
    </row>
    <row r="12" spans="1:19" ht="20.100000000000001" customHeight="1" thickBot="1">
      <c r="B12" s="218" t="s">
        <v>119</v>
      </c>
      <c r="C12" s="218"/>
      <c r="D12" s="157">
        <v>2745</v>
      </c>
      <c r="E12" s="158">
        <v>169432.19999999995</v>
      </c>
      <c r="F12" s="159">
        <v>845</v>
      </c>
      <c r="G12" s="160">
        <v>16019.230000000001</v>
      </c>
      <c r="H12" s="157">
        <v>316</v>
      </c>
      <c r="I12" s="158">
        <v>62062.429999999993</v>
      </c>
      <c r="J12" s="159">
        <v>740</v>
      </c>
      <c r="K12" s="160">
        <v>231402.69</v>
      </c>
      <c r="L12" s="89"/>
      <c r="M12" s="88"/>
      <c r="N12" s="125"/>
      <c r="O12" s="84" t="s">
        <v>103</v>
      </c>
      <c r="P12" s="108"/>
      <c r="Q12" s="103">
        <f>Q11/Q$13</f>
        <v>0.12580455331200119</v>
      </c>
      <c r="R12" s="104">
        <f>R11/R$13</f>
        <v>0.41698360825701292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34477</v>
      </c>
      <c r="E13" s="149">
        <v>2011433.9799999995</v>
      </c>
      <c r="F13" s="151">
        <v>9160</v>
      </c>
      <c r="G13" s="152">
        <v>171187.3600000001</v>
      </c>
      <c r="H13" s="150">
        <v>3900</v>
      </c>
      <c r="I13" s="149">
        <v>868607.85999999975</v>
      </c>
      <c r="J13" s="151">
        <v>6841</v>
      </c>
      <c r="K13" s="152">
        <v>2182292.9499999997</v>
      </c>
      <c r="M13" s="58"/>
      <c r="N13" s="131" t="s">
        <v>110</v>
      </c>
      <c r="O13" s="132"/>
      <c r="P13" s="133"/>
      <c r="Q13" s="96">
        <f>Q5+Q7+Q9+Q11</f>
        <v>54378</v>
      </c>
      <c r="R13" s="97">
        <f>R5+R7+R9+R11</f>
        <v>5233522.1499999994</v>
      </c>
      <c r="S13" s="97">
        <f>R13/Q13*100</f>
        <v>9624.3373239177599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0.64603051960594937</v>
      </c>
      <c r="O16" s="58">
        <f>F5/(D5+F5+H5+J5)</f>
        <v>0.18389028394823256</v>
      </c>
      <c r="P16" s="58">
        <f>H5/(D5+F5+H5+J5)</f>
        <v>5.2733243191037282E-2</v>
      </c>
      <c r="Q16" s="58">
        <f>J5/(D5+F5+H5+J5)</f>
        <v>0.11734595325478075</v>
      </c>
    </row>
    <row r="17" spans="13:17" ht="20.100000000000001" customHeight="1">
      <c r="M17" s="14" t="s">
        <v>132</v>
      </c>
      <c r="N17" s="58">
        <f t="shared" ref="N17:N23" si="0">D6/(D6+F6+H6+J6)</f>
        <v>0.62896622313203687</v>
      </c>
      <c r="O17" s="58">
        <f t="shared" ref="O17:O23" si="1">F6/(D6+F6+H6+J6)</f>
        <v>0.20803480040941658</v>
      </c>
      <c r="P17" s="58">
        <f t="shared" ref="P17:P23" si="2">H6/(D6+F6+H6+J6)</f>
        <v>5.1049129989764588E-2</v>
      </c>
      <c r="Q17" s="58">
        <f t="shared" ref="Q17:Q23" si="3">J6/(D6+F6+H6+J6)</f>
        <v>0.11194984646878199</v>
      </c>
    </row>
    <row r="18" spans="13:17" ht="20.100000000000001" customHeight="1">
      <c r="M18" s="14" t="s">
        <v>133</v>
      </c>
      <c r="N18" s="58">
        <f t="shared" si="0"/>
        <v>0.60450467646497419</v>
      </c>
      <c r="O18" s="58">
        <f t="shared" si="1"/>
        <v>0.18285932429853025</v>
      </c>
      <c r="P18" s="58">
        <f t="shared" si="2"/>
        <v>9.3529299484634468E-2</v>
      </c>
      <c r="Q18" s="58">
        <f t="shared" si="3"/>
        <v>0.11910669975186104</v>
      </c>
    </row>
    <row r="19" spans="13:17" ht="20.100000000000001" customHeight="1">
      <c r="M19" s="14" t="s">
        <v>134</v>
      </c>
      <c r="N19" s="58">
        <f t="shared" si="0"/>
        <v>0.64580073030777252</v>
      </c>
      <c r="O19" s="58">
        <f t="shared" si="1"/>
        <v>0.15805946791862285</v>
      </c>
      <c r="P19" s="58">
        <f t="shared" si="2"/>
        <v>2.9733959311424099E-2</v>
      </c>
      <c r="Q19" s="58">
        <f t="shared" si="3"/>
        <v>0.16640584246218049</v>
      </c>
    </row>
    <row r="20" spans="13:17" ht="20.100000000000001" customHeight="1">
      <c r="M20" s="14" t="s">
        <v>135</v>
      </c>
      <c r="N20" s="58">
        <f t="shared" si="0"/>
        <v>0.60934946060804185</v>
      </c>
      <c r="O20" s="58">
        <f t="shared" si="1"/>
        <v>0.14253023864007847</v>
      </c>
      <c r="P20" s="58">
        <f t="shared" si="2"/>
        <v>0.10787839163125204</v>
      </c>
      <c r="Q20" s="58">
        <f t="shared" si="3"/>
        <v>0.14024190912062764</v>
      </c>
    </row>
    <row r="21" spans="13:17" ht="20.100000000000001" customHeight="1">
      <c r="M21" s="14" t="s">
        <v>136</v>
      </c>
      <c r="N21" s="58">
        <f t="shared" si="0"/>
        <v>0.64025821596244137</v>
      </c>
      <c r="O21" s="58">
        <f t="shared" si="1"/>
        <v>0.13101525821596244</v>
      </c>
      <c r="P21" s="58">
        <f t="shared" si="2"/>
        <v>8.4947183098591547E-2</v>
      </c>
      <c r="Q21" s="58">
        <f t="shared" si="3"/>
        <v>0.14377934272300469</v>
      </c>
    </row>
    <row r="22" spans="13:17" ht="20.100000000000001" customHeight="1">
      <c r="M22" s="14" t="s">
        <v>137</v>
      </c>
      <c r="N22" s="58">
        <f t="shared" si="0"/>
        <v>0.65336177826715303</v>
      </c>
      <c r="O22" s="58">
        <f t="shared" si="1"/>
        <v>0.15105636225999586</v>
      </c>
      <c r="P22" s="58">
        <f t="shared" si="2"/>
        <v>8.1412153327369077E-2</v>
      </c>
      <c r="Q22" s="58">
        <f t="shared" si="3"/>
        <v>0.11416970614548207</v>
      </c>
    </row>
    <row r="23" spans="13:17" ht="20.100000000000001" customHeight="1">
      <c r="M23" s="14" t="s">
        <v>138</v>
      </c>
      <c r="N23" s="58">
        <f t="shared" si="0"/>
        <v>0.59083082221265604</v>
      </c>
      <c r="O23" s="58">
        <f t="shared" si="1"/>
        <v>0.18187688334050797</v>
      </c>
      <c r="P23" s="58">
        <f t="shared" si="2"/>
        <v>6.8015497201894107E-2</v>
      </c>
      <c r="Q23" s="58">
        <f t="shared" si="3"/>
        <v>0.1592767972449419</v>
      </c>
    </row>
    <row r="24" spans="13:17" ht="20.100000000000001" customHeight="1">
      <c r="M24" s="14" t="s">
        <v>139</v>
      </c>
      <c r="N24" s="58">
        <f t="shared" ref="N24" si="4">D13/(D13+F13+H13+J13)</f>
        <v>0.63402478943690466</v>
      </c>
      <c r="O24" s="58">
        <f t="shared" ref="O24" si="5">F13/(D13+F13+H13+J13)</f>
        <v>0.1684504762955607</v>
      </c>
      <c r="P24" s="58">
        <f t="shared" ref="P24" si="6">H13/(D13+F13+H13+J13)</f>
        <v>7.1720180955533494E-2</v>
      </c>
      <c r="Q24" s="58">
        <f t="shared" ref="Q24" si="7">J13/(D13+F13+H13+J13)</f>
        <v>0.12580455331200119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0.38857378610591703</v>
      </c>
      <c r="O29" s="58">
        <f>G5/(E5+G5+I5+K5)</f>
        <v>4.0748980719369658E-2</v>
      </c>
      <c r="P29" s="58">
        <f>I5/(E5+G5+I5+K5)</f>
        <v>0.12503108193767815</v>
      </c>
      <c r="Q29" s="58">
        <f>K5/(E5+G5+I5+K5)</f>
        <v>0.44564615123703516</v>
      </c>
    </row>
    <row r="30" spans="13:17" ht="20.100000000000001" customHeight="1">
      <c r="M30" s="14" t="s">
        <v>132</v>
      </c>
      <c r="N30" s="58">
        <f t="shared" ref="N30:N37" si="8">E6/(E6+G6+I6+K6)</f>
        <v>0.42627145068898442</v>
      </c>
      <c r="O30" s="58">
        <f t="shared" ref="O30:O37" si="9">G6/(E6+G6+I6+K6)</f>
        <v>4.3852766895646336E-2</v>
      </c>
      <c r="P30" s="58">
        <f t="shared" ref="P30:P37" si="10">I6/(E6+G6+I6+K6)</f>
        <v>0.12732342987579984</v>
      </c>
      <c r="Q30" s="58">
        <f t="shared" ref="Q30:Q37" si="11">K6/(E6+G6+I6+K6)</f>
        <v>0.40255235253956956</v>
      </c>
    </row>
    <row r="31" spans="13:17" ht="20.100000000000001" customHeight="1">
      <c r="M31" s="14" t="s">
        <v>133</v>
      </c>
      <c r="N31" s="58">
        <f t="shared" si="8"/>
        <v>0.35853901305231023</v>
      </c>
      <c r="O31" s="58">
        <f t="shared" si="9"/>
        <v>3.3892941086530605E-2</v>
      </c>
      <c r="P31" s="58">
        <f t="shared" si="10"/>
        <v>0.21368678436237803</v>
      </c>
      <c r="Q31" s="58">
        <f t="shared" si="11"/>
        <v>0.39388126149878105</v>
      </c>
    </row>
    <row r="32" spans="13:17" ht="20.100000000000001" customHeight="1">
      <c r="M32" s="14" t="s">
        <v>134</v>
      </c>
      <c r="N32" s="58">
        <f t="shared" si="8"/>
        <v>0.37430409267858727</v>
      </c>
      <c r="O32" s="58">
        <f t="shared" si="9"/>
        <v>2.8115319519361338E-2</v>
      </c>
      <c r="P32" s="58">
        <f t="shared" si="10"/>
        <v>6.2383171789361001E-2</v>
      </c>
      <c r="Q32" s="58">
        <f t="shared" si="11"/>
        <v>0.53519741601269044</v>
      </c>
    </row>
    <row r="33" spans="13:17" ht="20.100000000000001" customHeight="1">
      <c r="M33" s="14" t="s">
        <v>135</v>
      </c>
      <c r="N33" s="58">
        <f t="shared" si="8"/>
        <v>0.36240988763349252</v>
      </c>
      <c r="O33" s="58">
        <f t="shared" si="9"/>
        <v>2.6649551330971005E-2</v>
      </c>
      <c r="P33" s="58">
        <f t="shared" si="10"/>
        <v>0.20046167568368833</v>
      </c>
      <c r="Q33" s="58">
        <f t="shared" si="11"/>
        <v>0.41047888535184812</v>
      </c>
    </row>
    <row r="34" spans="13:17" ht="20.100000000000001" customHeight="1">
      <c r="M34" s="14" t="s">
        <v>136</v>
      </c>
      <c r="N34" s="58">
        <f t="shared" si="8"/>
        <v>0.36100926004766354</v>
      </c>
      <c r="O34" s="58">
        <f t="shared" si="9"/>
        <v>2.3392589638556338E-2</v>
      </c>
      <c r="P34" s="58">
        <f t="shared" si="10"/>
        <v>0.18787546141944084</v>
      </c>
      <c r="Q34" s="58">
        <f t="shared" si="11"/>
        <v>0.42772268889433923</v>
      </c>
    </row>
    <row r="35" spans="13:17" ht="20.100000000000001" customHeight="1">
      <c r="M35" s="14" t="s">
        <v>137</v>
      </c>
      <c r="N35" s="58">
        <f t="shared" si="8"/>
        <v>0.40042838456999924</v>
      </c>
      <c r="O35" s="58">
        <f t="shared" si="9"/>
        <v>2.8060698055183197E-2</v>
      </c>
      <c r="P35" s="58">
        <f t="shared" si="10"/>
        <v>0.20280224830765392</v>
      </c>
      <c r="Q35" s="58">
        <f t="shared" si="11"/>
        <v>0.3687086690671636</v>
      </c>
    </row>
    <row r="36" spans="13:17" ht="20.100000000000001" customHeight="1">
      <c r="M36" s="14" t="s">
        <v>138</v>
      </c>
      <c r="N36" s="58">
        <f t="shared" si="8"/>
        <v>0.35378230299203478</v>
      </c>
      <c r="O36" s="58">
        <f t="shared" si="9"/>
        <v>3.3448896263868939E-2</v>
      </c>
      <c r="P36" s="58">
        <f t="shared" si="10"/>
        <v>0.12958923637113814</v>
      </c>
      <c r="Q36" s="58">
        <f t="shared" si="11"/>
        <v>0.48317956437295817</v>
      </c>
    </row>
    <row r="37" spans="13:17" ht="20.100000000000001" customHeight="1">
      <c r="M37" s="14" t="s">
        <v>139</v>
      </c>
      <c r="N37" s="58">
        <f t="shared" si="8"/>
        <v>0.38433657532145915</v>
      </c>
      <c r="O37" s="58">
        <f t="shared" si="9"/>
        <v>3.2709780353179577E-2</v>
      </c>
      <c r="P37" s="58">
        <f t="shared" si="10"/>
        <v>0.16597003606834831</v>
      </c>
      <c r="Q37" s="58">
        <f t="shared" si="11"/>
        <v>0.41698360825701292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35"/>
      <c r="D3" s="236"/>
      <c r="E3" s="239" t="s">
        <v>51</v>
      </c>
      <c r="F3" s="226" t="s">
        <v>98</v>
      </c>
      <c r="G3" s="239" t="s">
        <v>56</v>
      </c>
      <c r="H3" s="226" t="s">
        <v>98</v>
      </c>
    </row>
    <row r="4" spans="1:14" s="14" customFormat="1" ht="20.100000000000001" customHeight="1" thickBot="1">
      <c r="B4" s="204"/>
      <c r="C4" s="237"/>
      <c r="D4" s="238"/>
      <c r="E4" s="240"/>
      <c r="F4" s="227"/>
      <c r="G4" s="240"/>
      <c r="H4" s="227"/>
      <c r="N4" s="24"/>
    </row>
    <row r="5" spans="1:14" s="14" customFormat="1" ht="20.100000000000001" customHeight="1" thickTop="1">
      <c r="B5" s="228" t="s">
        <v>68</v>
      </c>
      <c r="C5" s="231" t="s">
        <v>3</v>
      </c>
      <c r="D5" s="232"/>
      <c r="E5" s="163">
        <v>5004</v>
      </c>
      <c r="F5" s="164">
        <f t="shared" ref="F5:F16" si="0">E5/SUM(E$5:E$16)</f>
        <v>0.1451402384198161</v>
      </c>
      <c r="G5" s="165">
        <v>310399.02</v>
      </c>
      <c r="H5" s="166">
        <f t="shared" ref="H5:H16" si="1">G5/SUM(G$5:G$16)</f>
        <v>0.15431727965538297</v>
      </c>
      <c r="N5" s="24"/>
    </row>
    <row r="6" spans="1:14" s="14" customFormat="1" ht="20.100000000000001" customHeight="1">
      <c r="B6" s="229"/>
      <c r="C6" s="233" t="s">
        <v>8</v>
      </c>
      <c r="D6" s="234"/>
      <c r="E6" s="167">
        <v>222</v>
      </c>
      <c r="F6" s="168">
        <f t="shared" si="0"/>
        <v>6.4390753255793715E-3</v>
      </c>
      <c r="G6" s="169">
        <v>15309.93</v>
      </c>
      <c r="H6" s="170">
        <f t="shared" si="1"/>
        <v>7.6114504140971113E-3</v>
      </c>
      <c r="N6" s="24"/>
    </row>
    <row r="7" spans="1:14" s="14" customFormat="1" ht="20.100000000000001" customHeight="1">
      <c r="B7" s="229"/>
      <c r="C7" s="233" t="s">
        <v>9</v>
      </c>
      <c r="D7" s="234"/>
      <c r="E7" s="167">
        <v>2404</v>
      </c>
      <c r="F7" s="168">
        <f t="shared" si="0"/>
        <v>6.9727644516634282E-2</v>
      </c>
      <c r="G7" s="169">
        <v>109181.12999999996</v>
      </c>
      <c r="H7" s="170">
        <f t="shared" si="1"/>
        <v>5.4280245379965175E-2</v>
      </c>
      <c r="N7" s="24"/>
    </row>
    <row r="8" spans="1:14" s="14" customFormat="1" ht="20.100000000000001" customHeight="1">
      <c r="B8" s="229"/>
      <c r="C8" s="233" t="s">
        <v>10</v>
      </c>
      <c r="D8" s="234"/>
      <c r="E8" s="167">
        <v>436</v>
      </c>
      <c r="F8" s="168">
        <f t="shared" si="0"/>
        <v>1.2646111900687415E-2</v>
      </c>
      <c r="G8" s="169">
        <v>19065.47</v>
      </c>
      <c r="H8" s="170">
        <f t="shared" si="1"/>
        <v>9.478546245897666E-3</v>
      </c>
      <c r="N8" s="24"/>
    </row>
    <row r="9" spans="1:14" s="14" customFormat="1" ht="20.100000000000001" customHeight="1">
      <c r="B9" s="229"/>
      <c r="C9" s="222" t="s">
        <v>70</v>
      </c>
      <c r="D9" s="223"/>
      <c r="E9" s="167">
        <v>4871</v>
      </c>
      <c r="F9" s="168">
        <f t="shared" si="0"/>
        <v>0.14128259419323028</v>
      </c>
      <c r="G9" s="169">
        <v>64512.749999999993</v>
      </c>
      <c r="H9" s="170">
        <f t="shared" si="1"/>
        <v>3.2073013900262334E-2</v>
      </c>
      <c r="N9" s="24"/>
    </row>
    <row r="10" spans="1:14" s="14" customFormat="1" ht="20.100000000000001" customHeight="1">
      <c r="B10" s="229"/>
      <c r="C10" s="233" t="s">
        <v>54</v>
      </c>
      <c r="D10" s="234"/>
      <c r="E10" s="167">
        <v>6738</v>
      </c>
      <c r="F10" s="168">
        <f t="shared" si="0"/>
        <v>0.1954346375844766</v>
      </c>
      <c r="G10" s="169">
        <v>734557.1100000001</v>
      </c>
      <c r="H10" s="170">
        <f t="shared" si="1"/>
        <v>0.36519076305949655</v>
      </c>
      <c r="N10" s="24"/>
    </row>
    <row r="11" spans="1:14" s="14" customFormat="1" ht="20.100000000000001" customHeight="1">
      <c r="B11" s="229"/>
      <c r="C11" s="233" t="s">
        <v>55</v>
      </c>
      <c r="D11" s="234"/>
      <c r="E11" s="167">
        <v>3140</v>
      </c>
      <c r="F11" s="168">
        <f t="shared" si="0"/>
        <v>9.1075209559996526E-2</v>
      </c>
      <c r="G11" s="169">
        <v>260078.96999999997</v>
      </c>
      <c r="H11" s="170">
        <f t="shared" si="1"/>
        <v>0.12930027661161417</v>
      </c>
      <c r="N11" s="24"/>
    </row>
    <row r="12" spans="1:14" s="14" customFormat="1" ht="20.100000000000001" customHeight="1">
      <c r="B12" s="229"/>
      <c r="C12" s="222" t="s">
        <v>151</v>
      </c>
      <c r="D12" s="223"/>
      <c r="E12" s="167">
        <v>1050</v>
      </c>
      <c r="F12" s="168">
        <f t="shared" si="0"/>
        <v>3.0455085999361895E-2</v>
      </c>
      <c r="G12" s="169">
        <v>125308.8</v>
      </c>
      <c r="H12" s="170">
        <f t="shared" si="1"/>
        <v>6.2298241575893039E-2</v>
      </c>
      <c r="N12" s="24"/>
    </row>
    <row r="13" spans="1:14" s="14" customFormat="1" ht="20.100000000000001" customHeight="1">
      <c r="B13" s="229"/>
      <c r="C13" s="222" t="s">
        <v>149</v>
      </c>
      <c r="D13" s="223"/>
      <c r="E13" s="167">
        <v>202</v>
      </c>
      <c r="F13" s="168">
        <f t="shared" si="0"/>
        <v>5.8589784494010502E-3</v>
      </c>
      <c r="G13" s="169">
        <v>15919.140000000001</v>
      </c>
      <c r="H13" s="170">
        <f t="shared" si="1"/>
        <v>7.9143238894671553E-3</v>
      </c>
      <c r="N13" s="24"/>
    </row>
    <row r="14" spans="1:14" s="14" customFormat="1" ht="20.100000000000001" customHeight="1">
      <c r="B14" s="229"/>
      <c r="C14" s="222" t="s">
        <v>150</v>
      </c>
      <c r="D14" s="223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29"/>
      <c r="C15" s="222" t="s">
        <v>72</v>
      </c>
      <c r="D15" s="223"/>
      <c r="E15" s="167">
        <v>9370</v>
      </c>
      <c r="F15" s="168">
        <f t="shared" si="0"/>
        <v>0.27177538648954375</v>
      </c>
      <c r="G15" s="169">
        <v>127856.69000000002</v>
      </c>
      <c r="H15" s="170">
        <f t="shared" si="1"/>
        <v>6.3564944845965074E-2</v>
      </c>
      <c r="N15" s="24"/>
    </row>
    <row r="16" spans="1:14" s="14" customFormat="1" ht="20.100000000000001" customHeight="1">
      <c r="B16" s="230"/>
      <c r="C16" s="224" t="s">
        <v>71</v>
      </c>
      <c r="D16" s="225"/>
      <c r="E16" s="171">
        <v>1040</v>
      </c>
      <c r="F16" s="172">
        <f t="shared" si="0"/>
        <v>3.0165037561272732E-2</v>
      </c>
      <c r="G16" s="173">
        <v>229244.96999999997</v>
      </c>
      <c r="H16" s="174">
        <f t="shared" si="1"/>
        <v>0.11397091442195879</v>
      </c>
      <c r="N16" s="24"/>
    </row>
    <row r="17" spans="2:8" s="14" customFormat="1" ht="20.100000000000001" hidden="1" customHeight="1">
      <c r="B17" s="241" t="s">
        <v>69</v>
      </c>
      <c r="C17" s="242" t="s">
        <v>83</v>
      </c>
      <c r="D17" s="24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29"/>
      <c r="C18" s="222" t="s">
        <v>84</v>
      </c>
      <c r="D18" s="223"/>
      <c r="E18" s="167">
        <v>1</v>
      </c>
      <c r="F18" s="168">
        <f t="shared" si="2"/>
        <v>1.091703056768559E-4</v>
      </c>
      <c r="G18" s="169">
        <v>39.65</v>
      </c>
      <c r="H18" s="170">
        <f t="shared" si="3"/>
        <v>2.316175680260505E-4</v>
      </c>
    </row>
    <row r="19" spans="2:8" s="14" customFormat="1" ht="20.100000000000001" customHeight="1">
      <c r="B19" s="229"/>
      <c r="C19" s="222" t="s">
        <v>85</v>
      </c>
      <c r="D19" s="223"/>
      <c r="E19" s="167">
        <v>728</v>
      </c>
      <c r="F19" s="168">
        <f t="shared" si="2"/>
        <v>7.9475982532751094E-2</v>
      </c>
      <c r="G19" s="169">
        <v>22767.31</v>
      </c>
      <c r="H19" s="170">
        <f t="shared" si="3"/>
        <v>0.13299644319533871</v>
      </c>
    </row>
    <row r="20" spans="2:8" s="14" customFormat="1" ht="20.100000000000001" customHeight="1">
      <c r="B20" s="229"/>
      <c r="C20" s="222" t="s">
        <v>86</v>
      </c>
      <c r="D20" s="223"/>
      <c r="E20" s="167">
        <v>199</v>
      </c>
      <c r="F20" s="168">
        <f t="shared" si="2"/>
        <v>2.1724890829694324E-2</v>
      </c>
      <c r="G20" s="169">
        <v>7083.07</v>
      </c>
      <c r="H20" s="170">
        <f t="shared" si="3"/>
        <v>4.1376127302856933E-2</v>
      </c>
    </row>
    <row r="21" spans="2:8" s="14" customFormat="1" ht="20.100000000000001" customHeight="1">
      <c r="B21" s="229"/>
      <c r="C21" s="222" t="s">
        <v>87</v>
      </c>
      <c r="D21" s="223"/>
      <c r="E21" s="167">
        <v>443</v>
      </c>
      <c r="F21" s="168">
        <f t="shared" si="2"/>
        <v>4.8362445414847161E-2</v>
      </c>
      <c r="G21" s="169">
        <v>5308.52</v>
      </c>
      <c r="H21" s="170">
        <f t="shared" si="3"/>
        <v>3.1009999803723827E-2</v>
      </c>
    </row>
    <row r="22" spans="2:8" s="14" customFormat="1" ht="20.100000000000001" hidden="1" customHeight="1">
      <c r="B22" s="229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29"/>
      <c r="C23" s="222" t="s">
        <v>89</v>
      </c>
      <c r="D23" s="223"/>
      <c r="E23" s="167">
        <v>2368</v>
      </c>
      <c r="F23" s="168">
        <f t="shared" si="2"/>
        <v>0.25851528384279476</v>
      </c>
      <c r="G23" s="169">
        <v>82589.64</v>
      </c>
      <c r="H23" s="170">
        <f t="shared" si="3"/>
        <v>0.48245174176411149</v>
      </c>
    </row>
    <row r="24" spans="2:8" s="14" customFormat="1" ht="20.100000000000001" customHeight="1">
      <c r="B24" s="229"/>
      <c r="C24" s="222" t="s">
        <v>90</v>
      </c>
      <c r="D24" s="223"/>
      <c r="E24" s="167">
        <v>62</v>
      </c>
      <c r="F24" s="168">
        <f t="shared" si="2"/>
        <v>6.7685589519650658E-3</v>
      </c>
      <c r="G24" s="169">
        <v>2073.81</v>
      </c>
      <c r="H24" s="170">
        <f t="shared" si="3"/>
        <v>1.2114270586333008E-2</v>
      </c>
    </row>
    <row r="25" spans="2:8" s="14" customFormat="1" ht="20.100000000000001" customHeight="1">
      <c r="B25" s="229"/>
      <c r="C25" s="222" t="s">
        <v>144</v>
      </c>
      <c r="D25" s="223"/>
      <c r="E25" s="167">
        <v>7</v>
      </c>
      <c r="F25" s="168">
        <f t="shared" si="2"/>
        <v>7.6419213973799127E-4</v>
      </c>
      <c r="G25" s="169">
        <v>277.47000000000003</v>
      </c>
      <c r="H25" s="170">
        <f t="shared" si="3"/>
        <v>1.6208556519593503E-3</v>
      </c>
    </row>
    <row r="26" spans="2:8" s="14" customFormat="1" ht="20.100000000000001" customHeight="1">
      <c r="B26" s="229"/>
      <c r="C26" s="222" t="s">
        <v>145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29"/>
      <c r="C27" s="222" t="s">
        <v>92</v>
      </c>
      <c r="D27" s="223"/>
      <c r="E27" s="167">
        <v>5132</v>
      </c>
      <c r="F27" s="168">
        <f t="shared" si="2"/>
        <v>0.56026200873362442</v>
      </c>
      <c r="G27" s="169">
        <v>32214.67</v>
      </c>
      <c r="H27" s="170">
        <f t="shared" si="3"/>
        <v>0.18818369533825391</v>
      </c>
    </row>
    <row r="28" spans="2:8" s="14" customFormat="1" ht="20.100000000000001" customHeight="1">
      <c r="B28" s="230"/>
      <c r="C28" s="222" t="s">
        <v>91</v>
      </c>
      <c r="D28" s="223"/>
      <c r="E28" s="171">
        <v>220</v>
      </c>
      <c r="F28" s="172">
        <f t="shared" si="2"/>
        <v>2.4017467248908297E-2</v>
      </c>
      <c r="G28" s="173">
        <v>18833.219999999998</v>
      </c>
      <c r="H28" s="174">
        <f t="shared" si="3"/>
        <v>0.11001524878939657</v>
      </c>
    </row>
    <row r="29" spans="2:8" s="14" customFormat="1" ht="20.100000000000001" customHeight="1">
      <c r="B29" s="252" t="s">
        <v>82</v>
      </c>
      <c r="C29" s="242" t="s">
        <v>73</v>
      </c>
      <c r="D29" s="243"/>
      <c r="E29" s="175">
        <v>181</v>
      </c>
      <c r="F29" s="176">
        <f t="shared" ref="F29:F40" si="4">E29/SUM(E$29:E$40)</f>
        <v>4.6410256410256409E-2</v>
      </c>
      <c r="G29" s="177">
        <v>33041.370000000003</v>
      </c>
      <c r="H29" s="178">
        <f t="shared" ref="H29:H40" si="5">G29/SUM(G$29:G$40)</f>
        <v>3.8039455456919308E-2</v>
      </c>
    </row>
    <row r="30" spans="2:8" s="14" customFormat="1" ht="20.100000000000001" customHeight="1">
      <c r="B30" s="253"/>
      <c r="C30" s="222" t="s">
        <v>74</v>
      </c>
      <c r="D30" s="223"/>
      <c r="E30" s="167">
        <v>6</v>
      </c>
      <c r="F30" s="168">
        <f t="shared" si="4"/>
        <v>1.5384615384615385E-3</v>
      </c>
      <c r="G30" s="169">
        <v>971.46</v>
      </c>
      <c r="H30" s="170">
        <f t="shared" si="5"/>
        <v>1.1184103261510897E-3</v>
      </c>
    </row>
    <row r="31" spans="2:8" s="14" customFormat="1" ht="20.100000000000001" customHeight="1">
      <c r="B31" s="253"/>
      <c r="C31" s="222" t="s">
        <v>75</v>
      </c>
      <c r="D31" s="223"/>
      <c r="E31" s="167">
        <v>131</v>
      </c>
      <c r="F31" s="168">
        <f t="shared" si="4"/>
        <v>3.3589743589743593E-2</v>
      </c>
      <c r="G31" s="169">
        <v>17407.5</v>
      </c>
      <c r="H31" s="170">
        <f t="shared" si="5"/>
        <v>2.0040689017020868E-2</v>
      </c>
    </row>
    <row r="32" spans="2:8" s="14" customFormat="1" ht="20.100000000000001" customHeight="1">
      <c r="B32" s="253"/>
      <c r="C32" s="222" t="s">
        <v>76</v>
      </c>
      <c r="D32" s="223"/>
      <c r="E32" s="167">
        <v>15</v>
      </c>
      <c r="F32" s="168">
        <f t="shared" si="4"/>
        <v>3.8461538461538464E-3</v>
      </c>
      <c r="G32" s="169">
        <v>623.85</v>
      </c>
      <c r="H32" s="170">
        <f t="shared" si="5"/>
        <v>7.182182302610064E-4</v>
      </c>
    </row>
    <row r="33" spans="2:8" s="14" customFormat="1" ht="20.100000000000001" customHeight="1">
      <c r="B33" s="253"/>
      <c r="C33" s="222" t="s">
        <v>77</v>
      </c>
      <c r="D33" s="223"/>
      <c r="E33" s="167">
        <v>572</v>
      </c>
      <c r="F33" s="168">
        <f t="shared" si="4"/>
        <v>0.14666666666666667</v>
      </c>
      <c r="G33" s="169">
        <v>129018.05</v>
      </c>
      <c r="H33" s="170">
        <f t="shared" si="5"/>
        <v>0.14853428795820475</v>
      </c>
    </row>
    <row r="34" spans="2:8" s="14" customFormat="1" ht="20.100000000000001" customHeight="1">
      <c r="B34" s="253"/>
      <c r="C34" s="222" t="s">
        <v>78</v>
      </c>
      <c r="D34" s="223"/>
      <c r="E34" s="167">
        <v>124</v>
      </c>
      <c r="F34" s="168">
        <f t="shared" si="4"/>
        <v>3.1794871794871796E-2</v>
      </c>
      <c r="G34" s="169">
        <v>8939.3900000000012</v>
      </c>
      <c r="H34" s="170">
        <f t="shared" si="5"/>
        <v>1.0291629182356238E-2</v>
      </c>
    </row>
    <row r="35" spans="2:8" s="14" customFormat="1" ht="20.100000000000001" customHeight="1">
      <c r="B35" s="253"/>
      <c r="C35" s="222" t="s">
        <v>79</v>
      </c>
      <c r="D35" s="223"/>
      <c r="E35" s="167">
        <v>1797</v>
      </c>
      <c r="F35" s="168">
        <f t="shared" si="4"/>
        <v>0.46076923076923076</v>
      </c>
      <c r="G35" s="169">
        <v>530930.32999999996</v>
      </c>
      <c r="H35" s="170">
        <f t="shared" si="5"/>
        <v>0.61124283402178747</v>
      </c>
    </row>
    <row r="36" spans="2:8" s="14" customFormat="1" ht="20.100000000000001" customHeight="1">
      <c r="B36" s="253"/>
      <c r="C36" s="222" t="s">
        <v>80</v>
      </c>
      <c r="D36" s="223"/>
      <c r="E36" s="167">
        <v>19</v>
      </c>
      <c r="F36" s="168">
        <f t="shared" si="4"/>
        <v>4.871794871794872E-3</v>
      </c>
      <c r="G36" s="169">
        <v>5043.8099999999995</v>
      </c>
      <c r="H36" s="170">
        <f t="shared" si="5"/>
        <v>5.8067745322958504E-3</v>
      </c>
    </row>
    <row r="37" spans="2:8" s="14" customFormat="1" ht="20.100000000000001" customHeight="1">
      <c r="B37" s="253"/>
      <c r="C37" s="222" t="s">
        <v>81</v>
      </c>
      <c r="D37" s="223"/>
      <c r="E37" s="167">
        <v>26</v>
      </c>
      <c r="F37" s="168">
        <f t="shared" si="4"/>
        <v>6.6666666666666671E-3</v>
      </c>
      <c r="G37" s="169">
        <v>5678.98</v>
      </c>
      <c r="H37" s="170">
        <f t="shared" si="5"/>
        <v>6.5380251106638611E-3</v>
      </c>
    </row>
    <row r="38" spans="2:8" s="14" customFormat="1" ht="20.100000000000001" customHeight="1">
      <c r="B38" s="253"/>
      <c r="C38" s="222" t="s">
        <v>146</v>
      </c>
      <c r="D38" s="223"/>
      <c r="E38" s="167">
        <v>67</v>
      </c>
      <c r="F38" s="168">
        <f t="shared" si="4"/>
        <v>1.7179487179487179E-2</v>
      </c>
      <c r="G38" s="169">
        <v>21208.85</v>
      </c>
      <c r="H38" s="170">
        <f t="shared" si="5"/>
        <v>2.4417059730497948E-2</v>
      </c>
    </row>
    <row r="39" spans="2:8" s="14" customFormat="1" ht="20.100000000000001" customHeight="1">
      <c r="B39" s="253"/>
      <c r="C39" s="247" t="s">
        <v>93</v>
      </c>
      <c r="D39" s="248"/>
      <c r="E39" s="167">
        <v>52</v>
      </c>
      <c r="F39" s="168">
        <f t="shared" si="4"/>
        <v>1.3333333333333334E-2</v>
      </c>
      <c r="G39" s="169">
        <v>15442.330000000002</v>
      </c>
      <c r="H39" s="184">
        <f t="shared" si="5"/>
        <v>1.7778252662829924E-2</v>
      </c>
    </row>
    <row r="40" spans="2:8" s="14" customFormat="1" ht="20.100000000000001" customHeight="1">
      <c r="B40" s="182"/>
      <c r="C40" s="224" t="s">
        <v>147</v>
      </c>
      <c r="D40" s="225"/>
      <c r="E40" s="167">
        <v>910</v>
      </c>
      <c r="F40" s="185">
        <f t="shared" si="4"/>
        <v>0.23333333333333334</v>
      </c>
      <c r="G40" s="169">
        <v>100301.94000000002</v>
      </c>
      <c r="H40" s="172">
        <f t="shared" si="5"/>
        <v>0.11547436377101172</v>
      </c>
    </row>
    <row r="41" spans="2:8" s="14" customFormat="1" ht="20.100000000000001" customHeight="1">
      <c r="B41" s="249" t="s">
        <v>94</v>
      </c>
      <c r="C41" s="242" t="s">
        <v>95</v>
      </c>
      <c r="D41" s="243"/>
      <c r="E41" s="175">
        <v>3773</v>
      </c>
      <c r="F41" s="176">
        <f>E41/SUM(E$41:E$43)</f>
        <v>0.55152755445110369</v>
      </c>
      <c r="G41" s="177">
        <v>1135141.04</v>
      </c>
      <c r="H41" s="178">
        <f>G41/SUM(G$41:G$43)</f>
        <v>0.52015978881295466</v>
      </c>
    </row>
    <row r="42" spans="2:8" s="14" customFormat="1" ht="20.100000000000001" customHeight="1">
      <c r="B42" s="250"/>
      <c r="C42" s="222" t="s">
        <v>96</v>
      </c>
      <c r="D42" s="223"/>
      <c r="E42" s="167">
        <v>2664</v>
      </c>
      <c r="F42" s="168">
        <f>E42/SUM(E$41:E$43)</f>
        <v>0.38941675193685132</v>
      </c>
      <c r="G42" s="169">
        <v>880265.83000000007</v>
      </c>
      <c r="H42" s="170">
        <f>G42/SUM(G$41:G$43)</f>
        <v>0.40336739849707165</v>
      </c>
    </row>
    <row r="43" spans="2:8" s="14" customFormat="1" ht="20.100000000000001" customHeight="1">
      <c r="B43" s="251"/>
      <c r="C43" s="222" t="s">
        <v>148</v>
      </c>
      <c r="D43" s="223"/>
      <c r="E43" s="183">
        <v>404</v>
      </c>
      <c r="F43" s="168">
        <f>E43/SUM(E$41:E$43)</f>
        <v>5.9055693612045025E-2</v>
      </c>
      <c r="G43" s="169">
        <v>166886.08000000005</v>
      </c>
      <c r="H43" s="170">
        <f>G43/SUM(G$41:G$43)</f>
        <v>7.6472812689973649E-2</v>
      </c>
    </row>
    <row r="44" spans="2:8" s="14" customFormat="1" ht="20.100000000000001" customHeight="1">
      <c r="B44" s="244" t="s">
        <v>111</v>
      </c>
      <c r="C44" s="245"/>
      <c r="D44" s="246"/>
      <c r="E44" s="144">
        <f>SUM(E5:E43)</f>
        <v>54378</v>
      </c>
      <c r="F44" s="179">
        <f>E44/E$44</f>
        <v>1</v>
      </c>
      <c r="G44" s="180">
        <f>SUM(G5:G43)</f>
        <v>5233522.1500000004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56" t="s">
        <v>57</v>
      </c>
      <c r="C3" s="257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3399</v>
      </c>
      <c r="E4" s="67">
        <v>61432.330000000009</v>
      </c>
      <c r="F4" s="67">
        <f>E4*1000/D4</f>
        <v>18073.648131803475</v>
      </c>
      <c r="G4" s="67">
        <v>50320</v>
      </c>
      <c r="H4" s="63">
        <f>F4/G4</f>
        <v>0.35917424745237431</v>
      </c>
      <c r="K4" s="14">
        <f>D4*G4</f>
        <v>171037680</v>
      </c>
      <c r="L4" s="14" t="s">
        <v>26</v>
      </c>
      <c r="M4" s="24">
        <f>G4-F4</f>
        <v>32246.351868196525</v>
      </c>
    </row>
    <row r="5" spans="1:13" s="14" customFormat="1" ht="20.100000000000001" customHeight="1">
      <c r="B5" s="254" t="s">
        <v>27</v>
      </c>
      <c r="C5" s="255"/>
      <c r="D5" s="64">
        <v>3717</v>
      </c>
      <c r="E5" s="68">
        <v>109743.93</v>
      </c>
      <c r="F5" s="68">
        <f t="shared" ref="F5:F13" si="0">E5*1000/D5</f>
        <v>29524.866828087168</v>
      </c>
      <c r="G5" s="68">
        <v>105310</v>
      </c>
      <c r="H5" s="65">
        <f t="shared" ref="H5:H10" si="1">F5/G5</f>
        <v>0.28036147401089323</v>
      </c>
      <c r="K5" s="14">
        <f t="shared" ref="K5:K10" si="2">D5*G5</f>
        <v>391437270</v>
      </c>
      <c r="L5" s="14" t="s">
        <v>27</v>
      </c>
      <c r="M5" s="24">
        <f t="shared" ref="M5:M10" si="3">G5-F5</f>
        <v>75785.133171912836</v>
      </c>
    </row>
    <row r="6" spans="1:13" s="14" customFormat="1" ht="20.100000000000001" customHeight="1">
      <c r="B6" s="254" t="s">
        <v>28</v>
      </c>
      <c r="C6" s="255"/>
      <c r="D6" s="64">
        <v>6167</v>
      </c>
      <c r="E6" s="68">
        <v>543834.78</v>
      </c>
      <c r="F6" s="68">
        <f t="shared" si="0"/>
        <v>88184.657045565109</v>
      </c>
      <c r="G6" s="68">
        <v>167650</v>
      </c>
      <c r="H6" s="65">
        <f t="shared" si="1"/>
        <v>0.52600451563116679</v>
      </c>
      <c r="K6" s="14">
        <f t="shared" si="2"/>
        <v>1033897550</v>
      </c>
      <c r="L6" s="14" t="s">
        <v>28</v>
      </c>
      <c r="M6" s="24">
        <f t="shared" si="3"/>
        <v>79465.342954434891</v>
      </c>
    </row>
    <row r="7" spans="1:13" s="14" customFormat="1" ht="20.100000000000001" customHeight="1">
      <c r="B7" s="254" t="s">
        <v>29</v>
      </c>
      <c r="C7" s="255"/>
      <c r="D7" s="64">
        <v>3838</v>
      </c>
      <c r="E7" s="68">
        <v>433588.53000000009</v>
      </c>
      <c r="F7" s="68">
        <f t="shared" si="0"/>
        <v>112972.51954142784</v>
      </c>
      <c r="G7" s="68">
        <v>197050</v>
      </c>
      <c r="H7" s="65">
        <f t="shared" si="1"/>
        <v>0.57331905374995096</v>
      </c>
      <c r="K7" s="14">
        <f t="shared" si="2"/>
        <v>756277900</v>
      </c>
      <c r="L7" s="14" t="s">
        <v>29</v>
      </c>
      <c r="M7" s="24">
        <f t="shared" si="3"/>
        <v>84077.480458572158</v>
      </c>
    </row>
    <row r="8" spans="1:13" s="14" customFormat="1" ht="20.100000000000001" customHeight="1">
      <c r="B8" s="254" t="s">
        <v>30</v>
      </c>
      <c r="C8" s="255"/>
      <c r="D8" s="64">
        <v>2480</v>
      </c>
      <c r="E8" s="68">
        <v>381082.28</v>
      </c>
      <c r="F8" s="68">
        <f t="shared" si="0"/>
        <v>153662.20967741936</v>
      </c>
      <c r="G8" s="68">
        <v>270480</v>
      </c>
      <c r="H8" s="65">
        <f t="shared" si="1"/>
        <v>0.56810932297182548</v>
      </c>
      <c r="K8" s="14">
        <f t="shared" si="2"/>
        <v>670790400</v>
      </c>
      <c r="L8" s="14" t="s">
        <v>30</v>
      </c>
      <c r="M8" s="24">
        <f t="shared" si="3"/>
        <v>116817.79032258064</v>
      </c>
    </row>
    <row r="9" spans="1:13" s="14" customFormat="1" ht="20.100000000000001" customHeight="1">
      <c r="B9" s="254" t="s">
        <v>31</v>
      </c>
      <c r="C9" s="255"/>
      <c r="D9" s="64">
        <v>2355</v>
      </c>
      <c r="E9" s="68">
        <v>430983.60999999987</v>
      </c>
      <c r="F9" s="68">
        <f t="shared" si="0"/>
        <v>183007.90233545643</v>
      </c>
      <c r="G9" s="68">
        <v>309380</v>
      </c>
      <c r="H9" s="65">
        <f t="shared" si="1"/>
        <v>0.59153113431849647</v>
      </c>
      <c r="K9" s="14">
        <f t="shared" si="2"/>
        <v>728589900</v>
      </c>
      <c r="L9" s="14" t="s">
        <v>31</v>
      </c>
      <c r="M9" s="24">
        <f t="shared" si="3"/>
        <v>126372.09766454357</v>
      </c>
    </row>
    <row r="10" spans="1:13" s="14" customFormat="1" ht="20.100000000000001" customHeight="1">
      <c r="B10" s="260" t="s">
        <v>32</v>
      </c>
      <c r="C10" s="261"/>
      <c r="D10" s="72">
        <v>1014</v>
      </c>
      <c r="E10" s="73">
        <v>221955.88000000006</v>
      </c>
      <c r="F10" s="73">
        <f t="shared" si="0"/>
        <v>218891.40039447739</v>
      </c>
      <c r="G10" s="73">
        <v>362170</v>
      </c>
      <c r="H10" s="75">
        <f t="shared" si="1"/>
        <v>0.60438854790423668</v>
      </c>
      <c r="K10" s="14">
        <f t="shared" si="2"/>
        <v>367240380</v>
      </c>
      <c r="L10" s="14" t="s">
        <v>32</v>
      </c>
      <c r="M10" s="24">
        <f t="shared" si="3"/>
        <v>143278.59960552261</v>
      </c>
    </row>
    <row r="11" spans="1:13" s="14" customFormat="1" ht="20.100000000000001" customHeight="1">
      <c r="B11" s="258" t="s">
        <v>64</v>
      </c>
      <c r="C11" s="259"/>
      <c r="D11" s="62">
        <f>SUM(D4:D5)</f>
        <v>7116</v>
      </c>
      <c r="E11" s="67">
        <f>SUM(E4:E5)</f>
        <v>171176.26</v>
      </c>
      <c r="F11" s="67">
        <f t="shared" si="0"/>
        <v>24055.123664980325</v>
      </c>
      <c r="G11" s="82"/>
      <c r="H11" s="63">
        <f>SUM(E4:E5)*1000/SUM(K4:K5)</f>
        <v>0.30432690380256044</v>
      </c>
    </row>
    <row r="12" spans="1:13" s="14" customFormat="1" ht="20.100000000000001" customHeight="1">
      <c r="B12" s="260" t="s">
        <v>58</v>
      </c>
      <c r="C12" s="261"/>
      <c r="D12" s="66">
        <f>SUM(D6:D10)</f>
        <v>15854</v>
      </c>
      <c r="E12" s="78">
        <f>SUM(E6:E10)</f>
        <v>2011445.08</v>
      </c>
      <c r="F12" s="69">
        <f t="shared" si="0"/>
        <v>126873.03393465372</v>
      </c>
      <c r="G12" s="83"/>
      <c r="H12" s="70">
        <f>SUM(E6:E10)*1000/SUM(K6:K10)</f>
        <v>0.56552161172082693</v>
      </c>
    </row>
    <row r="13" spans="1:13" s="14" customFormat="1" ht="20.100000000000001" customHeight="1">
      <c r="B13" s="256" t="s">
        <v>65</v>
      </c>
      <c r="C13" s="257"/>
      <c r="D13" s="71">
        <f>SUM(D11:D12)</f>
        <v>22970</v>
      </c>
      <c r="E13" s="79">
        <f>SUM(E11:E12)</f>
        <v>2182621.34</v>
      </c>
      <c r="F13" s="74">
        <f t="shared" si="0"/>
        <v>95020.519808445795</v>
      </c>
      <c r="G13" s="77"/>
      <c r="H13" s="76">
        <f>SUM(E4:E10)*1000/SUM(K4:K10)</f>
        <v>0.52985620455937554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2025-03-04T01:20:47Z</dcterms:modified>
</cp:coreProperties>
</file>