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.201\070-本部-計画係-共有フォルダ\⑪R6年度\（05）統計関係\2025_03\"/>
    </mc:Choice>
  </mc:AlternateContent>
  <xr:revisionPtr revIDLastSave="0" documentId="13_ncr:1_{26F53DD8-F43D-413B-8538-34A78D19E1E5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3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'03月状況（表紙）'!$A$1:$L$45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4" i="12" l="1"/>
  <c r="H44" i="12" s="1"/>
  <c r="K4" i="13" l="1"/>
  <c r="H42" i="12"/>
  <c r="H41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4" i="12"/>
  <c r="F44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<sst xmlns="http://schemas.openxmlformats.org/spreadsheetml/2006/main" count="261" uniqueCount="188">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</sst>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176" fontId="13" fillId="0" borderId="0" xfId="1" applyNumberFormat="1" applyFont="1" applyBorder="1" applyAlignment="1">
      <alignment vertical="center"/>
    </xf>
    <xf numFmtId="178" fontId="13" fillId="0" borderId="0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0-0261-4D76-9846-967DB709ED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21223</c:v>
                </c:pt>
                <c:pt idx="1">
                  <c:v>12854</c:v>
                </c:pt>
                <c:pt idx="2">
                  <c:v>7826</c:v>
                </c:pt>
                <c:pt idx="3">
                  <c:v>4600</c:v>
                </c:pt>
                <c:pt idx="4">
                  <c:v>6339</c:v>
                </c:pt>
                <c:pt idx="5">
                  <c:v>13698</c:v>
                </c:pt>
                <c:pt idx="6">
                  <c:v>20720</c:v>
                </c:pt>
                <c:pt idx="7">
                  <c:v>8107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1-4D76-9846-967DB709EDD1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18177</c:v>
                </c:pt>
                <c:pt idx="1">
                  <c:v>12014</c:v>
                </c:pt>
                <c:pt idx="2">
                  <c:v>6933</c:v>
                </c:pt>
                <c:pt idx="3">
                  <c:v>3771</c:v>
                </c:pt>
                <c:pt idx="4">
                  <c:v>5293</c:v>
                </c:pt>
                <c:pt idx="5">
                  <c:v>11755</c:v>
                </c:pt>
                <c:pt idx="6">
                  <c:v>18069</c:v>
                </c:pt>
                <c:pt idx="7">
                  <c:v>7778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1-4D76-9846-967DB709EDD1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7368</c:v>
                </c:pt>
                <c:pt idx="1">
                  <c:v>5635</c:v>
                </c:pt>
                <c:pt idx="2">
                  <c:v>3521</c:v>
                </c:pt>
                <c:pt idx="3">
                  <c:v>1760</c:v>
                </c:pt>
                <c:pt idx="4">
                  <c:v>2869</c:v>
                </c:pt>
                <c:pt idx="5">
                  <c:v>6036</c:v>
                </c:pt>
                <c:pt idx="6">
                  <c:v>9118</c:v>
                </c:pt>
                <c:pt idx="7">
                  <c:v>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61-4D76-9846-967DB709EDD1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61-4D76-9846-967DB709EDD1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61-4D76-9846-967DB709EDD1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61-4D76-9846-967DB709ED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0.25012434551473695</c:v>
                </c:pt>
                <c:pt idx="1">
                  <c:v>0.33682269409569243</c:v>
                </c:pt>
                <c:pt idx="2">
                  <c:v>0.3828432604506995</c:v>
                </c:pt>
                <c:pt idx="3">
                  <c:v>0.30995869664983938</c:v>
                </c:pt>
                <c:pt idx="4">
                  <c:v>0.33321078149773664</c:v>
                </c:pt>
                <c:pt idx="5">
                  <c:v>0.3344698659528817</c:v>
                </c:pt>
                <c:pt idx="6">
                  <c:v>0.37568224592220828</c:v>
                </c:pt>
                <c:pt idx="7">
                  <c:v>0.36988287785833796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9256"/>
        <c:axId val="618902200"/>
      </c:lineChart>
      <c:catAx>
        <c:axId val="61890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618908864"/>
        <c:crosses val="autoZero"/>
        <c:auto val="1"/>
        <c:lblAlgn val="ctr"/>
        <c:lblOffset val="100"/>
        <c:noMultiLvlLbl val="0"/>
      </c:catAx>
      <c:valAx>
        <c:axId val="6189088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618908472"/>
        <c:crosses val="autoZero"/>
        <c:crossBetween val="between"/>
      </c:valAx>
      <c:valAx>
        <c:axId val="6189022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9256"/>
        <c:crosses val="max"/>
        <c:crossBetween val="between"/>
      </c:valAx>
      <c:catAx>
        <c:axId val="618909256"/>
        <c:scaling>
          <c:orientation val="minMax"/>
        </c:scaling>
        <c:delete val="1"/>
        <c:axPos val="b"/>
        <c:majorTickMark val="out"/>
        <c:minorTickMark val="none"/>
        <c:tickLblPos val="nextTo"/>
        <c:crossAx val="61890220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7DD-47DB-B4AA-3E634F677CF8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7DD-47DB-B4AA-3E634F677C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'給付状況（3-2）'!$E$41:$E$43</c:f>
              <c:numCache>
                <c:formatCode>#,##0_);[Red]\(#,##0\)</c:formatCode>
                <c:ptCount val="3"/>
                <c:pt idx="0">
                  <c:v>3733</c:v>
                </c:pt>
                <c:pt idx="1">
                  <c:v>2697</c:v>
                </c:pt>
                <c:pt idx="2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DD-47DB-B4AA-3E634F677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C5D-4842-9BAE-DBE8F3C5E5C4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C5D-4842-9BAE-DBE8F3C5E5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'給付状況（3-2）'!$G$41:$G$43</c:f>
              <c:numCache>
                <c:formatCode>#,##0_ </c:formatCode>
                <c:ptCount val="3"/>
                <c:pt idx="0">
                  <c:v>1124332.6399999999</c:v>
                </c:pt>
                <c:pt idx="1">
                  <c:v>898436.66999999993</c:v>
                </c:pt>
                <c:pt idx="2">
                  <c:v>165038.26999999999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5D-4842-9BAE-DBE8F3C5E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33166.17</c:v>
                </c:pt>
                <c:pt idx="1">
                  <c:v>662.53000000000009</c:v>
                </c:pt>
                <c:pt idx="2">
                  <c:v>18571.559999999998</c:v>
                </c:pt>
                <c:pt idx="3">
                  <c:v>537.81999999999994</c:v>
                </c:pt>
                <c:pt idx="4">
                  <c:v>126410.34</c:v>
                </c:pt>
                <c:pt idx="5">
                  <c:v>9052.27</c:v>
                </c:pt>
                <c:pt idx="6">
                  <c:v>532788.93000000005</c:v>
                </c:pt>
                <c:pt idx="7">
                  <c:v>5741.74</c:v>
                </c:pt>
                <c:pt idx="8">
                  <c:v>6058.59</c:v>
                </c:pt>
                <c:pt idx="9">
                  <c:v>21431.270000000004</c:v>
                </c:pt>
                <c:pt idx="10">
                  <c:v>14416.42</c:v>
                </c:pt>
                <c:pt idx="11">
                  <c:v>106584.16999999997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432"/>
        <c:axId val="706634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181</c:v>
                </c:pt>
                <c:pt idx="1">
                  <c:v>4</c:v>
                </c:pt>
                <c:pt idx="2">
                  <c:v>136</c:v>
                </c:pt>
                <c:pt idx="3">
                  <c:v>12</c:v>
                </c:pt>
                <c:pt idx="4">
                  <c:v>551</c:v>
                </c:pt>
                <c:pt idx="5">
                  <c:v>125</c:v>
                </c:pt>
                <c:pt idx="6">
                  <c:v>1804</c:v>
                </c:pt>
                <c:pt idx="7">
                  <c:v>21</c:v>
                </c:pt>
                <c:pt idx="8">
                  <c:v>27</c:v>
                </c:pt>
                <c:pt idx="9">
                  <c:v>67</c:v>
                </c:pt>
                <c:pt idx="10">
                  <c:v>49</c:v>
                </c:pt>
                <c:pt idx="11">
                  <c:v>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1608"/>
        <c:axId val="618912392"/>
      </c:lineChart>
      <c:catAx>
        <c:axId val="61891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2392"/>
        <c:crosses val="autoZero"/>
        <c:auto val="1"/>
        <c:lblAlgn val="ctr"/>
        <c:lblOffset val="100"/>
        <c:noMultiLvlLbl val="0"/>
      </c:catAx>
      <c:valAx>
        <c:axId val="6189123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1608"/>
        <c:crosses val="autoZero"/>
        <c:crossBetween val="between"/>
      </c:valAx>
      <c:valAx>
        <c:axId val="706634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06634432"/>
        <c:crosses val="max"/>
        <c:crossBetween val="between"/>
      </c:valAx>
      <c:catAx>
        <c:axId val="70663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4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18495.771394729047</c:v>
                </c:pt>
                <c:pt idx="1">
                  <c:v>30261.923594296473</c:v>
                </c:pt>
                <c:pt idx="2">
                  <c:v>94025.602025812783</c:v>
                </c:pt>
                <c:pt idx="3">
                  <c:v>118724.0593286495</c:v>
                </c:pt>
                <c:pt idx="4">
                  <c:v>155795.27743526513</c:v>
                </c:pt>
                <c:pt idx="5">
                  <c:v>189258.87591872035</c:v>
                </c:pt>
                <c:pt idx="6">
                  <c:v>224757.59588400376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6392"/>
        <c:axId val="70663560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3377</c:v>
                </c:pt>
                <c:pt idx="1">
                  <c:v>3717</c:v>
                </c:pt>
                <c:pt idx="2">
                  <c:v>6121</c:v>
                </c:pt>
                <c:pt idx="3">
                  <c:v>3843</c:v>
                </c:pt>
                <c:pt idx="4">
                  <c:v>2433</c:v>
                </c:pt>
                <c:pt idx="5">
                  <c:v>2313</c:v>
                </c:pt>
                <c:pt idx="6">
                  <c:v>1069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635216"/>
        <c:axId val="706636000"/>
      </c:lineChart>
      <c:catAx>
        <c:axId val="70663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36000"/>
        <c:crosses val="autoZero"/>
        <c:auto val="1"/>
        <c:lblAlgn val="ctr"/>
        <c:lblOffset val="100"/>
        <c:noMultiLvlLbl val="0"/>
      </c:catAx>
      <c:valAx>
        <c:axId val="706636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5216"/>
        <c:crosses val="autoZero"/>
        <c:crossBetween val="between"/>
      </c:valAx>
      <c:valAx>
        <c:axId val="70663560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06636392"/>
        <c:crosses val="max"/>
        <c:crossBetween val="between"/>
      </c:valAx>
      <c:catAx>
        <c:axId val="70663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56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040"/>
        <c:axId val="70662855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18495.771394729047</c:v>
                </c:pt>
                <c:pt idx="1">
                  <c:v>30261.923594296473</c:v>
                </c:pt>
                <c:pt idx="2">
                  <c:v>94025.602025812783</c:v>
                </c:pt>
                <c:pt idx="3">
                  <c:v>118724.0593286495</c:v>
                </c:pt>
                <c:pt idx="4">
                  <c:v>155795.27743526513</c:v>
                </c:pt>
                <c:pt idx="5">
                  <c:v>189258.87591872035</c:v>
                </c:pt>
                <c:pt idx="6">
                  <c:v>224757.59588400376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627768"/>
        <c:axId val="706624632"/>
      </c:barChart>
      <c:catAx>
        <c:axId val="706634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28552"/>
        <c:crosses val="autoZero"/>
        <c:auto val="1"/>
        <c:lblAlgn val="ctr"/>
        <c:lblOffset val="100"/>
        <c:noMultiLvlLbl val="0"/>
      </c:catAx>
      <c:valAx>
        <c:axId val="706628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4040"/>
        <c:crosses val="autoZero"/>
        <c:crossBetween val="between"/>
      </c:valAx>
      <c:valAx>
        <c:axId val="70662463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06627768"/>
        <c:crosses val="max"/>
        <c:crossBetween val="between"/>
      </c:valAx>
      <c:catAx>
        <c:axId val="70662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246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7B2-4E26-AECA-08A5518F020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7B2-4E26-AECA-08A5518F020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7B2-4E26-AECA-08A5518F020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7155</c:v>
                </c:pt>
                <c:pt idx="1">
                  <c:v>5807</c:v>
                </c:pt>
                <c:pt idx="2">
                  <c:v>8560</c:v>
                </c:pt>
                <c:pt idx="3">
                  <c:v>5398</c:v>
                </c:pt>
                <c:pt idx="4">
                  <c:v>4561</c:v>
                </c:pt>
                <c:pt idx="5">
                  <c:v>5663</c:v>
                </c:pt>
                <c:pt idx="6">
                  <c:v>2965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B2-4E26-AECA-08A5518F02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AC9-4EBE-9D79-F1275C8CB88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AC9-4EBE-9D79-F1275C8CB887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AC9-4EBE-9D79-F1275C8CB88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780</c:v>
                </c:pt>
                <c:pt idx="1">
                  <c:v>719</c:v>
                </c:pt>
                <c:pt idx="2">
                  <c:v>661</c:v>
                </c:pt>
                <c:pt idx="3">
                  <c:v>558</c:v>
                </c:pt>
                <c:pt idx="4">
                  <c:v>396</c:v>
                </c:pt>
                <c:pt idx="5">
                  <c:v>507</c:v>
                </c:pt>
                <c:pt idx="6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C9-4EBE-9D79-F1275C8CB8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89D-4349-BE6D-A8967930A366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89D-4349-BE6D-A8967930A366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89D-4349-BE6D-A8967930A36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6375</c:v>
                </c:pt>
                <c:pt idx="1">
                  <c:v>5088</c:v>
                </c:pt>
                <c:pt idx="2">
                  <c:v>7899</c:v>
                </c:pt>
                <c:pt idx="3">
                  <c:v>4840</c:v>
                </c:pt>
                <c:pt idx="4">
                  <c:v>4165</c:v>
                </c:pt>
                <c:pt idx="5">
                  <c:v>5156</c:v>
                </c:pt>
                <c:pt idx="6">
                  <c:v>2670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D-4349-BE6D-A8967930A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1230</c:v>
                </c:pt>
                <c:pt idx="1">
                  <c:v>1274</c:v>
                </c:pt>
                <c:pt idx="2">
                  <c:v>781</c:v>
                </c:pt>
                <c:pt idx="3">
                  <c:v>206</c:v>
                </c:pt>
                <c:pt idx="4">
                  <c:v>339</c:v>
                </c:pt>
                <c:pt idx="5">
                  <c:v>749</c:v>
                </c:pt>
                <c:pt idx="6">
                  <c:v>1984</c:v>
                </c:pt>
                <c:pt idx="7">
                  <c:v>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2-404E-A353-00AA3EB4E7FA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1221</c:v>
                </c:pt>
                <c:pt idx="1">
                  <c:v>1045</c:v>
                </c:pt>
                <c:pt idx="2">
                  <c:v>400</c:v>
                </c:pt>
                <c:pt idx="3">
                  <c:v>217</c:v>
                </c:pt>
                <c:pt idx="4">
                  <c:v>263</c:v>
                </c:pt>
                <c:pt idx="5">
                  <c:v>765</c:v>
                </c:pt>
                <c:pt idx="6">
                  <c:v>1485</c:v>
                </c:pt>
                <c:pt idx="7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2-404E-A353-00AA3EB4E7FA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1377</c:v>
                </c:pt>
                <c:pt idx="1">
                  <c:v>1119</c:v>
                </c:pt>
                <c:pt idx="2">
                  <c:v>867</c:v>
                </c:pt>
                <c:pt idx="3">
                  <c:v>341</c:v>
                </c:pt>
                <c:pt idx="4">
                  <c:v>521</c:v>
                </c:pt>
                <c:pt idx="5">
                  <c:v>1408</c:v>
                </c:pt>
                <c:pt idx="6">
                  <c:v>2120</c:v>
                </c:pt>
                <c:pt idx="7">
                  <c:v>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2-404E-A353-00AA3EB4E7FA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1013</c:v>
                </c:pt>
                <c:pt idx="1">
                  <c:v>721</c:v>
                </c:pt>
                <c:pt idx="2">
                  <c:v>482</c:v>
                </c:pt>
                <c:pt idx="3">
                  <c:v>228</c:v>
                </c:pt>
                <c:pt idx="4">
                  <c:v>320</c:v>
                </c:pt>
                <c:pt idx="5">
                  <c:v>771</c:v>
                </c:pt>
                <c:pt idx="6">
                  <c:v>1461</c:v>
                </c:pt>
                <c:pt idx="7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62-404E-A353-00AA3EB4E7FA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822</c:v>
                </c:pt>
                <c:pt idx="1">
                  <c:v>619</c:v>
                </c:pt>
                <c:pt idx="2">
                  <c:v>382</c:v>
                </c:pt>
                <c:pt idx="3">
                  <c:v>184</c:v>
                </c:pt>
                <c:pt idx="4">
                  <c:v>316</c:v>
                </c:pt>
                <c:pt idx="5">
                  <c:v>657</c:v>
                </c:pt>
                <c:pt idx="6">
                  <c:v>1230</c:v>
                </c:pt>
                <c:pt idx="7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62-404E-A353-00AA3EB4E7FA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1053</c:v>
                </c:pt>
                <c:pt idx="1">
                  <c:v>682</c:v>
                </c:pt>
                <c:pt idx="2">
                  <c:v>506</c:v>
                </c:pt>
                <c:pt idx="3">
                  <c:v>214</c:v>
                </c:pt>
                <c:pt idx="4">
                  <c:v>401</c:v>
                </c:pt>
                <c:pt idx="5">
                  <c:v>769</c:v>
                </c:pt>
                <c:pt idx="6">
                  <c:v>1471</c:v>
                </c:pt>
                <c:pt idx="7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2-404E-A353-00AA3EB4E7FA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576</c:v>
                </c:pt>
                <c:pt idx="1">
                  <c:v>357</c:v>
                </c:pt>
                <c:pt idx="2">
                  <c:v>320</c:v>
                </c:pt>
                <c:pt idx="3">
                  <c:v>127</c:v>
                </c:pt>
                <c:pt idx="4">
                  <c:v>210</c:v>
                </c:pt>
                <c:pt idx="5">
                  <c:v>398</c:v>
                </c:pt>
                <c:pt idx="6">
                  <c:v>705</c:v>
                </c:pt>
                <c:pt idx="7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5336"/>
        <c:axId val="618902984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0.15591857680465276</c:v>
                </c:pt>
                <c:pt idx="1">
                  <c:v>0.19070255384716259</c:v>
                </c:pt>
                <c:pt idx="2">
                  <c:v>0.20448577680525165</c:v>
                </c:pt>
                <c:pt idx="3">
                  <c:v>0.14973842661139078</c:v>
                </c:pt>
                <c:pt idx="4">
                  <c:v>0.16343700434452796</c:v>
                </c:pt>
                <c:pt idx="5">
                  <c:v>0.17520403950585919</c:v>
                </c:pt>
                <c:pt idx="6">
                  <c:v>0.21825620472999771</c:v>
                </c:pt>
                <c:pt idx="7">
                  <c:v>0.17098914354644149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5728"/>
        <c:axId val="618903376"/>
      </c:lineChart>
      <c:catAx>
        <c:axId val="618905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618902984"/>
        <c:crosses val="autoZero"/>
        <c:auto val="1"/>
        <c:lblAlgn val="ctr"/>
        <c:lblOffset val="100"/>
        <c:noMultiLvlLbl val="0"/>
      </c:catAx>
      <c:valAx>
        <c:axId val="6189029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5336"/>
        <c:crosses val="autoZero"/>
        <c:crossBetween val="between"/>
      </c:valAx>
      <c:valAx>
        <c:axId val="6189033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5728"/>
        <c:crosses val="max"/>
        <c:crossBetween val="between"/>
      </c:valAx>
      <c:catAx>
        <c:axId val="61890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33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0.64579555216187845</c:v>
                </c:pt>
                <c:pt idx="1">
                  <c:v>0.6276091689076706</c:v>
                </c:pt>
                <c:pt idx="2">
                  <c:v>0.60170476559473074</c:v>
                </c:pt>
                <c:pt idx="3">
                  <c:v>0.65115089514066493</c:v>
                </c:pt>
                <c:pt idx="4">
                  <c:v>0.60337413165729403</c:v>
                </c:pt>
                <c:pt idx="5">
                  <c:v>0.63929359823399556</c:v>
                </c:pt>
                <c:pt idx="6">
                  <c:v>0.65479770366320389</c:v>
                </c:pt>
                <c:pt idx="7">
                  <c:v>0.59186779734724937</c:v>
                </c:pt>
                <c:pt idx="8">
                  <c:v>0.63389774480276206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4-4A39-83CC-D65A7E3E9D62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0.18516750978333493</c:v>
                </c:pt>
                <c:pt idx="1">
                  <c:v>0.20886156998335254</c:v>
                </c:pt>
                <c:pt idx="2">
                  <c:v>0.18461836497481596</c:v>
                </c:pt>
                <c:pt idx="3">
                  <c:v>0.15447570332480817</c:v>
                </c:pt>
                <c:pt idx="4">
                  <c:v>0.14918954680780683</c:v>
                </c:pt>
                <c:pt idx="5">
                  <c:v>0.12906548933039</c:v>
                </c:pt>
                <c:pt idx="6">
                  <c:v>0.15151722252597047</c:v>
                </c:pt>
                <c:pt idx="7">
                  <c:v>0.18264840182648401</c:v>
                </c:pt>
                <c:pt idx="8">
                  <c:v>0.16915815764342906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4-4A39-83CC-D65A7E3E9D62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5.2209601985301134E-2</c:v>
                </c:pt>
                <c:pt idx="1">
                  <c:v>5.2119349468561914E-2</c:v>
                </c:pt>
                <c:pt idx="2">
                  <c:v>9.2599767531964361E-2</c:v>
                </c:pt>
                <c:pt idx="3">
                  <c:v>2.9667519181585677E-2</c:v>
                </c:pt>
                <c:pt idx="4">
                  <c:v>0.10916308303010255</c:v>
                </c:pt>
                <c:pt idx="5">
                  <c:v>8.535688005886681E-2</c:v>
                </c:pt>
                <c:pt idx="6">
                  <c:v>8.1260251503553857E-2</c:v>
                </c:pt>
                <c:pt idx="7">
                  <c:v>6.4579256360078274E-2</c:v>
                </c:pt>
                <c:pt idx="8">
                  <c:v>7.1365606405641671E-2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04-4A39-83CC-D65A7E3E9D62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0.11682733606948555</c:v>
                </c:pt>
                <c:pt idx="1">
                  <c:v>0.1114099116404149</c:v>
                </c:pt>
                <c:pt idx="2">
                  <c:v>0.12107710189848896</c:v>
                </c:pt>
                <c:pt idx="3">
                  <c:v>0.16470588235294117</c:v>
                </c:pt>
                <c:pt idx="4">
                  <c:v>0.13827323850479656</c:v>
                </c:pt>
                <c:pt idx="5">
                  <c:v>0.14628403237674761</c:v>
                </c:pt>
                <c:pt idx="6">
                  <c:v>0.11242482230727173</c:v>
                </c:pt>
                <c:pt idx="7">
                  <c:v>0.16090454446618829</c:v>
                </c:pt>
                <c:pt idx="8">
                  <c:v>0.12557849114816719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04-4A39-83CC-D65A7E3E9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1416"/>
        <c:axId val="618898280"/>
      </c:barChart>
      <c:catAx>
        <c:axId val="618901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898280"/>
        <c:crosses val="autoZero"/>
        <c:auto val="1"/>
        <c:lblAlgn val="ctr"/>
        <c:lblOffset val="100"/>
        <c:noMultiLvlLbl val="0"/>
      </c:catAx>
      <c:valAx>
        <c:axId val="6188982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141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0.39973182163990884</c:v>
                </c:pt>
                <c:pt idx="1">
                  <c:v>0.43222792507058433</c:v>
                </c:pt>
                <c:pt idx="2">
                  <c:v>0.36255838846754623</c:v>
                </c:pt>
                <c:pt idx="3">
                  <c:v>0.37533471357910309</c:v>
                </c:pt>
                <c:pt idx="4">
                  <c:v>0.37626291194028982</c:v>
                </c:pt>
                <c:pt idx="5">
                  <c:v>0.36199596529441996</c:v>
                </c:pt>
                <c:pt idx="6">
                  <c:v>0.41040049443331283</c:v>
                </c:pt>
                <c:pt idx="7">
                  <c:v>0.36387537903077377</c:v>
                </c:pt>
                <c:pt idx="8">
                  <c:v>0.392121523970343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7-4C78-BD2E-2EB74225C3B6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4.067127244482921E-2</c:v>
                </c:pt>
                <c:pt idx="1">
                  <c:v>4.4055324381460724E-2</c:v>
                </c:pt>
                <c:pt idx="2">
                  <c:v>3.3401282373370464E-2</c:v>
                </c:pt>
                <c:pt idx="3">
                  <c:v>2.832558437568157E-2</c:v>
                </c:pt>
                <c:pt idx="4">
                  <c:v>2.7937713535640337E-2</c:v>
                </c:pt>
                <c:pt idx="5">
                  <c:v>2.2965944255923524E-2</c:v>
                </c:pt>
                <c:pt idx="6">
                  <c:v>2.8657045813358324E-2</c:v>
                </c:pt>
                <c:pt idx="7">
                  <c:v>3.3265938545973213E-2</c:v>
                </c:pt>
                <c:pt idx="8">
                  <c:v>3.2843562732787095E-2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7-4C78-BD2E-2EB74225C3B6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0.12242700518611872</c:v>
                </c:pt>
                <c:pt idx="1">
                  <c:v>0.12890099366336763</c:v>
                </c:pt>
                <c:pt idx="2">
                  <c:v>0.21511355288123993</c:v>
                </c:pt>
                <c:pt idx="3">
                  <c:v>6.7073805339179074E-2</c:v>
                </c:pt>
                <c:pt idx="4">
                  <c:v>0.19591990582930396</c:v>
                </c:pt>
                <c:pt idx="5">
                  <c:v>0.1851115697093946</c:v>
                </c:pt>
                <c:pt idx="6">
                  <c:v>0.2024919253813392</c:v>
                </c:pt>
                <c:pt idx="7">
                  <c:v>0.1204136585790568</c:v>
                </c:pt>
                <c:pt idx="8">
                  <c:v>0.16433575175757204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7-4C78-BD2E-2EB74225C3B6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0.43716990072914313</c:v>
                </c:pt>
                <c:pt idx="1">
                  <c:v>0.39481575688458742</c:v>
                </c:pt>
                <c:pt idx="2">
                  <c:v>0.38892677627784333</c:v>
                </c:pt>
                <c:pt idx="3">
                  <c:v>0.52926589670603619</c:v>
                </c:pt>
                <c:pt idx="4">
                  <c:v>0.39987946869476593</c:v>
                </c:pt>
                <c:pt idx="5">
                  <c:v>0.429926520740262</c:v>
                </c:pt>
                <c:pt idx="6">
                  <c:v>0.35845053437198959</c:v>
                </c:pt>
                <c:pt idx="7">
                  <c:v>0.4824450238441963</c:v>
                </c:pt>
                <c:pt idx="8">
                  <c:v>0.41069916153929775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F7-4C78-BD2E-2EB74225C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4160"/>
        <c:axId val="618904552"/>
      </c:barChart>
      <c:catAx>
        <c:axId val="61890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904552"/>
        <c:crosses val="autoZero"/>
        <c:auto val="1"/>
        <c:lblAlgn val="ctr"/>
        <c:lblOffset val="100"/>
        <c:noMultiLvlLbl val="0"/>
      </c:catAx>
      <c:valAx>
        <c:axId val="6189045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41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317896.04999999993</c:v>
                </c:pt>
                <c:pt idx="1">
                  <c:v>17021.02</c:v>
                </c:pt>
                <c:pt idx="2">
                  <c:v>109468.43000000001</c:v>
                </c:pt>
                <c:pt idx="3">
                  <c:v>19779.149999999998</c:v>
                </c:pt>
                <c:pt idx="4">
                  <c:v>66266.02</c:v>
                </c:pt>
                <c:pt idx="5">
                  <c:v>777249.19</c:v>
                </c:pt>
                <c:pt idx="6">
                  <c:v>279582.95</c:v>
                </c:pt>
                <c:pt idx="7">
                  <c:v>125849.16999999998</c:v>
                </c:pt>
                <c:pt idx="8">
                  <c:v>15208.47</c:v>
                </c:pt>
                <c:pt idx="9">
                  <c:v>0</c:v>
                </c:pt>
                <c:pt idx="10">
                  <c:v>127814.22</c:v>
                </c:pt>
                <c:pt idx="11">
                  <c:v>232709.24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08080"/>
        <c:axId val="6189076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4984</c:v>
                </c:pt>
                <c:pt idx="1">
                  <c:v>229</c:v>
                </c:pt>
                <c:pt idx="2">
                  <c:v>2383</c:v>
                </c:pt>
                <c:pt idx="3">
                  <c:v>441</c:v>
                </c:pt>
                <c:pt idx="4">
                  <c:v>4982</c:v>
                </c:pt>
                <c:pt idx="5">
                  <c:v>6750</c:v>
                </c:pt>
                <c:pt idx="6">
                  <c:v>3112</c:v>
                </c:pt>
                <c:pt idx="7">
                  <c:v>1097</c:v>
                </c:pt>
                <c:pt idx="8">
                  <c:v>207</c:v>
                </c:pt>
                <c:pt idx="9">
                  <c:v>0</c:v>
                </c:pt>
                <c:pt idx="10">
                  <c:v>9278</c:v>
                </c:pt>
                <c:pt idx="11">
                  <c:v>1054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6512"/>
        <c:axId val="618906904"/>
      </c:lineChart>
      <c:catAx>
        <c:axId val="61890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06904"/>
        <c:crosses val="autoZero"/>
        <c:auto val="1"/>
        <c:lblAlgn val="ctr"/>
        <c:lblOffset val="100"/>
        <c:noMultiLvlLbl val="0"/>
      </c:catAx>
      <c:valAx>
        <c:axId val="618906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6512"/>
        <c:crosses val="autoZero"/>
        <c:crossBetween val="between"/>
      </c:valAx>
      <c:valAx>
        <c:axId val="6189076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08080"/>
        <c:crosses val="max"/>
        <c:crossBetween val="between"/>
      </c:valAx>
      <c:catAx>
        <c:axId val="61890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76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9.36</c:v>
                </c:pt>
                <c:pt idx="1">
                  <c:v>24040.47</c:v>
                </c:pt>
                <c:pt idx="2">
                  <c:v>7524.7599999999984</c:v>
                </c:pt>
                <c:pt idx="3">
                  <c:v>5596.17</c:v>
                </c:pt>
                <c:pt idx="4">
                  <c:v>83300.03</c:v>
                </c:pt>
                <c:pt idx="5">
                  <c:v>2739.92</c:v>
                </c:pt>
                <c:pt idx="6">
                  <c:v>430.78</c:v>
                </c:pt>
                <c:pt idx="7">
                  <c:v>0</c:v>
                </c:pt>
                <c:pt idx="8">
                  <c:v>32543.190000000006</c:v>
                </c:pt>
                <c:pt idx="9">
                  <c:v>18774.03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10432"/>
        <c:axId val="618910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1</c:v>
                </c:pt>
                <c:pt idx="1">
                  <c:v>760</c:v>
                </c:pt>
                <c:pt idx="2">
                  <c:v>201</c:v>
                </c:pt>
                <c:pt idx="3">
                  <c:v>468</c:v>
                </c:pt>
                <c:pt idx="4">
                  <c:v>2389</c:v>
                </c:pt>
                <c:pt idx="5">
                  <c:v>70</c:v>
                </c:pt>
                <c:pt idx="6">
                  <c:v>10</c:v>
                </c:pt>
                <c:pt idx="7">
                  <c:v>0</c:v>
                </c:pt>
                <c:pt idx="8">
                  <c:v>5096</c:v>
                </c:pt>
                <c:pt idx="9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2784"/>
        <c:axId val="618910040"/>
      </c:lineChart>
      <c:catAx>
        <c:axId val="61891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0040"/>
        <c:crosses val="autoZero"/>
        <c:auto val="1"/>
        <c:lblAlgn val="ctr"/>
        <c:lblOffset val="100"/>
        <c:noMultiLvlLbl val="0"/>
      </c:catAx>
      <c:valAx>
        <c:axId val="618910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2784"/>
        <c:crosses val="autoZero"/>
        <c:crossBetween val="between"/>
      </c:valAx>
      <c:valAx>
        <c:axId val="618910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10432"/>
        <c:crosses val="max"/>
        <c:crossBetween val="between"/>
      </c:valAx>
      <c:catAx>
        <c:axId val="61891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10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03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36.8%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28.7%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56.1%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60.3%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61.2%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62.1%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7"/>
  <sheetViews>
    <sheetView tabSelected="1" view="pageBreakPreview" zoomScale="75" zoomScaleNormal="75" zoomScaleSheetLayoutView="75" workbookViewId="0"/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" customHeight="1"/>
    <row r="47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201" t="s">
        <v>0</v>
      </c>
      <c r="D3" s="203" t="s">
        <v>12</v>
      </c>
      <c r="E3" s="20"/>
      <c r="F3" s="20"/>
      <c r="G3" s="21"/>
      <c r="H3" s="201" t="s">
        <v>13</v>
      </c>
      <c r="I3" s="201" t="s">
        <v>14</v>
      </c>
      <c r="J3" s="27"/>
    </row>
    <row r="4" spans="1:13" ht="20.100000000000001" customHeight="1" thickBot="1">
      <c r="B4" s="16"/>
      <c r="C4" s="202"/>
      <c r="D4" s="204"/>
      <c r="E4" s="22" t="s">
        <v>15</v>
      </c>
      <c r="F4" s="22" t="s">
        <v>143</v>
      </c>
      <c r="G4" s="23" t="s">
        <v>142</v>
      </c>
      <c r="H4" s="202"/>
      <c r="I4" s="202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676948</v>
      </c>
      <c r="D5" s="30">
        <f>SUM(E5:G5)</f>
        <v>219475</v>
      </c>
      <c r="E5" s="31">
        <f>SUM(E6:E13)</f>
        <v>95367</v>
      </c>
      <c r="F5" s="31">
        <f>SUM(F6:F13)</f>
        <v>83790</v>
      </c>
      <c r="G5" s="32">
        <f t="shared" ref="G5:H5" si="0">SUM(G6:G13)</f>
        <v>40318</v>
      </c>
      <c r="H5" s="29">
        <f t="shared" si="0"/>
        <v>214611</v>
      </c>
      <c r="I5" s="33">
        <f>D5/C5</f>
        <v>0.32421249490359672</v>
      </c>
      <c r="J5" s="26"/>
      <c r="K5" s="24">
        <f t="shared" ref="K5:K13" si="1">C5-D5-H5</f>
        <v>242862</v>
      </c>
      <c r="L5" s="58">
        <f>E5/C5</f>
        <v>0.14087788131436979</v>
      </c>
      <c r="M5" s="58">
        <f>G5/C5</f>
        <v>5.9558488982905632E-2</v>
      </c>
    </row>
    <row r="6" spans="1:13" ht="20.100000000000001" customHeight="1" thickTop="1">
      <c r="B6" s="18" t="s">
        <v>17</v>
      </c>
      <c r="C6" s="34">
        <v>186979</v>
      </c>
      <c r="D6" s="35">
        <f t="shared" ref="D6:D13" si="2">SUM(E6:G6)</f>
        <v>46768</v>
      </c>
      <c r="E6" s="36">
        <v>21223</v>
      </c>
      <c r="F6" s="36">
        <v>18177</v>
      </c>
      <c r="G6" s="37">
        <v>7368</v>
      </c>
      <c r="H6" s="34">
        <v>63661</v>
      </c>
      <c r="I6" s="38">
        <f t="shared" ref="I6:I13" si="3">D6/C6</f>
        <v>0.25012434551473695</v>
      </c>
      <c r="J6" s="26"/>
      <c r="K6" s="24">
        <f t="shared" si="1"/>
        <v>76550</v>
      </c>
      <c r="L6" s="58">
        <f t="shared" ref="L6:L13" si="4">E6/C6</f>
        <v>0.11350472512956</v>
      </c>
      <c r="M6" s="58">
        <f t="shared" ref="M6:M13" si="5">G6/C6</f>
        <v>3.9405494734702826E-2</v>
      </c>
    </row>
    <row r="7" spans="1:13" ht="20.100000000000001" customHeight="1">
      <c r="B7" s="19" t="s">
        <v>18</v>
      </c>
      <c r="C7" s="39">
        <v>90561</v>
      </c>
      <c r="D7" s="40">
        <f t="shared" si="2"/>
        <v>30503</v>
      </c>
      <c r="E7" s="41">
        <v>12854</v>
      </c>
      <c r="F7" s="41">
        <v>12014</v>
      </c>
      <c r="G7" s="42">
        <v>5635</v>
      </c>
      <c r="H7" s="39">
        <v>28410</v>
      </c>
      <c r="I7" s="43">
        <f t="shared" si="3"/>
        <v>0.33682269409569243</v>
      </c>
      <c r="J7" s="26"/>
      <c r="K7" s="24">
        <f t="shared" si="1"/>
        <v>31648</v>
      </c>
      <c r="L7" s="58">
        <f t="shared" si="4"/>
        <v>0.14193747860558076</v>
      </c>
      <c r="M7" s="58">
        <f t="shared" si="5"/>
        <v>6.2223252835105616E-2</v>
      </c>
    </row>
    <row r="8" spans="1:13" ht="20.100000000000001" customHeight="1">
      <c r="B8" s="19" t="s">
        <v>19</v>
      </c>
      <c r="C8" s="39">
        <v>47748</v>
      </c>
      <c r="D8" s="40">
        <f t="shared" si="2"/>
        <v>18280</v>
      </c>
      <c r="E8" s="41">
        <v>7826</v>
      </c>
      <c r="F8" s="41">
        <v>6933</v>
      </c>
      <c r="G8" s="42">
        <v>3521</v>
      </c>
      <c r="H8" s="39">
        <v>14179</v>
      </c>
      <c r="I8" s="43">
        <f t="shared" si="3"/>
        <v>0.3828432604506995</v>
      </c>
      <c r="J8" s="26"/>
      <c r="K8" s="24">
        <f t="shared" si="1"/>
        <v>15289</v>
      </c>
      <c r="L8" s="58">
        <f t="shared" si="4"/>
        <v>0.16390215296975791</v>
      </c>
      <c r="M8" s="58">
        <f t="shared" si="5"/>
        <v>7.3741308536483197E-2</v>
      </c>
    </row>
    <row r="9" spans="1:13" ht="20.100000000000001" customHeight="1">
      <c r="B9" s="19" t="s">
        <v>20</v>
      </c>
      <c r="C9" s="39">
        <v>32685</v>
      </c>
      <c r="D9" s="40">
        <f t="shared" si="2"/>
        <v>10131</v>
      </c>
      <c r="E9" s="41">
        <v>4600</v>
      </c>
      <c r="F9" s="41">
        <v>3771</v>
      </c>
      <c r="G9" s="42">
        <v>1760</v>
      </c>
      <c r="H9" s="39">
        <v>10337</v>
      </c>
      <c r="I9" s="43">
        <f t="shared" si="3"/>
        <v>0.30995869664983938</v>
      </c>
      <c r="J9" s="26"/>
      <c r="K9" s="24">
        <f t="shared" si="1"/>
        <v>12217</v>
      </c>
      <c r="L9" s="58">
        <f t="shared" si="4"/>
        <v>0.14073734128805263</v>
      </c>
      <c r="M9" s="58">
        <f t="shared" si="5"/>
        <v>5.3847330579776656E-2</v>
      </c>
    </row>
    <row r="10" spans="1:13" ht="20.100000000000001" customHeight="1">
      <c r="B10" s="19" t="s">
        <v>21</v>
      </c>
      <c r="C10" s="39">
        <v>43519</v>
      </c>
      <c r="D10" s="40">
        <f t="shared" si="2"/>
        <v>14501</v>
      </c>
      <c r="E10" s="41">
        <v>6339</v>
      </c>
      <c r="F10" s="41">
        <v>5293</v>
      </c>
      <c r="G10" s="42">
        <v>2869</v>
      </c>
      <c r="H10" s="39">
        <v>13391</v>
      </c>
      <c r="I10" s="43">
        <f t="shared" si="3"/>
        <v>0.33321078149773664</v>
      </c>
      <c r="J10" s="26"/>
      <c r="K10" s="24">
        <f t="shared" si="1"/>
        <v>15627</v>
      </c>
      <c r="L10" s="58">
        <f t="shared" si="4"/>
        <v>0.14566051609641767</v>
      </c>
      <c r="M10" s="58">
        <f t="shared" si="5"/>
        <v>6.5925228061306559E-2</v>
      </c>
    </row>
    <row r="11" spans="1:13" ht="20.100000000000001" customHeight="1">
      <c r="B11" s="19" t="s">
        <v>22</v>
      </c>
      <c r="C11" s="39">
        <v>94146</v>
      </c>
      <c r="D11" s="40">
        <f t="shared" si="2"/>
        <v>31489</v>
      </c>
      <c r="E11" s="41">
        <v>13698</v>
      </c>
      <c r="F11" s="41">
        <v>11755</v>
      </c>
      <c r="G11" s="42">
        <v>6036</v>
      </c>
      <c r="H11" s="39">
        <v>30316</v>
      </c>
      <c r="I11" s="43">
        <f t="shared" si="3"/>
        <v>0.3344698659528817</v>
      </c>
      <c r="J11" s="26"/>
      <c r="K11" s="24">
        <f t="shared" si="1"/>
        <v>32341</v>
      </c>
      <c r="L11" s="58">
        <f t="shared" si="4"/>
        <v>0.1454974189025556</v>
      </c>
      <c r="M11" s="58">
        <f t="shared" si="5"/>
        <v>6.4113185902746797E-2</v>
      </c>
    </row>
    <row r="12" spans="1:13" ht="20.100000000000001" customHeight="1">
      <c r="B12" s="19" t="s">
        <v>23</v>
      </c>
      <c r="C12" s="39">
        <v>127520</v>
      </c>
      <c r="D12" s="40">
        <f t="shared" si="2"/>
        <v>47907</v>
      </c>
      <c r="E12" s="41">
        <v>20720</v>
      </c>
      <c r="F12" s="41">
        <v>18069</v>
      </c>
      <c r="G12" s="42">
        <v>9118</v>
      </c>
      <c r="H12" s="39">
        <v>37909</v>
      </c>
      <c r="I12" s="43">
        <f t="shared" si="3"/>
        <v>0.37568224592220828</v>
      </c>
      <c r="J12" s="26"/>
      <c r="K12" s="24">
        <f t="shared" si="1"/>
        <v>41704</v>
      </c>
      <c r="L12" s="58">
        <f t="shared" si="4"/>
        <v>0.16248431618569636</v>
      </c>
      <c r="M12" s="58">
        <f t="shared" si="5"/>
        <v>7.1502509410288587E-2</v>
      </c>
    </row>
    <row r="13" spans="1:13" ht="20.100000000000001" customHeight="1">
      <c r="B13" s="19" t="s">
        <v>24</v>
      </c>
      <c r="C13" s="39">
        <v>53790</v>
      </c>
      <c r="D13" s="40">
        <f t="shared" si="2"/>
        <v>19896</v>
      </c>
      <c r="E13" s="41">
        <v>8107</v>
      </c>
      <c r="F13" s="41">
        <v>7778</v>
      </c>
      <c r="G13" s="42">
        <v>4011</v>
      </c>
      <c r="H13" s="39">
        <v>16408</v>
      </c>
      <c r="I13" s="43">
        <f t="shared" si="3"/>
        <v>0.36988287785833796</v>
      </c>
      <c r="J13" s="26"/>
      <c r="K13" s="24">
        <f t="shared" si="1"/>
        <v>17486</v>
      </c>
      <c r="L13" s="58">
        <f t="shared" si="4"/>
        <v>0.15071574642126789</v>
      </c>
      <c r="M13" s="58">
        <f t="shared" si="5"/>
        <v>7.4567763524818739E-2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7" t="s">
        <v>66</v>
      </c>
      <c r="C4" s="208"/>
      <c r="D4" s="45">
        <f>SUM(D5:D7)</f>
        <v>7155</v>
      </c>
      <c r="E4" s="46">
        <f t="shared" ref="E4:K4" si="0">SUM(E5:E7)</f>
        <v>5807</v>
      </c>
      <c r="F4" s="46">
        <f t="shared" si="0"/>
        <v>8560</v>
      </c>
      <c r="G4" s="46">
        <f t="shared" si="0"/>
        <v>5398</v>
      </c>
      <c r="H4" s="46">
        <f t="shared" si="0"/>
        <v>4561</v>
      </c>
      <c r="I4" s="46">
        <f t="shared" si="0"/>
        <v>5663</v>
      </c>
      <c r="J4" s="45">
        <f t="shared" si="0"/>
        <v>2965</v>
      </c>
      <c r="K4" s="47">
        <f t="shared" si="0"/>
        <v>40109</v>
      </c>
      <c r="L4" s="55">
        <f>K4/人口統計!D5</f>
        <v>0.18274974370657251</v>
      </c>
      <c r="O4" s="14" t="s">
        <v>187</v>
      </c>
    </row>
    <row r="5" spans="1:21" ht="20.100000000000001" customHeight="1">
      <c r="B5" s="117"/>
      <c r="C5" s="118" t="s">
        <v>15</v>
      </c>
      <c r="D5" s="48">
        <v>780</v>
      </c>
      <c r="E5" s="49">
        <v>719</v>
      </c>
      <c r="F5" s="49">
        <v>661</v>
      </c>
      <c r="G5" s="49">
        <v>558</v>
      </c>
      <c r="H5" s="49">
        <v>396</v>
      </c>
      <c r="I5" s="49">
        <v>507</v>
      </c>
      <c r="J5" s="48">
        <v>295</v>
      </c>
      <c r="K5" s="50">
        <f>SUM(D5:J5)</f>
        <v>3916</v>
      </c>
      <c r="L5" s="56">
        <f>K5/人口統計!D5</f>
        <v>1.7842578881421576E-2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143</v>
      </c>
      <c r="D6" s="48">
        <v>2936</v>
      </c>
      <c r="E6" s="49">
        <v>2194</v>
      </c>
      <c r="F6" s="49">
        <v>2855</v>
      </c>
      <c r="G6" s="49">
        <v>1644</v>
      </c>
      <c r="H6" s="49">
        <v>1334</v>
      </c>
      <c r="I6" s="49">
        <v>1446</v>
      </c>
      <c r="J6" s="48">
        <v>872</v>
      </c>
      <c r="K6" s="50">
        <f>SUM(D6:J6)</f>
        <v>13281</v>
      </c>
      <c r="L6" s="56">
        <f>K6/人口統計!D5</f>
        <v>6.0512586854994874E-2</v>
      </c>
      <c r="O6" s="162">
        <f>SUM(D6,D7)</f>
        <v>6375</v>
      </c>
      <c r="P6" s="162">
        <f t="shared" ref="P6:U6" si="1">SUM(E6,E7)</f>
        <v>5088</v>
      </c>
      <c r="Q6" s="162">
        <f t="shared" si="1"/>
        <v>7899</v>
      </c>
      <c r="R6" s="162">
        <f t="shared" si="1"/>
        <v>4840</v>
      </c>
      <c r="S6" s="162">
        <f t="shared" si="1"/>
        <v>4165</v>
      </c>
      <c r="T6" s="162">
        <f t="shared" si="1"/>
        <v>5156</v>
      </c>
      <c r="U6" s="162">
        <f t="shared" si="1"/>
        <v>2670</v>
      </c>
    </row>
    <row r="7" spans="1:21" ht="20.100000000000001" customHeight="1">
      <c r="B7" s="117"/>
      <c r="C7" s="119" t="s">
        <v>142</v>
      </c>
      <c r="D7" s="51">
        <v>3439</v>
      </c>
      <c r="E7" s="52">
        <v>2894</v>
      </c>
      <c r="F7" s="52">
        <v>5044</v>
      </c>
      <c r="G7" s="52">
        <v>3196</v>
      </c>
      <c r="H7" s="52">
        <v>2831</v>
      </c>
      <c r="I7" s="52">
        <v>3710</v>
      </c>
      <c r="J7" s="51">
        <v>1798</v>
      </c>
      <c r="K7" s="53">
        <f>SUM(D7:J7)</f>
        <v>22912</v>
      </c>
      <c r="L7" s="57">
        <f>K7/人口統計!D5</f>
        <v>0.10439457797015606</v>
      </c>
      <c r="O7" s="14">
        <f>O6/($K$6+$K$7)</f>
        <v>0.17613903240958195</v>
      </c>
      <c r="P7" s="14">
        <f t="shared" ref="P7:U7" si="2">P6/($K$6+$K$7)</f>
        <v>0.14057967010195341</v>
      </c>
      <c r="Q7" s="14">
        <f t="shared" si="2"/>
        <v>0.21824662227502556</v>
      </c>
      <c r="R7" s="14">
        <f t="shared" si="2"/>
        <v>0.1337275163705689</v>
      </c>
      <c r="S7" s="14">
        <f t="shared" si="2"/>
        <v>0.11507750117426022</v>
      </c>
      <c r="T7" s="14">
        <f t="shared" si="2"/>
        <v>0.14245848644765563</v>
      </c>
      <c r="U7" s="14">
        <f t="shared" si="2"/>
        <v>7.3771171220954335E-2</v>
      </c>
    </row>
    <row r="8" spans="1:21" ht="20.100000000000001" customHeight="1" thickBot="1">
      <c r="B8" s="207" t="s">
        <v>67</v>
      </c>
      <c r="C8" s="208"/>
      <c r="D8" s="45">
        <v>76</v>
      </c>
      <c r="E8" s="46">
        <v>118</v>
      </c>
      <c r="F8" s="46">
        <v>80</v>
      </c>
      <c r="G8" s="46">
        <v>90</v>
      </c>
      <c r="H8" s="46">
        <v>67</v>
      </c>
      <c r="I8" s="46">
        <v>74</v>
      </c>
      <c r="J8" s="45">
        <v>47</v>
      </c>
      <c r="K8" s="47">
        <f>SUM(D8:J8)</f>
        <v>552</v>
      </c>
      <c r="L8" s="80"/>
    </row>
    <row r="9" spans="1:21" ht="20.100000000000001" customHeight="1" thickTop="1">
      <c r="B9" s="209" t="s">
        <v>34</v>
      </c>
      <c r="C9" s="210"/>
      <c r="D9" s="35">
        <f>D4+D8</f>
        <v>7231</v>
      </c>
      <c r="E9" s="34">
        <f t="shared" ref="E9:K9" si="3">E4+E8</f>
        <v>5925</v>
      </c>
      <c r="F9" s="34">
        <f t="shared" si="3"/>
        <v>8640</v>
      </c>
      <c r="G9" s="34">
        <f t="shared" si="3"/>
        <v>5488</v>
      </c>
      <c r="H9" s="34">
        <f t="shared" si="3"/>
        <v>4628</v>
      </c>
      <c r="I9" s="34">
        <f t="shared" si="3"/>
        <v>5737</v>
      </c>
      <c r="J9" s="35">
        <f t="shared" si="3"/>
        <v>3012</v>
      </c>
      <c r="K9" s="54">
        <f t="shared" si="3"/>
        <v>40661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11" t="s">
        <v>17</v>
      </c>
      <c r="C24" s="212"/>
      <c r="D24" s="45">
        <v>1230</v>
      </c>
      <c r="E24" s="46">
        <v>1221</v>
      </c>
      <c r="F24" s="46">
        <v>1377</v>
      </c>
      <c r="G24" s="46">
        <v>1013</v>
      </c>
      <c r="H24" s="46">
        <v>822</v>
      </c>
      <c r="I24" s="46">
        <v>1053</v>
      </c>
      <c r="J24" s="45">
        <v>576</v>
      </c>
      <c r="K24" s="47">
        <f>SUM(D24:J24)</f>
        <v>7292</v>
      </c>
      <c r="L24" s="55">
        <f>K24/人口統計!D6</f>
        <v>0.15591857680465276</v>
      </c>
    </row>
    <row r="25" spans="1:12" ht="20.100000000000001" customHeight="1">
      <c r="B25" s="215" t="s">
        <v>43</v>
      </c>
      <c r="C25" s="216"/>
      <c r="D25" s="45">
        <v>1274</v>
      </c>
      <c r="E25" s="46">
        <v>1045</v>
      </c>
      <c r="F25" s="46">
        <v>1119</v>
      </c>
      <c r="G25" s="46">
        <v>721</v>
      </c>
      <c r="H25" s="46">
        <v>619</v>
      </c>
      <c r="I25" s="46">
        <v>682</v>
      </c>
      <c r="J25" s="45">
        <v>357</v>
      </c>
      <c r="K25" s="47">
        <f t="shared" ref="K25:K31" si="4">SUM(D25:J25)</f>
        <v>5817</v>
      </c>
      <c r="L25" s="55">
        <f>K25/人口統計!D7</f>
        <v>0.19070255384716259</v>
      </c>
    </row>
    <row r="26" spans="1:12" ht="20.100000000000001" customHeight="1">
      <c r="B26" s="215" t="s">
        <v>44</v>
      </c>
      <c r="C26" s="216"/>
      <c r="D26" s="45">
        <v>781</v>
      </c>
      <c r="E26" s="46">
        <v>400</v>
      </c>
      <c r="F26" s="46">
        <v>867</v>
      </c>
      <c r="G26" s="46">
        <v>482</v>
      </c>
      <c r="H26" s="46">
        <v>382</v>
      </c>
      <c r="I26" s="46">
        <v>506</v>
      </c>
      <c r="J26" s="45">
        <v>320</v>
      </c>
      <c r="K26" s="47">
        <f t="shared" si="4"/>
        <v>3738</v>
      </c>
      <c r="L26" s="55">
        <f>K26/人口統計!D8</f>
        <v>0.20448577680525165</v>
      </c>
    </row>
    <row r="27" spans="1:12" ht="20.100000000000001" customHeight="1">
      <c r="B27" s="215" t="s">
        <v>45</v>
      </c>
      <c r="C27" s="216"/>
      <c r="D27" s="45">
        <v>206</v>
      </c>
      <c r="E27" s="46">
        <v>217</v>
      </c>
      <c r="F27" s="46">
        <v>341</v>
      </c>
      <c r="G27" s="46">
        <v>228</v>
      </c>
      <c r="H27" s="46">
        <v>184</v>
      </c>
      <c r="I27" s="46">
        <v>214</v>
      </c>
      <c r="J27" s="45">
        <v>127</v>
      </c>
      <c r="K27" s="47">
        <f t="shared" si="4"/>
        <v>1517</v>
      </c>
      <c r="L27" s="55">
        <f>K27/人口統計!D9</f>
        <v>0.14973842661139078</v>
      </c>
    </row>
    <row r="28" spans="1:12" ht="20.100000000000001" customHeight="1">
      <c r="B28" s="215" t="s">
        <v>46</v>
      </c>
      <c r="C28" s="216"/>
      <c r="D28" s="45">
        <v>339</v>
      </c>
      <c r="E28" s="46">
        <v>263</v>
      </c>
      <c r="F28" s="46">
        <v>521</v>
      </c>
      <c r="G28" s="46">
        <v>320</v>
      </c>
      <c r="H28" s="46">
        <v>316</v>
      </c>
      <c r="I28" s="46">
        <v>401</v>
      </c>
      <c r="J28" s="45">
        <v>210</v>
      </c>
      <c r="K28" s="47">
        <f t="shared" si="4"/>
        <v>2370</v>
      </c>
      <c r="L28" s="55">
        <f>K28/人口統計!D10</f>
        <v>0.16343700434452796</v>
      </c>
    </row>
    <row r="29" spans="1:12" ht="20.100000000000001" customHeight="1">
      <c r="B29" s="215" t="s">
        <v>47</v>
      </c>
      <c r="C29" s="216"/>
      <c r="D29" s="45">
        <v>749</v>
      </c>
      <c r="E29" s="46">
        <v>765</v>
      </c>
      <c r="F29" s="46">
        <v>1408</v>
      </c>
      <c r="G29" s="46">
        <v>771</v>
      </c>
      <c r="H29" s="46">
        <v>657</v>
      </c>
      <c r="I29" s="46">
        <v>769</v>
      </c>
      <c r="J29" s="45">
        <v>398</v>
      </c>
      <c r="K29" s="47">
        <f t="shared" si="4"/>
        <v>5517</v>
      </c>
      <c r="L29" s="55">
        <f>K29/人口統計!D11</f>
        <v>0.17520403950585919</v>
      </c>
    </row>
    <row r="30" spans="1:12" ht="20.100000000000001" customHeight="1">
      <c r="B30" s="215" t="s">
        <v>48</v>
      </c>
      <c r="C30" s="216"/>
      <c r="D30" s="45">
        <v>1984</v>
      </c>
      <c r="E30" s="46">
        <v>1485</v>
      </c>
      <c r="F30" s="46">
        <v>2120</v>
      </c>
      <c r="G30" s="46">
        <v>1461</v>
      </c>
      <c r="H30" s="46">
        <v>1230</v>
      </c>
      <c r="I30" s="46">
        <v>1471</v>
      </c>
      <c r="J30" s="45">
        <v>705</v>
      </c>
      <c r="K30" s="47">
        <f t="shared" si="4"/>
        <v>10456</v>
      </c>
      <c r="L30" s="55">
        <f>K30/人口統計!D12</f>
        <v>0.21825620472999771</v>
      </c>
    </row>
    <row r="31" spans="1:12" ht="20.100000000000001" customHeight="1" thickBot="1">
      <c r="B31" s="211" t="s">
        <v>24</v>
      </c>
      <c r="C31" s="212"/>
      <c r="D31" s="45">
        <v>592</v>
      </c>
      <c r="E31" s="46">
        <v>411</v>
      </c>
      <c r="F31" s="46">
        <v>807</v>
      </c>
      <c r="G31" s="46">
        <v>402</v>
      </c>
      <c r="H31" s="46">
        <v>351</v>
      </c>
      <c r="I31" s="46">
        <v>567</v>
      </c>
      <c r="J31" s="45">
        <v>272</v>
      </c>
      <c r="K31" s="47">
        <f t="shared" si="4"/>
        <v>3402</v>
      </c>
      <c r="L31" s="59">
        <f>K31/人口統計!D13</f>
        <v>0.17098914354644149</v>
      </c>
    </row>
    <row r="32" spans="1:12" ht="20.100000000000001" customHeight="1" thickTop="1">
      <c r="B32" s="213" t="s">
        <v>49</v>
      </c>
      <c r="C32" s="214"/>
      <c r="D32" s="35">
        <f>SUM(D24:D31)</f>
        <v>7155</v>
      </c>
      <c r="E32" s="34">
        <f t="shared" ref="E32:J32" si="5">SUM(E24:E31)</f>
        <v>5807</v>
      </c>
      <c r="F32" s="34">
        <f t="shared" si="5"/>
        <v>8560</v>
      </c>
      <c r="G32" s="34">
        <f t="shared" si="5"/>
        <v>5398</v>
      </c>
      <c r="H32" s="34">
        <f t="shared" si="5"/>
        <v>4561</v>
      </c>
      <c r="I32" s="34">
        <f t="shared" si="5"/>
        <v>5663</v>
      </c>
      <c r="J32" s="35">
        <f t="shared" si="5"/>
        <v>2965</v>
      </c>
      <c r="K32" s="54">
        <f>SUM(K24:K31)</f>
        <v>40109</v>
      </c>
      <c r="L32" s="60">
        <f>K32/人口統計!D5</f>
        <v>0.18274974370657251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152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186</v>
      </c>
    </row>
    <row r="50" spans="2:14" ht="20.100000000000001" customHeight="1">
      <c r="B50" s="205" t="s">
        <v>153</v>
      </c>
      <c r="C50" s="206"/>
      <c r="D50" s="191">
        <v>276</v>
      </c>
      <c r="E50" s="192">
        <v>293</v>
      </c>
      <c r="F50" s="192">
        <v>276</v>
      </c>
      <c r="G50" s="192">
        <v>235</v>
      </c>
      <c r="H50" s="192">
        <v>185</v>
      </c>
      <c r="I50" s="192">
        <v>211</v>
      </c>
      <c r="J50" s="191">
        <v>131</v>
      </c>
      <c r="K50" s="193">
        <f t="shared" ref="K50:K82" si="6">SUM(D50:J50)</f>
        <v>1607</v>
      </c>
      <c r="L50" s="194">
        <f>K50/N50</f>
        <v>0.1476886315595993</v>
      </c>
      <c r="N50" s="14">
        <v>10881</v>
      </c>
    </row>
    <row r="51" spans="2:14" ht="20.100000000000001" customHeight="1">
      <c r="B51" s="205" t="s">
        <v>154</v>
      </c>
      <c r="C51" s="206"/>
      <c r="D51" s="191">
        <v>231</v>
      </c>
      <c r="E51" s="192">
        <v>172</v>
      </c>
      <c r="F51" s="192">
        <v>257</v>
      </c>
      <c r="G51" s="192">
        <v>167</v>
      </c>
      <c r="H51" s="192">
        <v>134</v>
      </c>
      <c r="I51" s="192">
        <v>190</v>
      </c>
      <c r="J51" s="191">
        <v>81</v>
      </c>
      <c r="K51" s="193">
        <f t="shared" si="6"/>
        <v>1232</v>
      </c>
      <c r="L51" s="194">
        <f t="shared" ref="L51:L82" si="7">K51/N51</f>
        <v>0.15682281059063136</v>
      </c>
      <c r="N51" s="14">
        <v>7856</v>
      </c>
    </row>
    <row r="52" spans="2:14" ht="20.100000000000001" customHeight="1">
      <c r="B52" s="205" t="s">
        <v>155</v>
      </c>
      <c r="C52" s="206"/>
      <c r="D52" s="191">
        <v>345</v>
      </c>
      <c r="E52" s="192">
        <v>342</v>
      </c>
      <c r="F52" s="192">
        <v>359</v>
      </c>
      <c r="G52" s="192">
        <v>268</v>
      </c>
      <c r="H52" s="192">
        <v>238</v>
      </c>
      <c r="I52" s="192">
        <v>260</v>
      </c>
      <c r="J52" s="191">
        <v>159</v>
      </c>
      <c r="K52" s="193">
        <f t="shared" si="6"/>
        <v>1971</v>
      </c>
      <c r="L52" s="194">
        <f t="shared" si="7"/>
        <v>0.17691410106812674</v>
      </c>
      <c r="N52" s="14">
        <v>11141</v>
      </c>
    </row>
    <row r="53" spans="2:14" ht="20.100000000000001" customHeight="1">
      <c r="B53" s="205" t="s">
        <v>156</v>
      </c>
      <c r="C53" s="206"/>
      <c r="D53" s="191">
        <v>170</v>
      </c>
      <c r="E53" s="192">
        <v>205</v>
      </c>
      <c r="F53" s="192">
        <v>227</v>
      </c>
      <c r="G53" s="192">
        <v>177</v>
      </c>
      <c r="H53" s="192">
        <v>132</v>
      </c>
      <c r="I53" s="192">
        <v>209</v>
      </c>
      <c r="J53" s="191">
        <v>105</v>
      </c>
      <c r="K53" s="193">
        <f t="shared" si="6"/>
        <v>1225</v>
      </c>
      <c r="L53" s="194">
        <f t="shared" si="7"/>
        <v>0.1583096407340398</v>
      </c>
      <c r="N53" s="14">
        <v>7738</v>
      </c>
    </row>
    <row r="54" spans="2:14" ht="20.100000000000001" customHeight="1">
      <c r="B54" s="205" t="s">
        <v>157</v>
      </c>
      <c r="C54" s="206"/>
      <c r="D54" s="191">
        <v>152</v>
      </c>
      <c r="E54" s="192">
        <v>175</v>
      </c>
      <c r="F54" s="192">
        <v>184</v>
      </c>
      <c r="G54" s="192">
        <v>126</v>
      </c>
      <c r="H54" s="192">
        <v>102</v>
      </c>
      <c r="I54" s="192">
        <v>132</v>
      </c>
      <c r="J54" s="191">
        <v>75</v>
      </c>
      <c r="K54" s="193">
        <f t="shared" si="6"/>
        <v>946</v>
      </c>
      <c r="L54" s="194">
        <f t="shared" si="7"/>
        <v>0.14333333333333334</v>
      </c>
      <c r="N54" s="14">
        <v>6600</v>
      </c>
    </row>
    <row r="55" spans="2:14" ht="20.100000000000001" customHeight="1">
      <c r="B55" s="205" t="s">
        <v>158</v>
      </c>
      <c r="C55" s="206"/>
      <c r="D55" s="191">
        <v>78</v>
      </c>
      <c r="E55" s="192">
        <v>67</v>
      </c>
      <c r="F55" s="192">
        <v>88</v>
      </c>
      <c r="G55" s="192">
        <v>60</v>
      </c>
      <c r="H55" s="192">
        <v>48</v>
      </c>
      <c r="I55" s="192">
        <v>68</v>
      </c>
      <c r="J55" s="191">
        <v>33</v>
      </c>
      <c r="K55" s="193">
        <f t="shared" si="6"/>
        <v>442</v>
      </c>
      <c r="L55" s="194">
        <f t="shared" si="7"/>
        <v>0.17319749216300939</v>
      </c>
      <c r="N55" s="14">
        <v>2552</v>
      </c>
    </row>
    <row r="56" spans="2:14" ht="20.100000000000001" customHeight="1">
      <c r="B56" s="205" t="s">
        <v>159</v>
      </c>
      <c r="C56" s="206"/>
      <c r="D56" s="191">
        <v>171</v>
      </c>
      <c r="E56" s="192">
        <v>151</v>
      </c>
      <c r="F56" s="192">
        <v>150</v>
      </c>
      <c r="G56" s="192">
        <v>129</v>
      </c>
      <c r="H56" s="192">
        <v>95</v>
      </c>
      <c r="I56" s="192">
        <v>109</v>
      </c>
      <c r="J56" s="191">
        <v>41</v>
      </c>
      <c r="K56" s="193">
        <f t="shared" si="6"/>
        <v>846</v>
      </c>
      <c r="L56" s="194">
        <f t="shared" si="7"/>
        <v>0.20224719101123595</v>
      </c>
      <c r="N56" s="14">
        <v>4183</v>
      </c>
    </row>
    <row r="57" spans="2:14" ht="20.100000000000001" customHeight="1">
      <c r="B57" s="205" t="s">
        <v>160</v>
      </c>
      <c r="C57" s="206"/>
      <c r="D57" s="191">
        <v>436</v>
      </c>
      <c r="E57" s="192">
        <v>416</v>
      </c>
      <c r="F57" s="192">
        <v>375</v>
      </c>
      <c r="G57" s="192">
        <v>237</v>
      </c>
      <c r="H57" s="192">
        <v>183</v>
      </c>
      <c r="I57" s="192">
        <v>214</v>
      </c>
      <c r="J57" s="191">
        <v>125</v>
      </c>
      <c r="K57" s="193">
        <f t="shared" si="6"/>
        <v>1986</v>
      </c>
      <c r="L57" s="194">
        <f t="shared" si="7"/>
        <v>0.21516793066088841</v>
      </c>
      <c r="N57" s="14">
        <v>9230</v>
      </c>
    </row>
    <row r="58" spans="2:14" ht="20.100000000000001" customHeight="1">
      <c r="B58" s="205" t="s">
        <v>161</v>
      </c>
      <c r="C58" s="206"/>
      <c r="D58" s="191">
        <v>430</v>
      </c>
      <c r="E58" s="192">
        <v>322</v>
      </c>
      <c r="F58" s="192">
        <v>379</v>
      </c>
      <c r="G58" s="192">
        <v>230</v>
      </c>
      <c r="H58" s="192">
        <v>237</v>
      </c>
      <c r="I58" s="192">
        <v>228</v>
      </c>
      <c r="J58" s="191">
        <v>134</v>
      </c>
      <c r="K58" s="193">
        <f t="shared" si="6"/>
        <v>1960</v>
      </c>
      <c r="L58" s="194">
        <f t="shared" si="7"/>
        <v>0.18668444613772739</v>
      </c>
      <c r="N58" s="14">
        <v>10499</v>
      </c>
    </row>
    <row r="59" spans="2:14" ht="20.100000000000001" customHeight="1">
      <c r="B59" s="205" t="s">
        <v>162</v>
      </c>
      <c r="C59" s="206"/>
      <c r="D59" s="191">
        <v>249</v>
      </c>
      <c r="E59" s="192">
        <v>184</v>
      </c>
      <c r="F59" s="192">
        <v>221</v>
      </c>
      <c r="G59" s="192">
        <v>145</v>
      </c>
      <c r="H59" s="192">
        <v>108</v>
      </c>
      <c r="I59" s="192">
        <v>146</v>
      </c>
      <c r="J59" s="191">
        <v>62</v>
      </c>
      <c r="K59" s="193">
        <f t="shared" si="6"/>
        <v>1115</v>
      </c>
      <c r="L59" s="194">
        <f t="shared" si="7"/>
        <v>0.16917008041268397</v>
      </c>
      <c r="N59" s="14">
        <v>6591</v>
      </c>
    </row>
    <row r="60" spans="2:14" ht="20.100000000000001" customHeight="1">
      <c r="B60" s="205" t="s">
        <v>163</v>
      </c>
      <c r="C60" s="206"/>
      <c r="D60" s="191">
        <v>391</v>
      </c>
      <c r="E60" s="192">
        <v>206</v>
      </c>
      <c r="F60" s="192">
        <v>463</v>
      </c>
      <c r="G60" s="192">
        <v>255</v>
      </c>
      <c r="H60" s="192">
        <v>209</v>
      </c>
      <c r="I60" s="192">
        <v>277</v>
      </c>
      <c r="J60" s="191">
        <v>176</v>
      </c>
      <c r="K60" s="193">
        <f t="shared" si="6"/>
        <v>1977</v>
      </c>
      <c r="L60" s="194">
        <f t="shared" si="7"/>
        <v>0.21038629349792487</v>
      </c>
      <c r="N60" s="14">
        <v>9397</v>
      </c>
    </row>
    <row r="61" spans="2:14" ht="20.100000000000001" customHeight="1">
      <c r="B61" s="205" t="s">
        <v>164</v>
      </c>
      <c r="C61" s="206"/>
      <c r="D61" s="191">
        <v>122</v>
      </c>
      <c r="E61" s="192">
        <v>69</v>
      </c>
      <c r="F61" s="192">
        <v>129</v>
      </c>
      <c r="G61" s="192">
        <v>100</v>
      </c>
      <c r="H61" s="192">
        <v>63</v>
      </c>
      <c r="I61" s="192">
        <v>90</v>
      </c>
      <c r="J61" s="191">
        <v>53</v>
      </c>
      <c r="K61" s="193">
        <f t="shared" si="6"/>
        <v>626</v>
      </c>
      <c r="L61" s="194">
        <f t="shared" si="7"/>
        <v>0.21105866486850977</v>
      </c>
      <c r="N61" s="14">
        <v>2966</v>
      </c>
    </row>
    <row r="62" spans="2:14" ht="20.100000000000001" customHeight="1">
      <c r="B62" s="205" t="s">
        <v>165</v>
      </c>
      <c r="C62" s="206"/>
      <c r="D62" s="191">
        <v>276</v>
      </c>
      <c r="E62" s="192">
        <v>129</v>
      </c>
      <c r="F62" s="192">
        <v>282</v>
      </c>
      <c r="G62" s="192">
        <v>137</v>
      </c>
      <c r="H62" s="192">
        <v>115</v>
      </c>
      <c r="I62" s="192">
        <v>144</v>
      </c>
      <c r="J62" s="191">
        <v>96</v>
      </c>
      <c r="K62" s="193">
        <f t="shared" si="6"/>
        <v>1179</v>
      </c>
      <c r="L62" s="194">
        <f t="shared" si="7"/>
        <v>0.19925637992225789</v>
      </c>
      <c r="N62" s="14">
        <v>5917</v>
      </c>
    </row>
    <row r="63" spans="2:14" ht="20.100000000000001" customHeight="1">
      <c r="B63" s="205" t="s">
        <v>166</v>
      </c>
      <c r="C63" s="206"/>
      <c r="D63" s="191">
        <v>195</v>
      </c>
      <c r="E63" s="192">
        <v>201</v>
      </c>
      <c r="F63" s="192">
        <v>320</v>
      </c>
      <c r="G63" s="192">
        <v>203</v>
      </c>
      <c r="H63" s="192">
        <v>166</v>
      </c>
      <c r="I63" s="192">
        <v>181</v>
      </c>
      <c r="J63" s="191">
        <v>109</v>
      </c>
      <c r="K63" s="193">
        <f t="shared" si="6"/>
        <v>1375</v>
      </c>
      <c r="L63" s="194">
        <f t="shared" si="7"/>
        <v>0.14812021975654421</v>
      </c>
      <c r="N63" s="14">
        <v>9283</v>
      </c>
    </row>
    <row r="64" spans="2:14" ht="20.100000000000001" customHeight="1">
      <c r="B64" s="205" t="s">
        <v>167</v>
      </c>
      <c r="C64" s="206"/>
      <c r="D64" s="191">
        <v>18</v>
      </c>
      <c r="E64" s="192">
        <v>23</v>
      </c>
      <c r="F64" s="192">
        <v>24</v>
      </c>
      <c r="G64" s="192">
        <v>26</v>
      </c>
      <c r="H64" s="192">
        <v>22</v>
      </c>
      <c r="I64" s="192">
        <v>34</v>
      </c>
      <c r="J64" s="191">
        <v>18</v>
      </c>
      <c r="K64" s="193">
        <f t="shared" si="6"/>
        <v>165</v>
      </c>
      <c r="L64" s="194">
        <f t="shared" si="7"/>
        <v>0.19457547169811321</v>
      </c>
      <c r="N64" s="14">
        <v>848</v>
      </c>
    </row>
    <row r="65" spans="2:14" ht="20.100000000000001" customHeight="1">
      <c r="B65" s="205" t="s">
        <v>168</v>
      </c>
      <c r="C65" s="206"/>
      <c r="D65" s="191">
        <v>214</v>
      </c>
      <c r="E65" s="192">
        <v>162</v>
      </c>
      <c r="F65" s="192">
        <v>366</v>
      </c>
      <c r="G65" s="192">
        <v>222</v>
      </c>
      <c r="H65" s="192">
        <v>230</v>
      </c>
      <c r="I65" s="192">
        <v>283</v>
      </c>
      <c r="J65" s="191">
        <v>146</v>
      </c>
      <c r="K65" s="193">
        <f t="shared" si="6"/>
        <v>1623</v>
      </c>
      <c r="L65" s="194">
        <f t="shared" si="7"/>
        <v>0.16326325319384369</v>
      </c>
      <c r="N65" s="14">
        <v>9941</v>
      </c>
    </row>
    <row r="66" spans="2:14" ht="20.100000000000001" customHeight="1">
      <c r="B66" s="205" t="s">
        <v>169</v>
      </c>
      <c r="C66" s="206"/>
      <c r="D66" s="191">
        <v>130</v>
      </c>
      <c r="E66" s="192">
        <v>109</v>
      </c>
      <c r="F66" s="192">
        <v>157</v>
      </c>
      <c r="G66" s="192">
        <v>102</v>
      </c>
      <c r="H66" s="192">
        <v>90</v>
      </c>
      <c r="I66" s="192">
        <v>122</v>
      </c>
      <c r="J66" s="191">
        <v>68</v>
      </c>
      <c r="K66" s="193">
        <f t="shared" si="6"/>
        <v>778</v>
      </c>
      <c r="L66" s="194">
        <f t="shared" si="7"/>
        <v>0.1706140350877193</v>
      </c>
      <c r="N66" s="14">
        <v>4560</v>
      </c>
    </row>
    <row r="67" spans="2:14" ht="20.100000000000001" customHeight="1">
      <c r="B67" s="205" t="s">
        <v>170</v>
      </c>
      <c r="C67" s="206"/>
      <c r="D67" s="187">
        <v>558</v>
      </c>
      <c r="E67" s="188">
        <v>566</v>
      </c>
      <c r="F67" s="188">
        <v>1012</v>
      </c>
      <c r="G67" s="188">
        <v>549</v>
      </c>
      <c r="H67" s="188">
        <v>472</v>
      </c>
      <c r="I67" s="188">
        <v>570</v>
      </c>
      <c r="J67" s="187">
        <v>292</v>
      </c>
      <c r="K67" s="189">
        <f t="shared" si="6"/>
        <v>4019</v>
      </c>
      <c r="L67" s="195">
        <f t="shared" si="7"/>
        <v>0.18609927764400816</v>
      </c>
      <c r="N67" s="14">
        <v>21596</v>
      </c>
    </row>
    <row r="68" spans="2:14" ht="20.100000000000001" customHeight="1">
      <c r="B68" s="205" t="s">
        <v>171</v>
      </c>
      <c r="C68" s="206"/>
      <c r="D68" s="187">
        <v>100</v>
      </c>
      <c r="E68" s="188">
        <v>94</v>
      </c>
      <c r="F68" s="188">
        <v>183</v>
      </c>
      <c r="G68" s="188">
        <v>106</v>
      </c>
      <c r="H68" s="188">
        <v>81</v>
      </c>
      <c r="I68" s="188">
        <v>86</v>
      </c>
      <c r="J68" s="187">
        <v>53</v>
      </c>
      <c r="K68" s="189">
        <f t="shared" si="6"/>
        <v>703</v>
      </c>
      <c r="L68" s="195">
        <f t="shared" si="7"/>
        <v>0.17079689018464528</v>
      </c>
      <c r="N68" s="14">
        <v>4116</v>
      </c>
    </row>
    <row r="69" spans="2:14" ht="20.100000000000001" customHeight="1">
      <c r="B69" s="205" t="s">
        <v>172</v>
      </c>
      <c r="C69" s="206"/>
      <c r="D69" s="187">
        <v>99</v>
      </c>
      <c r="E69" s="188">
        <v>119</v>
      </c>
      <c r="F69" s="188">
        <v>235</v>
      </c>
      <c r="G69" s="188">
        <v>128</v>
      </c>
      <c r="H69" s="188">
        <v>112</v>
      </c>
      <c r="I69" s="188">
        <v>127</v>
      </c>
      <c r="J69" s="187">
        <v>62</v>
      </c>
      <c r="K69" s="189">
        <f t="shared" si="6"/>
        <v>882</v>
      </c>
      <c r="L69" s="195">
        <f t="shared" si="7"/>
        <v>0.15267439847671802</v>
      </c>
      <c r="N69" s="14">
        <v>5777</v>
      </c>
    </row>
    <row r="70" spans="2:14" ht="20.100000000000001" customHeight="1">
      <c r="B70" s="205" t="s">
        <v>173</v>
      </c>
      <c r="C70" s="206"/>
      <c r="D70" s="187">
        <v>754</v>
      </c>
      <c r="E70" s="188">
        <v>489</v>
      </c>
      <c r="F70" s="188">
        <v>673</v>
      </c>
      <c r="G70" s="188">
        <v>454</v>
      </c>
      <c r="H70" s="188">
        <v>400</v>
      </c>
      <c r="I70" s="188">
        <v>462</v>
      </c>
      <c r="J70" s="187">
        <v>225</v>
      </c>
      <c r="K70" s="189">
        <f t="shared" si="6"/>
        <v>3457</v>
      </c>
      <c r="L70" s="195">
        <f t="shared" si="7"/>
        <v>0.22519705556641262</v>
      </c>
      <c r="N70" s="14">
        <v>15351</v>
      </c>
    </row>
    <row r="71" spans="2:14" ht="20.100000000000001" customHeight="1">
      <c r="B71" s="205" t="s">
        <v>174</v>
      </c>
      <c r="C71" s="206"/>
      <c r="D71" s="187">
        <v>116</v>
      </c>
      <c r="E71" s="188">
        <v>123</v>
      </c>
      <c r="F71" s="188">
        <v>207</v>
      </c>
      <c r="G71" s="188">
        <v>158</v>
      </c>
      <c r="H71" s="188">
        <v>127</v>
      </c>
      <c r="I71" s="188">
        <v>134</v>
      </c>
      <c r="J71" s="187">
        <v>66</v>
      </c>
      <c r="K71" s="189">
        <f t="shared" si="6"/>
        <v>931</v>
      </c>
      <c r="L71" s="195">
        <f t="shared" si="7"/>
        <v>0.20142795326698398</v>
      </c>
      <c r="N71" s="14">
        <v>4622</v>
      </c>
    </row>
    <row r="72" spans="2:14" ht="20.100000000000001" customHeight="1">
      <c r="B72" s="205" t="s">
        <v>175</v>
      </c>
      <c r="C72" s="206"/>
      <c r="D72" s="187">
        <v>178</v>
      </c>
      <c r="E72" s="188">
        <v>126</v>
      </c>
      <c r="F72" s="188">
        <v>178</v>
      </c>
      <c r="G72" s="188">
        <v>120</v>
      </c>
      <c r="H72" s="188">
        <v>102</v>
      </c>
      <c r="I72" s="188">
        <v>129</v>
      </c>
      <c r="J72" s="187">
        <v>64</v>
      </c>
      <c r="K72" s="189">
        <f t="shared" si="6"/>
        <v>897</v>
      </c>
      <c r="L72" s="195">
        <f t="shared" si="7"/>
        <v>0.21100917431192662</v>
      </c>
      <c r="N72" s="14">
        <v>4251</v>
      </c>
    </row>
    <row r="73" spans="2:14" ht="20.100000000000001" customHeight="1">
      <c r="B73" s="205" t="s">
        <v>176</v>
      </c>
      <c r="C73" s="206"/>
      <c r="D73" s="187">
        <v>135</v>
      </c>
      <c r="E73" s="188">
        <v>124</v>
      </c>
      <c r="F73" s="188">
        <v>146</v>
      </c>
      <c r="G73" s="188">
        <v>107</v>
      </c>
      <c r="H73" s="188">
        <v>91</v>
      </c>
      <c r="I73" s="188">
        <v>134</v>
      </c>
      <c r="J73" s="187">
        <v>60</v>
      </c>
      <c r="K73" s="189">
        <f t="shared" si="6"/>
        <v>797</v>
      </c>
      <c r="L73" s="195">
        <f t="shared" si="7"/>
        <v>0.20995785036880926</v>
      </c>
      <c r="N73" s="14">
        <v>3796</v>
      </c>
    </row>
    <row r="74" spans="2:14" ht="20.100000000000001" customHeight="1">
      <c r="B74" s="205" t="s">
        <v>177</v>
      </c>
      <c r="C74" s="206"/>
      <c r="D74" s="187">
        <v>125</v>
      </c>
      <c r="E74" s="188">
        <v>120</v>
      </c>
      <c r="F74" s="188">
        <v>158</v>
      </c>
      <c r="G74" s="188">
        <v>101</v>
      </c>
      <c r="H74" s="188">
        <v>84</v>
      </c>
      <c r="I74" s="188">
        <v>98</v>
      </c>
      <c r="J74" s="187">
        <v>47</v>
      </c>
      <c r="K74" s="189">
        <f t="shared" si="6"/>
        <v>733</v>
      </c>
      <c r="L74" s="196">
        <f t="shared" si="7"/>
        <v>0.23396105968720077</v>
      </c>
      <c r="N74" s="14">
        <v>3133</v>
      </c>
    </row>
    <row r="75" spans="2:14" ht="20.100000000000001" customHeight="1">
      <c r="B75" s="205" t="s">
        <v>178</v>
      </c>
      <c r="C75" s="206"/>
      <c r="D75" s="187">
        <v>274</v>
      </c>
      <c r="E75" s="188">
        <v>208</v>
      </c>
      <c r="F75" s="188">
        <v>282</v>
      </c>
      <c r="G75" s="188">
        <v>216</v>
      </c>
      <c r="H75" s="188">
        <v>160</v>
      </c>
      <c r="I75" s="188">
        <v>198</v>
      </c>
      <c r="J75" s="187">
        <v>103</v>
      </c>
      <c r="K75" s="189">
        <f t="shared" si="6"/>
        <v>1441</v>
      </c>
      <c r="L75" s="197">
        <f t="shared" si="7"/>
        <v>0.24403048264182897</v>
      </c>
      <c r="N75" s="14">
        <v>5905</v>
      </c>
    </row>
    <row r="76" spans="2:14" ht="20.100000000000001" customHeight="1">
      <c r="B76" s="205" t="s">
        <v>179</v>
      </c>
      <c r="C76" s="206"/>
      <c r="D76" s="187">
        <v>74</v>
      </c>
      <c r="E76" s="188">
        <v>74</v>
      </c>
      <c r="F76" s="188">
        <v>81</v>
      </c>
      <c r="G76" s="188">
        <v>65</v>
      </c>
      <c r="H76" s="188">
        <v>50</v>
      </c>
      <c r="I76" s="188">
        <v>70</v>
      </c>
      <c r="J76" s="187">
        <v>25</v>
      </c>
      <c r="K76" s="189">
        <f t="shared" si="6"/>
        <v>439</v>
      </c>
      <c r="L76" s="195">
        <f t="shared" si="7"/>
        <v>0.22746113989637307</v>
      </c>
      <c r="N76" s="14">
        <v>1930</v>
      </c>
    </row>
    <row r="77" spans="2:14" ht="20.100000000000001" customHeight="1">
      <c r="B77" s="205" t="s">
        <v>180</v>
      </c>
      <c r="C77" s="206"/>
      <c r="D77" s="187">
        <v>288</v>
      </c>
      <c r="E77" s="188">
        <v>213</v>
      </c>
      <c r="F77" s="188">
        <v>354</v>
      </c>
      <c r="G77" s="188">
        <v>231</v>
      </c>
      <c r="H77" s="188">
        <v>209</v>
      </c>
      <c r="I77" s="188">
        <v>230</v>
      </c>
      <c r="J77" s="187">
        <v>106</v>
      </c>
      <c r="K77" s="189">
        <f t="shared" si="6"/>
        <v>1631</v>
      </c>
      <c r="L77" s="195">
        <f t="shared" si="7"/>
        <v>0.21088699250064649</v>
      </c>
      <c r="N77" s="14">
        <v>7734</v>
      </c>
    </row>
    <row r="78" spans="2:14" ht="20.100000000000001" customHeight="1">
      <c r="B78" s="205" t="s">
        <v>181</v>
      </c>
      <c r="C78" s="206"/>
      <c r="D78" s="187">
        <v>51</v>
      </c>
      <c r="E78" s="188">
        <v>24</v>
      </c>
      <c r="F78" s="188">
        <v>57</v>
      </c>
      <c r="G78" s="188">
        <v>27</v>
      </c>
      <c r="H78" s="188">
        <v>25</v>
      </c>
      <c r="I78" s="188">
        <v>32</v>
      </c>
      <c r="J78" s="187">
        <v>21</v>
      </c>
      <c r="K78" s="189">
        <f t="shared" si="6"/>
        <v>237</v>
      </c>
      <c r="L78" s="195">
        <f t="shared" si="7"/>
        <v>0.2</v>
      </c>
      <c r="N78" s="14">
        <v>1185</v>
      </c>
    </row>
    <row r="79" spans="2:14" ht="20.100000000000001" customHeight="1">
      <c r="B79" s="205" t="s">
        <v>182</v>
      </c>
      <c r="C79" s="206"/>
      <c r="D79" s="187">
        <v>236</v>
      </c>
      <c r="E79" s="188">
        <v>161</v>
      </c>
      <c r="F79" s="188">
        <v>372</v>
      </c>
      <c r="G79" s="188">
        <v>179</v>
      </c>
      <c r="H79" s="188">
        <v>146</v>
      </c>
      <c r="I79" s="188">
        <v>268</v>
      </c>
      <c r="J79" s="187">
        <v>123</v>
      </c>
      <c r="K79" s="189">
        <f t="shared" si="6"/>
        <v>1485</v>
      </c>
      <c r="L79" s="195">
        <f t="shared" si="7"/>
        <v>0.16831009860591636</v>
      </c>
      <c r="N79" s="14">
        <v>8823</v>
      </c>
    </row>
    <row r="80" spans="2:14" ht="20.100000000000001" customHeight="1">
      <c r="B80" s="205" t="s">
        <v>183</v>
      </c>
      <c r="C80" s="206"/>
      <c r="D80" s="45">
        <v>59</v>
      </c>
      <c r="E80" s="46">
        <v>44</v>
      </c>
      <c r="F80" s="46">
        <v>67</v>
      </c>
      <c r="G80" s="46">
        <v>49</v>
      </c>
      <c r="H80" s="46">
        <v>29</v>
      </c>
      <c r="I80" s="46">
        <v>66</v>
      </c>
      <c r="J80" s="45">
        <v>30</v>
      </c>
      <c r="K80" s="47">
        <f t="shared" si="6"/>
        <v>344</v>
      </c>
      <c r="L80" s="195">
        <f t="shared" si="7"/>
        <v>0.16912487708947885</v>
      </c>
      <c r="N80" s="14">
        <v>2034</v>
      </c>
    </row>
    <row r="81" spans="2:14" ht="20.100000000000001" customHeight="1">
      <c r="B81" s="205" t="s">
        <v>184</v>
      </c>
      <c r="C81" s="206"/>
      <c r="D81" s="45">
        <v>54</v>
      </c>
      <c r="E81" s="46">
        <v>56</v>
      </c>
      <c r="F81" s="46">
        <v>108</v>
      </c>
      <c r="G81" s="46">
        <v>48</v>
      </c>
      <c r="H81" s="46">
        <v>57</v>
      </c>
      <c r="I81" s="46">
        <v>68</v>
      </c>
      <c r="J81" s="45">
        <v>35</v>
      </c>
      <c r="K81" s="47">
        <f t="shared" si="6"/>
        <v>426</v>
      </c>
      <c r="L81" s="195">
        <f t="shared" si="7"/>
        <v>0.16027088036117382</v>
      </c>
      <c r="N81" s="14">
        <v>2658</v>
      </c>
    </row>
    <row r="82" spans="2:14" ht="20.100000000000001" customHeight="1">
      <c r="B82" s="205" t="s">
        <v>185</v>
      </c>
      <c r="C82" s="206"/>
      <c r="D82" s="40">
        <v>246</v>
      </c>
      <c r="E82" s="39">
        <v>158</v>
      </c>
      <c r="F82" s="39">
        <v>270</v>
      </c>
      <c r="G82" s="39">
        <v>131</v>
      </c>
      <c r="H82" s="39">
        <v>126</v>
      </c>
      <c r="I82" s="39">
        <v>167</v>
      </c>
      <c r="J82" s="40">
        <v>88</v>
      </c>
      <c r="K82" s="190">
        <f t="shared" si="6"/>
        <v>1186</v>
      </c>
      <c r="L82" s="197">
        <f t="shared" si="7"/>
        <v>0.18586428459489107</v>
      </c>
      <c r="N82" s="14">
        <v>6381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7"/>
      <c r="C3" s="217"/>
      <c r="D3" s="217" t="s">
        <v>120</v>
      </c>
      <c r="E3" s="217"/>
      <c r="F3" s="217" t="s">
        <v>121</v>
      </c>
      <c r="G3" s="217"/>
      <c r="H3" s="217" t="s">
        <v>122</v>
      </c>
      <c r="I3" s="217"/>
      <c r="J3" s="217" t="s">
        <v>123</v>
      </c>
      <c r="K3" s="217"/>
      <c r="N3" s="109" t="s">
        <v>99</v>
      </c>
      <c r="O3" s="110"/>
      <c r="P3" s="111"/>
      <c r="Q3" s="61" t="s">
        <v>100</v>
      </c>
      <c r="R3" s="90" t="s">
        <v>101</v>
      </c>
      <c r="S3" s="90" t="s">
        <v>102</v>
      </c>
    </row>
    <row r="4" spans="1:19" ht="33" customHeight="1" thickTop="1" thickBot="1">
      <c r="B4" s="218"/>
      <c r="C4" s="218"/>
      <c r="D4" s="145" t="s">
        <v>125</v>
      </c>
      <c r="E4" s="146" t="s">
        <v>126</v>
      </c>
      <c r="F4" s="147" t="s">
        <v>125</v>
      </c>
      <c r="G4" s="148" t="s">
        <v>126</v>
      </c>
      <c r="H4" s="145" t="s">
        <v>125</v>
      </c>
      <c r="I4" s="146" t="s">
        <v>126</v>
      </c>
      <c r="J4" s="147" t="s">
        <v>125</v>
      </c>
      <c r="K4" s="148" t="s">
        <v>126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21" t="s">
        <v>112</v>
      </c>
      <c r="C5" s="221"/>
      <c r="D5" s="150">
        <v>6766</v>
      </c>
      <c r="E5" s="149">
        <v>378672.87000000005</v>
      </c>
      <c r="F5" s="151">
        <v>1940</v>
      </c>
      <c r="G5" s="152">
        <v>38528.600000000006</v>
      </c>
      <c r="H5" s="150">
        <v>547</v>
      </c>
      <c r="I5" s="149">
        <v>115977.21999999999</v>
      </c>
      <c r="J5" s="151">
        <v>1224</v>
      </c>
      <c r="K5" s="152">
        <v>414138.60999999993</v>
      </c>
      <c r="M5" s="162">
        <f>Q5+Q7</f>
        <v>43728</v>
      </c>
      <c r="N5" s="121" t="s">
        <v>106</v>
      </c>
      <c r="O5" s="122"/>
      <c r="P5" s="134"/>
      <c r="Q5" s="123">
        <v>34517</v>
      </c>
      <c r="R5" s="124">
        <v>2088843.9100000001</v>
      </c>
      <c r="S5" s="124">
        <f>R5/Q5*100</f>
        <v>6051.638062404033</v>
      </c>
    </row>
    <row r="6" spans="1:19" ht="20.100000000000001" customHeight="1">
      <c r="B6" s="219" t="s">
        <v>113</v>
      </c>
      <c r="C6" s="219"/>
      <c r="D6" s="153">
        <v>4901</v>
      </c>
      <c r="E6" s="154">
        <v>304552.48999999993</v>
      </c>
      <c r="F6" s="155">
        <v>1631</v>
      </c>
      <c r="G6" s="156">
        <v>31041.860000000004</v>
      </c>
      <c r="H6" s="153">
        <v>407</v>
      </c>
      <c r="I6" s="154">
        <v>90825.040000000008</v>
      </c>
      <c r="J6" s="155">
        <v>870</v>
      </c>
      <c r="K6" s="156">
        <v>278191.47000000003</v>
      </c>
      <c r="M6" s="58"/>
      <c r="N6" s="125"/>
      <c r="O6" s="94" t="s">
        <v>103</v>
      </c>
      <c r="P6" s="107"/>
      <c r="Q6" s="98">
        <f>Q5/Q$13</f>
        <v>0.63389774480276206</v>
      </c>
      <c r="R6" s="99">
        <f>R5/R$13</f>
        <v>0.392121523970343</v>
      </c>
      <c r="S6" s="100" t="s">
        <v>105</v>
      </c>
    </row>
    <row r="7" spans="1:19" ht="20.100000000000001" customHeight="1">
      <c r="B7" s="219" t="s">
        <v>114</v>
      </c>
      <c r="C7" s="219"/>
      <c r="D7" s="153">
        <v>3106</v>
      </c>
      <c r="E7" s="154">
        <v>188878.06999999998</v>
      </c>
      <c r="F7" s="155">
        <v>953</v>
      </c>
      <c r="G7" s="156">
        <v>17400.7</v>
      </c>
      <c r="H7" s="153">
        <v>478</v>
      </c>
      <c r="I7" s="154">
        <v>112065.34999999999</v>
      </c>
      <c r="J7" s="155">
        <v>625</v>
      </c>
      <c r="K7" s="156">
        <v>202614.92000000004</v>
      </c>
      <c r="M7" s="58"/>
      <c r="N7" s="126" t="s">
        <v>107</v>
      </c>
      <c r="O7" s="127"/>
      <c r="P7" s="135"/>
      <c r="Q7" s="128">
        <v>9211</v>
      </c>
      <c r="R7" s="129">
        <v>174958.71</v>
      </c>
      <c r="S7" s="129">
        <f>R7/Q7*100</f>
        <v>1899.454022364564</v>
      </c>
    </row>
    <row r="8" spans="1:19" ht="20.100000000000001" customHeight="1">
      <c r="B8" s="219" t="s">
        <v>115</v>
      </c>
      <c r="C8" s="219"/>
      <c r="D8" s="153">
        <v>1273</v>
      </c>
      <c r="E8" s="154">
        <v>75445.16</v>
      </c>
      <c r="F8" s="155">
        <v>302</v>
      </c>
      <c r="G8" s="156">
        <v>5693.6600000000008</v>
      </c>
      <c r="H8" s="153">
        <v>58</v>
      </c>
      <c r="I8" s="154">
        <v>13482.349999999999</v>
      </c>
      <c r="J8" s="155">
        <v>322</v>
      </c>
      <c r="K8" s="156">
        <v>106386.50999999998</v>
      </c>
      <c r="L8" s="89"/>
      <c r="M8" s="88"/>
      <c r="N8" s="130"/>
      <c r="O8" s="94" t="s">
        <v>103</v>
      </c>
      <c r="P8" s="107"/>
      <c r="Q8" s="98">
        <f>Q7/Q$13</f>
        <v>0.16915815764342906</v>
      </c>
      <c r="R8" s="99">
        <f>R7/R$13</f>
        <v>3.2843562732787095E-2</v>
      </c>
      <c r="S8" s="100" t="s">
        <v>104</v>
      </c>
    </row>
    <row r="9" spans="1:19" ht="20.100000000000001" customHeight="1">
      <c r="B9" s="219" t="s">
        <v>116</v>
      </c>
      <c r="C9" s="219"/>
      <c r="D9" s="153">
        <v>1824</v>
      </c>
      <c r="E9" s="154">
        <v>128183.35999999999</v>
      </c>
      <c r="F9" s="155">
        <v>451</v>
      </c>
      <c r="G9" s="156">
        <v>9517.68</v>
      </c>
      <c r="H9" s="153">
        <v>330</v>
      </c>
      <c r="I9" s="154">
        <v>66745.010000000009</v>
      </c>
      <c r="J9" s="155">
        <v>418</v>
      </c>
      <c r="K9" s="156">
        <v>136228.93</v>
      </c>
      <c r="L9" s="89"/>
      <c r="M9" s="88"/>
      <c r="N9" s="126" t="s">
        <v>108</v>
      </c>
      <c r="O9" s="127"/>
      <c r="P9" s="135"/>
      <c r="Q9" s="128">
        <v>3886</v>
      </c>
      <c r="R9" s="129">
        <v>875421.81000000029</v>
      </c>
      <c r="S9" s="129">
        <f>R9/Q9*100</f>
        <v>22527.581317550186</v>
      </c>
    </row>
    <row r="10" spans="1:19" ht="20.100000000000001" customHeight="1">
      <c r="B10" s="219" t="s">
        <v>117</v>
      </c>
      <c r="C10" s="219"/>
      <c r="D10" s="153">
        <v>4344</v>
      </c>
      <c r="E10" s="154">
        <v>274038.83</v>
      </c>
      <c r="F10" s="155">
        <v>877</v>
      </c>
      <c r="G10" s="156">
        <v>17385.72</v>
      </c>
      <c r="H10" s="153">
        <v>580</v>
      </c>
      <c r="I10" s="154">
        <v>140133.49</v>
      </c>
      <c r="J10" s="155">
        <v>994</v>
      </c>
      <c r="K10" s="156">
        <v>325463.74000000005</v>
      </c>
      <c r="L10" s="89"/>
      <c r="M10" s="88"/>
      <c r="N10" s="95"/>
      <c r="O10" s="94" t="s">
        <v>103</v>
      </c>
      <c r="P10" s="107"/>
      <c r="Q10" s="98">
        <f>Q9/Q$13</f>
        <v>7.1365606405641671E-2</v>
      </c>
      <c r="R10" s="99">
        <f>R9/R$13</f>
        <v>0.16433575175757204</v>
      </c>
      <c r="S10" s="100" t="s">
        <v>104</v>
      </c>
    </row>
    <row r="11" spans="1:19" ht="20.100000000000001" customHeight="1">
      <c r="B11" s="219" t="s">
        <v>118</v>
      </c>
      <c r="C11" s="219"/>
      <c r="D11" s="153">
        <v>9581</v>
      </c>
      <c r="E11" s="154">
        <v>563877.5199999999</v>
      </c>
      <c r="F11" s="155">
        <v>2217</v>
      </c>
      <c r="G11" s="156">
        <v>39373.89</v>
      </c>
      <c r="H11" s="153">
        <v>1189</v>
      </c>
      <c r="I11" s="154">
        <v>278217.60999999993</v>
      </c>
      <c r="J11" s="155">
        <v>1645</v>
      </c>
      <c r="K11" s="156">
        <v>492499.89000000007</v>
      </c>
      <c r="L11" s="89"/>
      <c r="M11" s="88"/>
      <c r="N11" s="126" t="s">
        <v>109</v>
      </c>
      <c r="O11" s="127"/>
      <c r="P11" s="135"/>
      <c r="Q11" s="101">
        <v>6838</v>
      </c>
      <c r="R11" s="102">
        <v>2187807.5800000005</v>
      </c>
      <c r="S11" s="102">
        <f>R11/Q11*100</f>
        <v>31994.846153846163</v>
      </c>
    </row>
    <row r="12" spans="1:19" ht="20.100000000000001" customHeight="1" thickBot="1">
      <c r="B12" s="220" t="s">
        <v>119</v>
      </c>
      <c r="C12" s="220"/>
      <c r="D12" s="157">
        <v>2722</v>
      </c>
      <c r="E12" s="158">
        <v>175195.61000000002</v>
      </c>
      <c r="F12" s="159">
        <v>840</v>
      </c>
      <c r="G12" s="160">
        <v>16016.6</v>
      </c>
      <c r="H12" s="157">
        <v>297</v>
      </c>
      <c r="I12" s="158">
        <v>57975.74</v>
      </c>
      <c r="J12" s="159">
        <v>740</v>
      </c>
      <c r="K12" s="160">
        <v>232283.50999999998</v>
      </c>
      <c r="L12" s="89"/>
      <c r="M12" s="88"/>
      <c r="N12" s="125"/>
      <c r="O12" s="84" t="s">
        <v>103</v>
      </c>
      <c r="P12" s="108"/>
      <c r="Q12" s="103">
        <f>Q11/Q$13</f>
        <v>0.12557849114816719</v>
      </c>
      <c r="R12" s="104">
        <f>R11/R$13</f>
        <v>0.41069916153929775</v>
      </c>
      <c r="S12" s="105" t="s">
        <v>104</v>
      </c>
    </row>
    <row r="13" spans="1:19" ht="20.100000000000001" customHeight="1" thickTop="1">
      <c r="B13" s="161" t="s">
        <v>124</v>
      </c>
      <c r="C13" s="161"/>
      <c r="D13" s="150">
        <v>34517</v>
      </c>
      <c r="E13" s="149">
        <v>2088843.9100000001</v>
      </c>
      <c r="F13" s="151">
        <v>9211</v>
      </c>
      <c r="G13" s="152">
        <v>174958.71</v>
      </c>
      <c r="H13" s="150">
        <v>3886</v>
      </c>
      <c r="I13" s="149">
        <v>875421.81000000029</v>
      </c>
      <c r="J13" s="151">
        <v>6838</v>
      </c>
      <c r="K13" s="152">
        <v>2187807.5800000005</v>
      </c>
      <c r="M13" s="58"/>
      <c r="N13" s="131" t="s">
        <v>110</v>
      </c>
      <c r="O13" s="132"/>
      <c r="P13" s="133"/>
      <c r="Q13" s="96">
        <f>Q5+Q7+Q9+Q11</f>
        <v>54452</v>
      </c>
      <c r="R13" s="97">
        <f>R5+R7+R9+R11</f>
        <v>5327032.0100000016</v>
      </c>
      <c r="S13" s="97">
        <f>R13/Q13*100</f>
        <v>9782.9868691691809</v>
      </c>
    </row>
    <row r="14" spans="1:19" ht="20.100000000000001" customHeight="1">
      <c r="N14" s="130"/>
      <c r="O14" s="94" t="s">
        <v>103</v>
      </c>
      <c r="P14" s="107"/>
      <c r="Q14" s="98">
        <f>Q13/Q$13</f>
        <v>1</v>
      </c>
      <c r="R14" s="99">
        <f>R13/R$13</f>
        <v>1</v>
      </c>
      <c r="S14" s="100" t="s">
        <v>104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0.64579555216187845</v>
      </c>
      <c r="O16" s="58">
        <f>F5/(D5+F5+H5+J5)</f>
        <v>0.18516750978333493</v>
      </c>
      <c r="P16" s="58">
        <f>H5/(D5+F5+H5+J5)</f>
        <v>5.2209601985301134E-2</v>
      </c>
      <c r="Q16" s="58">
        <f>J5/(D5+F5+H5+J5)</f>
        <v>0.11682733606948555</v>
      </c>
    </row>
    <row r="17" spans="13:17" ht="20.100000000000001" customHeight="1">
      <c r="M17" s="14" t="s">
        <v>132</v>
      </c>
      <c r="N17" s="58">
        <f t="shared" ref="N17:N23" si="0">D6/(D6+F6+H6+J6)</f>
        <v>0.6276091689076706</v>
      </c>
      <c r="O17" s="58">
        <f t="shared" ref="O17:O23" si="1">F6/(D6+F6+H6+J6)</f>
        <v>0.20886156998335254</v>
      </c>
      <c r="P17" s="58">
        <f t="shared" ref="P17:P23" si="2">H6/(D6+F6+H6+J6)</f>
        <v>5.2119349468561914E-2</v>
      </c>
      <c r="Q17" s="58">
        <f t="shared" ref="Q17:Q23" si="3">J6/(D6+F6+H6+J6)</f>
        <v>0.1114099116404149</v>
      </c>
    </row>
    <row r="18" spans="13:17" ht="20.100000000000001" customHeight="1">
      <c r="M18" s="14" t="s">
        <v>133</v>
      </c>
      <c r="N18" s="58">
        <f t="shared" si="0"/>
        <v>0.60170476559473074</v>
      </c>
      <c r="O18" s="58">
        <f t="shared" si="1"/>
        <v>0.18461836497481596</v>
      </c>
      <c r="P18" s="58">
        <f t="shared" si="2"/>
        <v>9.2599767531964361E-2</v>
      </c>
      <c r="Q18" s="58">
        <f t="shared" si="3"/>
        <v>0.12107710189848896</v>
      </c>
    </row>
    <row r="19" spans="13:17" ht="20.100000000000001" customHeight="1">
      <c r="M19" s="14" t="s">
        <v>134</v>
      </c>
      <c r="N19" s="58">
        <f t="shared" si="0"/>
        <v>0.65115089514066493</v>
      </c>
      <c r="O19" s="58">
        <f t="shared" si="1"/>
        <v>0.15447570332480817</v>
      </c>
      <c r="P19" s="58">
        <f t="shared" si="2"/>
        <v>2.9667519181585677E-2</v>
      </c>
      <c r="Q19" s="58">
        <f t="shared" si="3"/>
        <v>0.16470588235294117</v>
      </c>
    </row>
    <row r="20" spans="13:17" ht="20.100000000000001" customHeight="1">
      <c r="M20" s="14" t="s">
        <v>135</v>
      </c>
      <c r="N20" s="58">
        <f t="shared" si="0"/>
        <v>0.60337413165729403</v>
      </c>
      <c r="O20" s="58">
        <f t="shared" si="1"/>
        <v>0.14918954680780683</v>
      </c>
      <c r="P20" s="58">
        <f t="shared" si="2"/>
        <v>0.10916308303010255</v>
      </c>
      <c r="Q20" s="58">
        <f t="shared" si="3"/>
        <v>0.13827323850479656</v>
      </c>
    </row>
    <row r="21" spans="13:17" ht="20.100000000000001" customHeight="1">
      <c r="M21" s="14" t="s">
        <v>136</v>
      </c>
      <c r="N21" s="58">
        <f t="shared" si="0"/>
        <v>0.63929359823399556</v>
      </c>
      <c r="O21" s="58">
        <f t="shared" si="1"/>
        <v>0.12906548933039</v>
      </c>
      <c r="P21" s="58">
        <f t="shared" si="2"/>
        <v>8.535688005886681E-2</v>
      </c>
      <c r="Q21" s="58">
        <f t="shared" si="3"/>
        <v>0.14628403237674761</v>
      </c>
    </row>
    <row r="22" spans="13:17" ht="20.100000000000001" customHeight="1">
      <c r="M22" s="14" t="s">
        <v>137</v>
      </c>
      <c r="N22" s="58">
        <f t="shared" si="0"/>
        <v>0.65479770366320389</v>
      </c>
      <c r="O22" s="58">
        <f t="shared" si="1"/>
        <v>0.15151722252597047</v>
      </c>
      <c r="P22" s="58">
        <f t="shared" si="2"/>
        <v>8.1260251503553857E-2</v>
      </c>
      <c r="Q22" s="58">
        <f t="shared" si="3"/>
        <v>0.11242482230727173</v>
      </c>
    </row>
    <row r="23" spans="13:17" ht="20.100000000000001" customHeight="1">
      <c r="M23" s="14" t="s">
        <v>138</v>
      </c>
      <c r="N23" s="58">
        <f t="shared" si="0"/>
        <v>0.59186779734724937</v>
      </c>
      <c r="O23" s="58">
        <f t="shared" si="1"/>
        <v>0.18264840182648401</v>
      </c>
      <c r="P23" s="58">
        <f t="shared" si="2"/>
        <v>6.4579256360078274E-2</v>
      </c>
      <c r="Q23" s="58">
        <f t="shared" si="3"/>
        <v>0.16090454446618829</v>
      </c>
    </row>
    <row r="24" spans="13:17" ht="20.100000000000001" customHeight="1">
      <c r="M24" s="14" t="s">
        <v>139</v>
      </c>
      <c r="N24" s="58">
        <f t="shared" ref="N24" si="4">D13/(D13+F13+H13+J13)</f>
        <v>0.63389774480276206</v>
      </c>
      <c r="O24" s="58">
        <f t="shared" ref="O24" si="5">F13/(D13+F13+H13+J13)</f>
        <v>0.16915815764342906</v>
      </c>
      <c r="P24" s="58">
        <f t="shared" ref="P24" si="6">H13/(D13+F13+H13+J13)</f>
        <v>7.1365606405641671E-2</v>
      </c>
      <c r="Q24" s="58">
        <f t="shared" ref="Q24" si="7">J13/(D13+F13+H13+J13)</f>
        <v>0.12557849114816719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0.39973182163990884</v>
      </c>
      <c r="O29" s="58">
        <f>G5/(E5+G5+I5+K5)</f>
        <v>4.067127244482921E-2</v>
      </c>
      <c r="P29" s="58">
        <f>I5/(E5+G5+I5+K5)</f>
        <v>0.12242700518611872</v>
      </c>
      <c r="Q29" s="58">
        <f>K5/(E5+G5+I5+K5)</f>
        <v>0.43716990072914313</v>
      </c>
    </row>
    <row r="30" spans="13:17" ht="20.100000000000001" customHeight="1">
      <c r="M30" s="14" t="s">
        <v>132</v>
      </c>
      <c r="N30" s="58">
        <f t="shared" ref="N30:N37" si="8">E6/(E6+G6+I6+K6)</f>
        <v>0.43222792507058433</v>
      </c>
      <c r="O30" s="58">
        <f t="shared" ref="O30:O37" si="9">G6/(E6+G6+I6+K6)</f>
        <v>4.4055324381460724E-2</v>
      </c>
      <c r="P30" s="58">
        <f t="shared" ref="P30:P37" si="10">I6/(E6+G6+I6+K6)</f>
        <v>0.12890099366336763</v>
      </c>
      <c r="Q30" s="58">
        <f t="shared" ref="Q30:Q37" si="11">K6/(E6+G6+I6+K6)</f>
        <v>0.39481575688458742</v>
      </c>
    </row>
    <row r="31" spans="13:17" ht="20.100000000000001" customHeight="1">
      <c r="M31" s="14" t="s">
        <v>133</v>
      </c>
      <c r="N31" s="58">
        <f t="shared" si="8"/>
        <v>0.36255838846754623</v>
      </c>
      <c r="O31" s="58">
        <f t="shared" si="9"/>
        <v>3.3401282373370464E-2</v>
      </c>
      <c r="P31" s="58">
        <f t="shared" si="10"/>
        <v>0.21511355288123993</v>
      </c>
      <c r="Q31" s="58">
        <f t="shared" si="11"/>
        <v>0.38892677627784333</v>
      </c>
    </row>
    <row r="32" spans="13:17" ht="20.100000000000001" customHeight="1">
      <c r="M32" s="14" t="s">
        <v>134</v>
      </c>
      <c r="N32" s="58">
        <f t="shared" si="8"/>
        <v>0.37533471357910309</v>
      </c>
      <c r="O32" s="58">
        <f t="shared" si="9"/>
        <v>2.832558437568157E-2</v>
      </c>
      <c r="P32" s="58">
        <f t="shared" si="10"/>
        <v>6.7073805339179074E-2</v>
      </c>
      <c r="Q32" s="58">
        <f t="shared" si="11"/>
        <v>0.52926589670603619</v>
      </c>
    </row>
    <row r="33" spans="13:17" ht="20.100000000000001" customHeight="1">
      <c r="M33" s="14" t="s">
        <v>135</v>
      </c>
      <c r="N33" s="58">
        <f t="shared" si="8"/>
        <v>0.37626291194028982</v>
      </c>
      <c r="O33" s="58">
        <f t="shared" si="9"/>
        <v>2.7937713535640337E-2</v>
      </c>
      <c r="P33" s="58">
        <f t="shared" si="10"/>
        <v>0.19591990582930396</v>
      </c>
      <c r="Q33" s="58">
        <f t="shared" si="11"/>
        <v>0.39987946869476593</v>
      </c>
    </row>
    <row r="34" spans="13:17" ht="20.100000000000001" customHeight="1">
      <c r="M34" s="14" t="s">
        <v>136</v>
      </c>
      <c r="N34" s="58">
        <f t="shared" si="8"/>
        <v>0.36199596529441996</v>
      </c>
      <c r="O34" s="58">
        <f t="shared" si="9"/>
        <v>2.2965944255923524E-2</v>
      </c>
      <c r="P34" s="58">
        <f t="shared" si="10"/>
        <v>0.1851115697093946</v>
      </c>
      <c r="Q34" s="58">
        <f t="shared" si="11"/>
        <v>0.429926520740262</v>
      </c>
    </row>
    <row r="35" spans="13:17" ht="20.100000000000001" customHeight="1">
      <c r="M35" s="14" t="s">
        <v>137</v>
      </c>
      <c r="N35" s="58">
        <f t="shared" si="8"/>
        <v>0.41040049443331283</v>
      </c>
      <c r="O35" s="58">
        <f t="shared" si="9"/>
        <v>2.8657045813358324E-2</v>
      </c>
      <c r="P35" s="58">
        <f t="shared" si="10"/>
        <v>0.2024919253813392</v>
      </c>
      <c r="Q35" s="58">
        <f t="shared" si="11"/>
        <v>0.35845053437198959</v>
      </c>
    </row>
    <row r="36" spans="13:17" ht="20.100000000000001" customHeight="1">
      <c r="M36" s="14" t="s">
        <v>138</v>
      </c>
      <c r="N36" s="58">
        <f t="shared" si="8"/>
        <v>0.36387537903077377</v>
      </c>
      <c r="O36" s="58">
        <f t="shared" si="9"/>
        <v>3.3265938545973213E-2</v>
      </c>
      <c r="P36" s="58">
        <f t="shared" si="10"/>
        <v>0.1204136585790568</v>
      </c>
      <c r="Q36" s="58">
        <f t="shared" si="11"/>
        <v>0.4824450238441963</v>
      </c>
    </row>
    <row r="37" spans="13:17" ht="20.100000000000001" customHeight="1">
      <c r="M37" s="14" t="s">
        <v>139</v>
      </c>
      <c r="N37" s="58">
        <f t="shared" si="8"/>
        <v>0.392121523970343</v>
      </c>
      <c r="O37" s="58">
        <f t="shared" si="9"/>
        <v>3.2843562732787095E-2</v>
      </c>
      <c r="P37" s="58">
        <f t="shared" si="10"/>
        <v>0.16433575175757204</v>
      </c>
      <c r="Q37" s="58">
        <f t="shared" si="11"/>
        <v>0.41069916153929775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/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97</v>
      </c>
    </row>
    <row r="2" spans="1:14" s="14" customFormat="1" ht="20.100000000000001" customHeight="1"/>
    <row r="3" spans="1:14" s="14" customFormat="1" ht="20.100000000000001" customHeight="1">
      <c r="B3" s="203" t="s">
        <v>53</v>
      </c>
      <c r="C3" s="246"/>
      <c r="D3" s="247"/>
      <c r="E3" s="250" t="s">
        <v>51</v>
      </c>
      <c r="F3" s="239" t="s">
        <v>98</v>
      </c>
      <c r="G3" s="250" t="s">
        <v>56</v>
      </c>
      <c r="H3" s="239" t="s">
        <v>98</v>
      </c>
    </row>
    <row r="4" spans="1:14" s="14" customFormat="1" ht="20.100000000000001" customHeight="1" thickBot="1">
      <c r="B4" s="204"/>
      <c r="C4" s="248"/>
      <c r="D4" s="249"/>
      <c r="E4" s="251"/>
      <c r="F4" s="240"/>
      <c r="G4" s="251"/>
      <c r="H4" s="240"/>
      <c r="N4" s="24"/>
    </row>
    <row r="5" spans="1:14" s="14" customFormat="1" ht="20.100000000000001" customHeight="1" thickTop="1">
      <c r="B5" s="241" t="s">
        <v>68</v>
      </c>
      <c r="C5" s="242" t="s">
        <v>3</v>
      </c>
      <c r="D5" s="243"/>
      <c r="E5" s="163">
        <v>4984</v>
      </c>
      <c r="F5" s="164">
        <f t="shared" ref="F5:F16" si="0">E5/SUM(E$5:E$16)</f>
        <v>0.14439261813019671</v>
      </c>
      <c r="G5" s="165">
        <v>317896.04999999993</v>
      </c>
      <c r="H5" s="166">
        <f t="shared" ref="H5:H16" si="1">G5/SUM(G$5:G$16)</f>
        <v>0.15218755622577848</v>
      </c>
      <c r="N5" s="24"/>
    </row>
    <row r="6" spans="1:14" s="14" customFormat="1" ht="20.100000000000001" customHeight="1">
      <c r="B6" s="237"/>
      <c r="C6" s="244" t="s">
        <v>8</v>
      </c>
      <c r="D6" s="245"/>
      <c r="E6" s="167">
        <v>229</v>
      </c>
      <c r="F6" s="168">
        <f t="shared" si="0"/>
        <v>6.6344120288553471E-3</v>
      </c>
      <c r="G6" s="169">
        <v>17021.02</v>
      </c>
      <c r="H6" s="170">
        <f t="shared" si="1"/>
        <v>8.1485360962179326E-3</v>
      </c>
      <c r="N6" s="24"/>
    </row>
    <row r="7" spans="1:14" s="14" customFormat="1" ht="20.100000000000001" customHeight="1">
      <c r="B7" s="237"/>
      <c r="C7" s="244" t="s">
        <v>9</v>
      </c>
      <c r="D7" s="245"/>
      <c r="E7" s="167">
        <v>2383</v>
      </c>
      <c r="F7" s="168">
        <f t="shared" si="0"/>
        <v>6.9038444824289474E-2</v>
      </c>
      <c r="G7" s="169">
        <v>109468.43000000001</v>
      </c>
      <c r="H7" s="170">
        <f t="shared" si="1"/>
        <v>5.2406227902399863E-2</v>
      </c>
      <c r="N7" s="24"/>
    </row>
    <row r="8" spans="1:14" s="14" customFormat="1" ht="20.100000000000001" customHeight="1">
      <c r="B8" s="237"/>
      <c r="C8" s="244" t="s">
        <v>10</v>
      </c>
      <c r="D8" s="245"/>
      <c r="E8" s="167">
        <v>441</v>
      </c>
      <c r="F8" s="168">
        <f t="shared" si="0"/>
        <v>1.2776313121070776E-2</v>
      </c>
      <c r="G8" s="169">
        <v>19779.149999999998</v>
      </c>
      <c r="H8" s="170">
        <f t="shared" si="1"/>
        <v>9.4689459108507536E-3</v>
      </c>
      <c r="N8" s="24"/>
    </row>
    <row r="9" spans="1:14" s="14" customFormat="1" ht="20.100000000000001" customHeight="1">
      <c r="B9" s="237"/>
      <c r="C9" s="225" t="s">
        <v>70</v>
      </c>
      <c r="D9" s="226"/>
      <c r="E9" s="167">
        <v>4982</v>
      </c>
      <c r="F9" s="168">
        <f t="shared" si="0"/>
        <v>0.1443346756670626</v>
      </c>
      <c r="G9" s="169">
        <v>66266.02</v>
      </c>
      <c r="H9" s="170">
        <f t="shared" si="1"/>
        <v>3.1723777771408501E-2</v>
      </c>
      <c r="N9" s="24"/>
    </row>
    <row r="10" spans="1:14" s="14" customFormat="1" ht="20.100000000000001" customHeight="1">
      <c r="B10" s="237"/>
      <c r="C10" s="244" t="s">
        <v>54</v>
      </c>
      <c r="D10" s="245"/>
      <c r="E10" s="167">
        <v>6750</v>
      </c>
      <c r="F10" s="168">
        <f t="shared" si="0"/>
        <v>0.19555581307761394</v>
      </c>
      <c r="G10" s="169">
        <v>777249.19</v>
      </c>
      <c r="H10" s="170">
        <f t="shared" si="1"/>
        <v>0.37209539031568906</v>
      </c>
      <c r="N10" s="24"/>
    </row>
    <row r="11" spans="1:14" s="14" customFormat="1" ht="20.100000000000001" customHeight="1">
      <c r="B11" s="237"/>
      <c r="C11" s="244" t="s">
        <v>55</v>
      </c>
      <c r="D11" s="245"/>
      <c r="E11" s="167">
        <v>3112</v>
      </c>
      <c r="F11" s="168">
        <f t="shared" si="0"/>
        <v>9.0158472636671788E-2</v>
      </c>
      <c r="G11" s="169">
        <v>279582.95</v>
      </c>
      <c r="H11" s="170">
        <f t="shared" si="1"/>
        <v>0.13384578362296112</v>
      </c>
      <c r="N11" s="24"/>
    </row>
    <row r="12" spans="1:14" s="14" customFormat="1" ht="20.100000000000001" customHeight="1">
      <c r="B12" s="237"/>
      <c r="C12" s="225" t="s">
        <v>151</v>
      </c>
      <c r="D12" s="226"/>
      <c r="E12" s="167">
        <v>1097</v>
      </c>
      <c r="F12" s="168">
        <f t="shared" si="0"/>
        <v>3.1781441029058145E-2</v>
      </c>
      <c r="G12" s="169">
        <v>125849.16999999998</v>
      </c>
      <c r="H12" s="170">
        <f t="shared" si="1"/>
        <v>6.0248240377137614E-2</v>
      </c>
      <c r="N12" s="24"/>
    </row>
    <row r="13" spans="1:14" s="14" customFormat="1" ht="20.100000000000001" customHeight="1">
      <c r="B13" s="237"/>
      <c r="C13" s="225" t="s">
        <v>149</v>
      </c>
      <c r="D13" s="226"/>
      <c r="E13" s="167">
        <v>207</v>
      </c>
      <c r="F13" s="168">
        <f t="shared" si="0"/>
        <v>5.9970449343801609E-3</v>
      </c>
      <c r="G13" s="169">
        <v>15208.47</v>
      </c>
      <c r="H13" s="170">
        <f t="shared" si="1"/>
        <v>7.2808073055109232E-3</v>
      </c>
      <c r="N13" s="24"/>
    </row>
    <row r="14" spans="1:14" s="14" customFormat="1" ht="20.100000000000001" customHeight="1">
      <c r="B14" s="237"/>
      <c r="C14" s="225" t="s">
        <v>150</v>
      </c>
      <c r="D14" s="226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37"/>
      <c r="C15" s="225" t="s">
        <v>72</v>
      </c>
      <c r="D15" s="226"/>
      <c r="E15" s="167">
        <v>9278</v>
      </c>
      <c r="F15" s="168">
        <f t="shared" si="0"/>
        <v>0.26879508647912626</v>
      </c>
      <c r="G15" s="169">
        <v>127814.22</v>
      </c>
      <c r="H15" s="170">
        <f t="shared" si="1"/>
        <v>6.1188976059010566E-2</v>
      </c>
      <c r="N15" s="24"/>
    </row>
    <row r="16" spans="1:14" s="14" customFormat="1" ht="20.100000000000001" customHeight="1">
      <c r="B16" s="238"/>
      <c r="C16" s="252" t="s">
        <v>71</v>
      </c>
      <c r="D16" s="253"/>
      <c r="E16" s="171">
        <v>1054</v>
      </c>
      <c r="F16" s="172">
        <f t="shared" si="0"/>
        <v>3.0535678071674826E-2</v>
      </c>
      <c r="G16" s="173">
        <v>232709.24</v>
      </c>
      <c r="H16" s="174">
        <f t="shared" si="1"/>
        <v>0.11140575841303529</v>
      </c>
      <c r="N16" s="24"/>
    </row>
    <row r="17" spans="2:8" s="14" customFormat="1" ht="20.100000000000001" hidden="1" customHeight="1">
      <c r="B17" s="236" t="s">
        <v>69</v>
      </c>
      <c r="C17" s="232" t="s">
        <v>83</v>
      </c>
      <c r="D17" s="233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7"/>
      <c r="C18" s="225" t="s">
        <v>84</v>
      </c>
      <c r="D18" s="226"/>
      <c r="E18" s="167">
        <v>1</v>
      </c>
      <c r="F18" s="168">
        <f t="shared" si="2"/>
        <v>1.0856584518510477E-4</v>
      </c>
      <c r="G18" s="169">
        <v>9.36</v>
      </c>
      <c r="H18" s="170">
        <f t="shared" si="3"/>
        <v>5.3498336836159789E-5</v>
      </c>
    </row>
    <row r="19" spans="2:8" s="14" customFormat="1" ht="20.100000000000001" customHeight="1">
      <c r="B19" s="237"/>
      <c r="C19" s="225" t="s">
        <v>85</v>
      </c>
      <c r="D19" s="226"/>
      <c r="E19" s="167">
        <v>760</v>
      </c>
      <c r="F19" s="168">
        <f t="shared" si="2"/>
        <v>8.2510042340679629E-2</v>
      </c>
      <c r="G19" s="169">
        <v>24040.47</v>
      </c>
      <c r="H19" s="170">
        <f t="shared" si="3"/>
        <v>0.13740653437602504</v>
      </c>
    </row>
    <row r="20" spans="2:8" s="14" customFormat="1" ht="20.100000000000001" customHeight="1">
      <c r="B20" s="237"/>
      <c r="C20" s="225" t="s">
        <v>86</v>
      </c>
      <c r="D20" s="226"/>
      <c r="E20" s="167">
        <v>201</v>
      </c>
      <c r="F20" s="168">
        <f t="shared" si="2"/>
        <v>2.1821734882206057E-2</v>
      </c>
      <c r="G20" s="169">
        <v>7524.7599999999984</v>
      </c>
      <c r="H20" s="170">
        <f t="shared" si="3"/>
        <v>4.3008776184963855E-2</v>
      </c>
    </row>
    <row r="21" spans="2:8" s="14" customFormat="1" ht="20.100000000000001" customHeight="1">
      <c r="B21" s="237"/>
      <c r="C21" s="225" t="s">
        <v>87</v>
      </c>
      <c r="D21" s="226"/>
      <c r="E21" s="167">
        <v>468</v>
      </c>
      <c r="F21" s="168">
        <f t="shared" si="2"/>
        <v>5.0808815546629034E-2</v>
      </c>
      <c r="G21" s="169">
        <v>5596.17</v>
      </c>
      <c r="H21" s="170">
        <f t="shared" si="3"/>
        <v>3.1985661073975678E-2</v>
      </c>
    </row>
    <row r="22" spans="2:8" s="14" customFormat="1" ht="20.100000000000001" hidden="1" customHeight="1">
      <c r="B22" s="237"/>
      <c r="C22" s="225" t="s">
        <v>88</v>
      </c>
      <c r="D22" s="226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7"/>
      <c r="C23" s="225" t="s">
        <v>89</v>
      </c>
      <c r="D23" s="226"/>
      <c r="E23" s="167">
        <v>2389</v>
      </c>
      <c r="F23" s="168">
        <f t="shared" si="2"/>
        <v>0.25936380414721527</v>
      </c>
      <c r="G23" s="169">
        <v>83300.03</v>
      </c>
      <c r="H23" s="170">
        <f t="shared" si="3"/>
        <v>0.47611250677374101</v>
      </c>
    </row>
    <row r="24" spans="2:8" s="14" customFormat="1" ht="20.100000000000001" customHeight="1">
      <c r="B24" s="237"/>
      <c r="C24" s="225" t="s">
        <v>90</v>
      </c>
      <c r="D24" s="226"/>
      <c r="E24" s="167">
        <v>70</v>
      </c>
      <c r="F24" s="168">
        <f t="shared" si="2"/>
        <v>7.5996091629573336E-3</v>
      </c>
      <c r="G24" s="169">
        <v>2739.92</v>
      </c>
      <c r="H24" s="170">
        <f t="shared" si="3"/>
        <v>1.5660380669244758E-2</v>
      </c>
    </row>
    <row r="25" spans="2:8" s="14" customFormat="1" ht="20.100000000000001" customHeight="1">
      <c r="B25" s="237"/>
      <c r="C25" s="225" t="s">
        <v>144</v>
      </c>
      <c r="D25" s="226"/>
      <c r="E25" s="167">
        <v>10</v>
      </c>
      <c r="F25" s="168">
        <f t="shared" si="2"/>
        <v>1.0856584518510477E-3</v>
      </c>
      <c r="G25" s="169">
        <v>430.78</v>
      </c>
      <c r="H25" s="170">
        <f t="shared" si="3"/>
        <v>2.4621809340043713E-3</v>
      </c>
    </row>
    <row r="26" spans="2:8" s="14" customFormat="1" ht="20.100000000000001" customHeight="1">
      <c r="B26" s="237"/>
      <c r="C26" s="225" t="s">
        <v>145</v>
      </c>
      <c r="D26" s="226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37"/>
      <c r="C27" s="225" t="s">
        <v>92</v>
      </c>
      <c r="D27" s="226"/>
      <c r="E27" s="167">
        <v>5096</v>
      </c>
      <c r="F27" s="168">
        <f t="shared" si="2"/>
        <v>0.55325154706329394</v>
      </c>
      <c r="G27" s="169">
        <v>32543.190000000006</v>
      </c>
      <c r="H27" s="170">
        <f t="shared" si="3"/>
        <v>0.18600497225888327</v>
      </c>
    </row>
    <row r="28" spans="2:8" s="14" customFormat="1" ht="20.100000000000001" customHeight="1">
      <c r="B28" s="238"/>
      <c r="C28" s="225" t="s">
        <v>91</v>
      </c>
      <c r="D28" s="226"/>
      <c r="E28" s="171">
        <v>216</v>
      </c>
      <c r="F28" s="172">
        <f t="shared" si="2"/>
        <v>2.3450222559982629E-2</v>
      </c>
      <c r="G28" s="173">
        <v>18774.03</v>
      </c>
      <c r="H28" s="174">
        <f t="shared" si="3"/>
        <v>0.10730548939232575</v>
      </c>
    </row>
    <row r="29" spans="2:8" s="14" customFormat="1" ht="20.100000000000001" customHeight="1">
      <c r="B29" s="234" t="s">
        <v>82</v>
      </c>
      <c r="C29" s="232" t="s">
        <v>73</v>
      </c>
      <c r="D29" s="233"/>
      <c r="E29" s="175">
        <v>181</v>
      </c>
      <c r="F29" s="176">
        <f t="shared" ref="F29:F40" si="4">E29/SUM(E$29:E$40)</f>
        <v>4.657745753988677E-2</v>
      </c>
      <c r="G29" s="177">
        <v>33166.17</v>
      </c>
      <c r="H29" s="178">
        <f t="shared" ref="H29:H40" si="5">G29/SUM(G$29:G$40)</f>
        <v>3.7885930669239322E-2</v>
      </c>
    </row>
    <row r="30" spans="2:8" s="14" customFormat="1" ht="20.100000000000001" customHeight="1">
      <c r="B30" s="235"/>
      <c r="C30" s="225" t="s">
        <v>74</v>
      </c>
      <c r="D30" s="226"/>
      <c r="E30" s="167">
        <v>4</v>
      </c>
      <c r="F30" s="168">
        <f t="shared" si="4"/>
        <v>1.029336078229542E-3</v>
      </c>
      <c r="G30" s="169">
        <v>662.53000000000009</v>
      </c>
      <c r="H30" s="170">
        <f t="shared" si="5"/>
        <v>7.5681230742926102E-4</v>
      </c>
    </row>
    <row r="31" spans="2:8" s="14" customFormat="1" ht="20.100000000000001" customHeight="1">
      <c r="B31" s="235"/>
      <c r="C31" s="225" t="s">
        <v>75</v>
      </c>
      <c r="D31" s="226"/>
      <c r="E31" s="167">
        <v>136</v>
      </c>
      <c r="F31" s="168">
        <f t="shared" si="4"/>
        <v>3.4997426659804425E-2</v>
      </c>
      <c r="G31" s="169">
        <v>18571.559999999998</v>
      </c>
      <c r="H31" s="170">
        <f t="shared" si="5"/>
        <v>2.1214413198135877E-2</v>
      </c>
    </row>
    <row r="32" spans="2:8" s="14" customFormat="1" ht="20.100000000000001" customHeight="1">
      <c r="B32" s="235"/>
      <c r="C32" s="225" t="s">
        <v>76</v>
      </c>
      <c r="D32" s="226"/>
      <c r="E32" s="167">
        <v>12</v>
      </c>
      <c r="F32" s="168">
        <f t="shared" si="4"/>
        <v>3.0880082346886259E-3</v>
      </c>
      <c r="G32" s="169">
        <v>537.81999999999994</v>
      </c>
      <c r="H32" s="170">
        <f t="shared" si="5"/>
        <v>6.1435526720541721E-4</v>
      </c>
    </row>
    <row r="33" spans="2:8" s="14" customFormat="1" ht="20.100000000000001" customHeight="1">
      <c r="B33" s="235"/>
      <c r="C33" s="225" t="s">
        <v>77</v>
      </c>
      <c r="D33" s="226"/>
      <c r="E33" s="167">
        <v>551</v>
      </c>
      <c r="F33" s="168">
        <f t="shared" si="4"/>
        <v>0.1417910447761194</v>
      </c>
      <c r="G33" s="169">
        <v>126410.34</v>
      </c>
      <c r="H33" s="170">
        <f t="shared" si="5"/>
        <v>0.14439934961181741</v>
      </c>
    </row>
    <row r="34" spans="2:8" s="14" customFormat="1" ht="20.100000000000001" customHeight="1">
      <c r="B34" s="235"/>
      <c r="C34" s="225" t="s">
        <v>78</v>
      </c>
      <c r="D34" s="226"/>
      <c r="E34" s="167">
        <v>125</v>
      </c>
      <c r="F34" s="168">
        <f t="shared" si="4"/>
        <v>3.2166752444673187E-2</v>
      </c>
      <c r="G34" s="169">
        <v>9052.27</v>
      </c>
      <c r="H34" s="170">
        <f t="shared" si="5"/>
        <v>1.0340466614602624E-2</v>
      </c>
    </row>
    <row r="35" spans="2:8" s="14" customFormat="1" ht="20.100000000000001" customHeight="1">
      <c r="B35" s="235"/>
      <c r="C35" s="225" t="s">
        <v>79</v>
      </c>
      <c r="D35" s="226"/>
      <c r="E35" s="167">
        <v>1804</v>
      </c>
      <c r="F35" s="168">
        <f t="shared" si="4"/>
        <v>0.4642305712815234</v>
      </c>
      <c r="G35" s="169">
        <v>532788.93000000005</v>
      </c>
      <c r="H35" s="170">
        <f t="shared" si="5"/>
        <v>0.60860824337926889</v>
      </c>
    </row>
    <row r="36" spans="2:8" s="14" customFormat="1" ht="20.100000000000001" customHeight="1">
      <c r="B36" s="235"/>
      <c r="C36" s="225" t="s">
        <v>80</v>
      </c>
      <c r="D36" s="226"/>
      <c r="E36" s="167">
        <v>21</v>
      </c>
      <c r="F36" s="168">
        <f t="shared" si="4"/>
        <v>5.4040144107050953E-3</v>
      </c>
      <c r="G36" s="169">
        <v>5741.74</v>
      </c>
      <c r="H36" s="170">
        <f t="shared" si="5"/>
        <v>6.5588267671786707E-3</v>
      </c>
    </row>
    <row r="37" spans="2:8" s="14" customFormat="1" ht="20.100000000000001" customHeight="1">
      <c r="B37" s="235"/>
      <c r="C37" s="225" t="s">
        <v>81</v>
      </c>
      <c r="D37" s="226"/>
      <c r="E37" s="167">
        <v>27</v>
      </c>
      <c r="F37" s="168">
        <f t="shared" si="4"/>
        <v>6.9480185280494083E-3</v>
      </c>
      <c r="G37" s="169">
        <v>6058.59</v>
      </c>
      <c r="H37" s="170">
        <f t="shared" si="5"/>
        <v>6.9207665730877787E-3</v>
      </c>
    </row>
    <row r="38" spans="2:8" s="14" customFormat="1" ht="20.100000000000001" customHeight="1">
      <c r="B38" s="235"/>
      <c r="C38" s="225" t="s">
        <v>146</v>
      </c>
      <c r="D38" s="226"/>
      <c r="E38" s="167">
        <v>67</v>
      </c>
      <c r="F38" s="168">
        <f t="shared" si="4"/>
        <v>1.7241379310344827E-2</v>
      </c>
      <c r="G38" s="169">
        <v>21431.270000000004</v>
      </c>
      <c r="H38" s="170">
        <f t="shared" si="5"/>
        <v>2.4481078441488686E-2</v>
      </c>
    </row>
    <row r="39" spans="2:8" s="14" customFormat="1" ht="20.100000000000001" customHeight="1">
      <c r="B39" s="235"/>
      <c r="C39" s="227" t="s">
        <v>93</v>
      </c>
      <c r="D39" s="228"/>
      <c r="E39" s="167">
        <v>49</v>
      </c>
      <c r="F39" s="168">
        <f t="shared" si="4"/>
        <v>1.2609366958311889E-2</v>
      </c>
      <c r="G39" s="169">
        <v>14416.42</v>
      </c>
      <c r="H39" s="184">
        <f t="shared" si="5"/>
        <v>1.6467969880713848E-2</v>
      </c>
    </row>
    <row r="40" spans="2:8" s="14" customFormat="1" ht="20.100000000000001" customHeight="1">
      <c r="B40" s="182"/>
      <c r="C40" s="252" t="s">
        <v>147</v>
      </c>
      <c r="D40" s="253"/>
      <c r="E40" s="167">
        <v>909</v>
      </c>
      <c r="F40" s="185">
        <f t="shared" si="4"/>
        <v>0.2339166237776634</v>
      </c>
      <c r="G40" s="169">
        <v>106584.16999999997</v>
      </c>
      <c r="H40" s="172">
        <f t="shared" si="5"/>
        <v>0.12175178728983228</v>
      </c>
    </row>
    <row r="41" spans="2:8" s="14" customFormat="1" ht="20.100000000000001" customHeight="1">
      <c r="B41" s="229" t="s">
        <v>94</v>
      </c>
      <c r="C41" s="232" t="s">
        <v>95</v>
      </c>
      <c r="D41" s="233"/>
      <c r="E41" s="175">
        <v>3733</v>
      </c>
      <c r="F41" s="176">
        <f>E41/SUM(E$41:E$43)</f>
        <v>0.54591985960807254</v>
      </c>
      <c r="G41" s="177">
        <v>1124332.6399999999</v>
      </c>
      <c r="H41" s="178">
        <f>G41/SUM(G$41:G$43)</f>
        <v>0.51390837579966708</v>
      </c>
    </row>
    <row r="42" spans="2:8" s="14" customFormat="1" ht="20.100000000000001" customHeight="1">
      <c r="B42" s="230"/>
      <c r="C42" s="225" t="s">
        <v>96</v>
      </c>
      <c r="D42" s="226"/>
      <c r="E42" s="167">
        <v>2697</v>
      </c>
      <c r="F42" s="168">
        <f>E42/SUM(E$41:E$43)</f>
        <v>0.39441357121965487</v>
      </c>
      <c r="G42" s="169">
        <v>898436.66999999993</v>
      </c>
      <c r="H42" s="170">
        <f>G42/SUM(G$41:G$43)</f>
        <v>0.41065616474370203</v>
      </c>
    </row>
    <row r="43" spans="2:8" s="14" customFormat="1" ht="20.100000000000001" customHeight="1">
      <c r="B43" s="231"/>
      <c r="C43" s="225" t="s">
        <v>148</v>
      </c>
      <c r="D43" s="226"/>
      <c r="E43" s="183">
        <v>408</v>
      </c>
      <c r="F43" s="168">
        <f>E43/SUM(E$41:E$43)</f>
        <v>5.9666569172272595E-2</v>
      </c>
      <c r="G43" s="169">
        <v>165038.26999999999</v>
      </c>
      <c r="H43" s="170">
        <f>G43/SUM(G$41:G$43)</f>
        <v>7.5435459456631021E-2</v>
      </c>
    </row>
    <row r="44" spans="2:8" s="14" customFormat="1" ht="20.100000000000001" customHeight="1">
      <c r="B44" s="222" t="s">
        <v>111</v>
      </c>
      <c r="C44" s="223"/>
      <c r="D44" s="224"/>
      <c r="E44" s="144">
        <f>SUM(E5:E43)</f>
        <v>54452</v>
      </c>
      <c r="F44" s="179">
        <f>E44/E$44</f>
        <v>1</v>
      </c>
      <c r="G44" s="180">
        <f>SUM(G5:G43)</f>
        <v>5327032.0099999979</v>
      </c>
      <c r="H44" s="181">
        <f>G44/G$44</f>
        <v>1</v>
      </c>
    </row>
    <row r="45" spans="2:8" s="14" customFormat="1" ht="20.100000000000001" customHeight="1">
      <c r="B45" s="27"/>
      <c r="C45" s="27"/>
      <c r="D45" s="27"/>
      <c r="E45" s="198"/>
      <c r="F45" s="199"/>
      <c r="G45" s="200"/>
      <c r="H45" s="199"/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49"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4:D44"/>
    <mergeCell ref="C35:D35"/>
    <mergeCell ref="C36:D36"/>
    <mergeCell ref="C37:D37"/>
    <mergeCell ref="C39:D39"/>
    <mergeCell ref="B41:B43"/>
    <mergeCell ref="C41:D41"/>
    <mergeCell ref="C42:D42"/>
    <mergeCell ref="B29:B39"/>
    <mergeCell ref="C29:D29"/>
    <mergeCell ref="C30:D30"/>
    <mergeCell ref="C31:D31"/>
    <mergeCell ref="C32:D32"/>
    <mergeCell ref="C33:D33"/>
    <mergeCell ref="C34:D34"/>
    <mergeCell ref="C43:D43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60" t="s">
        <v>57</v>
      </c>
      <c r="C3" s="261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8" t="s">
        <v>26</v>
      </c>
      <c r="C4" s="259"/>
      <c r="D4" s="62">
        <v>3377</v>
      </c>
      <c r="E4" s="67">
        <v>62460.219999999994</v>
      </c>
      <c r="F4" s="67">
        <f>E4*1000/D4</f>
        <v>18495.771394729047</v>
      </c>
      <c r="G4" s="67">
        <v>50320</v>
      </c>
      <c r="H4" s="63">
        <f>F4/G4</f>
        <v>0.36756302453754069</v>
      </c>
      <c r="K4" s="14">
        <f>D4*G4</f>
        <v>169930640</v>
      </c>
      <c r="L4" s="14" t="s">
        <v>26</v>
      </c>
      <c r="M4" s="24">
        <f>G4-F4</f>
        <v>31824.228605270953</v>
      </c>
    </row>
    <row r="5" spans="1:13" s="14" customFormat="1" ht="20.100000000000001" customHeight="1">
      <c r="B5" s="254" t="s">
        <v>27</v>
      </c>
      <c r="C5" s="255"/>
      <c r="D5" s="64">
        <v>3717</v>
      </c>
      <c r="E5" s="68">
        <v>112483.56999999999</v>
      </c>
      <c r="F5" s="68">
        <f t="shared" ref="F5:F13" si="0">E5*1000/D5</f>
        <v>30261.923594296473</v>
      </c>
      <c r="G5" s="68">
        <v>105310</v>
      </c>
      <c r="H5" s="65">
        <f t="shared" ref="H5:H10" si="1">F5/G5</f>
        <v>0.28736039876836456</v>
      </c>
      <c r="K5" s="14">
        <f t="shared" ref="K5:K10" si="2">D5*G5</f>
        <v>391437270</v>
      </c>
      <c r="L5" s="14" t="s">
        <v>27</v>
      </c>
      <c r="M5" s="24">
        <f t="shared" ref="M5:M10" si="3">G5-F5</f>
        <v>75048.076405703527</v>
      </c>
    </row>
    <row r="6" spans="1:13" s="14" customFormat="1" ht="20.100000000000001" customHeight="1">
      <c r="B6" s="254" t="s">
        <v>28</v>
      </c>
      <c r="C6" s="255"/>
      <c r="D6" s="64">
        <v>6121</v>
      </c>
      <c r="E6" s="68">
        <v>575530.71</v>
      </c>
      <c r="F6" s="68">
        <f t="shared" si="0"/>
        <v>94025.602025812783</v>
      </c>
      <c r="G6" s="68">
        <v>167650</v>
      </c>
      <c r="H6" s="65">
        <f t="shared" si="1"/>
        <v>0.56084462884469299</v>
      </c>
      <c r="K6" s="14">
        <f t="shared" si="2"/>
        <v>1026185650</v>
      </c>
      <c r="L6" s="14" t="s">
        <v>28</v>
      </c>
      <c r="M6" s="24">
        <f t="shared" si="3"/>
        <v>73624.397974187217</v>
      </c>
    </row>
    <row r="7" spans="1:13" s="14" customFormat="1" ht="20.100000000000001" customHeight="1">
      <c r="B7" s="254" t="s">
        <v>29</v>
      </c>
      <c r="C7" s="255"/>
      <c r="D7" s="64">
        <v>3843</v>
      </c>
      <c r="E7" s="68">
        <v>456256.56</v>
      </c>
      <c r="F7" s="68">
        <f t="shared" si="0"/>
        <v>118724.0593286495</v>
      </c>
      <c r="G7" s="68">
        <v>197050</v>
      </c>
      <c r="H7" s="65">
        <f t="shared" si="1"/>
        <v>0.60250727900862466</v>
      </c>
      <c r="K7" s="14">
        <f t="shared" si="2"/>
        <v>757263150</v>
      </c>
      <c r="L7" s="14" t="s">
        <v>29</v>
      </c>
      <c r="M7" s="24">
        <f t="shared" si="3"/>
        <v>78325.940671350501</v>
      </c>
    </row>
    <row r="8" spans="1:13" s="14" customFormat="1" ht="20.100000000000001" customHeight="1">
      <c r="B8" s="254" t="s">
        <v>30</v>
      </c>
      <c r="C8" s="255"/>
      <c r="D8" s="64">
        <v>2433</v>
      </c>
      <c r="E8" s="68">
        <v>379049.91000000003</v>
      </c>
      <c r="F8" s="68">
        <f t="shared" si="0"/>
        <v>155795.27743526513</v>
      </c>
      <c r="G8" s="68">
        <v>270480</v>
      </c>
      <c r="H8" s="65">
        <f t="shared" si="1"/>
        <v>0.57599555396060753</v>
      </c>
      <c r="K8" s="14">
        <f t="shared" si="2"/>
        <v>658077840</v>
      </c>
      <c r="L8" s="14" t="s">
        <v>30</v>
      </c>
      <c r="M8" s="24">
        <f t="shared" si="3"/>
        <v>114684.72256473487</v>
      </c>
    </row>
    <row r="9" spans="1:13" s="14" customFormat="1" ht="20.100000000000001" customHeight="1">
      <c r="B9" s="254" t="s">
        <v>31</v>
      </c>
      <c r="C9" s="255"/>
      <c r="D9" s="64">
        <v>2313</v>
      </c>
      <c r="E9" s="68">
        <v>437755.7800000002</v>
      </c>
      <c r="F9" s="68">
        <f t="shared" si="0"/>
        <v>189258.87591872035</v>
      </c>
      <c r="G9" s="68">
        <v>309380</v>
      </c>
      <c r="H9" s="65">
        <f t="shared" si="1"/>
        <v>0.61173597491344089</v>
      </c>
      <c r="K9" s="14">
        <f t="shared" si="2"/>
        <v>715595940</v>
      </c>
      <c r="L9" s="14" t="s">
        <v>31</v>
      </c>
      <c r="M9" s="24">
        <f t="shared" si="3"/>
        <v>120121.12408127965</v>
      </c>
    </row>
    <row r="10" spans="1:13" s="14" customFormat="1" ht="20.100000000000001" customHeight="1">
      <c r="B10" s="256" t="s">
        <v>32</v>
      </c>
      <c r="C10" s="257"/>
      <c r="D10" s="72">
        <v>1069</v>
      </c>
      <c r="E10" s="73">
        <v>240265.87000000002</v>
      </c>
      <c r="F10" s="73">
        <f t="shared" si="0"/>
        <v>224757.59588400376</v>
      </c>
      <c r="G10" s="73">
        <v>362170</v>
      </c>
      <c r="H10" s="75">
        <f t="shared" si="1"/>
        <v>0.62058590132811597</v>
      </c>
      <c r="K10" s="14">
        <f t="shared" si="2"/>
        <v>387159730</v>
      </c>
      <c r="L10" s="14" t="s">
        <v>32</v>
      </c>
      <c r="M10" s="24">
        <f t="shared" si="3"/>
        <v>137412.40411599624</v>
      </c>
    </row>
    <row r="11" spans="1:13" s="14" customFormat="1" ht="20.100000000000001" customHeight="1">
      <c r="B11" s="258" t="s">
        <v>64</v>
      </c>
      <c r="C11" s="259"/>
      <c r="D11" s="62">
        <f>SUM(D4:D5)</f>
        <v>7094</v>
      </c>
      <c r="E11" s="67">
        <f>SUM(E4:E5)</f>
        <v>174943.78999999998</v>
      </c>
      <c r="F11" s="67">
        <f t="shared" si="0"/>
        <v>24660.810544121789</v>
      </c>
      <c r="G11" s="82"/>
      <c r="H11" s="63">
        <f>SUM(E4:E5)*1000/SUM(K4:K5)</f>
        <v>0.31163838702500818</v>
      </c>
    </row>
    <row r="12" spans="1:13" s="14" customFormat="1" ht="20.100000000000001" customHeight="1">
      <c r="B12" s="256" t="s">
        <v>58</v>
      </c>
      <c r="C12" s="257"/>
      <c r="D12" s="66">
        <f>SUM(D6:D10)</f>
        <v>15779</v>
      </c>
      <c r="E12" s="78">
        <f>SUM(E6:E10)</f>
        <v>2088858.8300000005</v>
      </c>
      <c r="F12" s="69">
        <f t="shared" si="0"/>
        <v>132382.20609671084</v>
      </c>
      <c r="G12" s="83"/>
      <c r="H12" s="70">
        <f>SUM(E6:E10)*1000/SUM(K6:K10)</f>
        <v>0.58936017148137398</v>
      </c>
    </row>
    <row r="13" spans="1:13" s="14" customFormat="1" ht="20.100000000000001" customHeight="1">
      <c r="B13" s="260" t="s">
        <v>65</v>
      </c>
      <c r="C13" s="261"/>
      <c r="D13" s="71">
        <f>SUM(D11:D12)</f>
        <v>22873</v>
      </c>
      <c r="E13" s="79">
        <f>SUM(E11:E12)</f>
        <v>2263802.6200000006</v>
      </c>
      <c r="F13" s="74">
        <f t="shared" si="0"/>
        <v>98972.702312770532</v>
      </c>
      <c r="G13" s="77"/>
      <c r="H13" s="76">
        <f>SUM(E4:E10)*1000/SUM(K4:K10)</f>
        <v>0.55138711256313511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03月状況（表紙）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'03月状況（表紙）'!Print_Area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2018-11-09T01:45:55Z</cp:lastPrinted>
  <dcterms:created xsi:type="dcterms:W3CDTF">2003-07-11T02:30:35Z</dcterms:created>
  <dcterms:modified xsi:type="dcterms:W3CDTF">2025-05-02T07:26:45Z</dcterms:modified>
</cp:coreProperties>
</file>