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C:\月次統計報告\2025年06月報告書\"/>
    </mc:Choice>
  </mc:AlternateContent>
  <xr:revisionPtr revIDLastSave="0" documentId="13_ncr:1_{E7C4161F-EE93-4046-A78B-E9FB27FD3DC1}" xr6:coauthVersionLast="36" xr6:coauthVersionMax="36" xr10:uidLastSave="{00000000-0000-0000-0000-000000000000}"/>
  <bookViews>
    <workbookView xWindow="-912" yWindow="5136" windowWidth="15480" windowHeight="6480" xr2:uid="{00000000-000D-0000-FFFF-FFFF00000000}"/>
  </bookViews>
  <sheets>
    <sheet name="06月状況（表紙）" sheetId="6" r:id="rId1"/>
    <sheet name="人口統計" sheetId="9" r:id="rId2"/>
    <sheet name="認定者数（2-1.2.3）" sheetId="10" r:id="rId3"/>
    <sheet name="給付状況（3-1）" sheetId="11" r:id="rId4"/>
    <sheet name="給付状況（3-2）" sheetId="12" r:id="rId5"/>
    <sheet name="給付状況（3-3）" sheetId="13" r:id="rId6"/>
  </sheets>
  <definedNames>
    <definedName name="_xlnm.Print_Area" localSheetId="0">'06月状況（表紙）'!$A$1:$L$45</definedName>
    <definedName name="_xlnm.Print_Area" localSheetId="3">'給付状況（3-1）'!$A$1:$K$47</definedName>
    <definedName name="_xlnm.Print_Area" localSheetId="4">'給付状況（3-2）'!$A$1:$H$86</definedName>
    <definedName name="_xlnm.Print_Area" localSheetId="5">'給付状況（3-3）'!$A$1:$I$39</definedName>
    <definedName name="_xlnm.Print_Area" localSheetId="1">人口統計!$A$1:$J$39</definedName>
    <definedName name="_xlnm.Print_Area" localSheetId="2">'認定者数（2-1.2.3）'!$A$1:$L$83</definedName>
  </definedNames>
  <calcPr calcId="191029" concurrentManualCount="2"/>
</workbook>
</file>

<file path=xl/calcChain.xml><?xml version="1.0" encoding="utf-8"?>
<calcChain xmlns="http://schemas.openxmlformats.org/spreadsheetml/2006/main">
  <c r="U6" i="10" l="1"/>
  <c r="T6" i="10"/>
  <c r="S6" i="10"/>
  <c r="R6" i="10"/>
  <c r="Q6" i="10"/>
  <c r="P6" i="10"/>
  <c r="O6" i="10"/>
  <c r="F41" i="12" l="1"/>
  <c r="H40" i="12"/>
  <c r="F40" i="12"/>
  <c r="H39" i="12"/>
  <c r="F39" i="12"/>
  <c r="H38" i="12"/>
  <c r="F38" i="12"/>
  <c r="H37" i="12"/>
  <c r="F37" i="12"/>
  <c r="H36" i="12"/>
  <c r="F36" i="12"/>
  <c r="H35" i="12"/>
  <c r="F35" i="12"/>
  <c r="H34" i="12"/>
  <c r="F34" i="12"/>
  <c r="H33" i="12"/>
  <c r="F33" i="12"/>
  <c r="H32" i="12"/>
  <c r="F32" i="12"/>
  <c r="H31" i="12"/>
  <c r="F31" i="12"/>
  <c r="H30" i="12"/>
  <c r="F30" i="12"/>
  <c r="H29" i="12"/>
  <c r="F29" i="12"/>
  <c r="K82" i="10" l="1"/>
  <c r="K81" i="10"/>
  <c r="K80" i="10"/>
  <c r="K79" i="10"/>
  <c r="K78" i="10"/>
  <c r="K77" i="10"/>
  <c r="K76" i="10"/>
  <c r="K75" i="10"/>
  <c r="K74" i="10"/>
  <c r="K73" i="10"/>
  <c r="K72" i="10"/>
  <c r="K71" i="10"/>
  <c r="K70" i="10"/>
  <c r="K69" i="10"/>
  <c r="K68" i="10"/>
  <c r="K67" i="10"/>
  <c r="K66" i="10"/>
  <c r="K65" i="10"/>
  <c r="K64" i="10"/>
  <c r="K63" i="10"/>
  <c r="K62" i="10"/>
  <c r="K61" i="10"/>
  <c r="K60" i="10"/>
  <c r="K59" i="10"/>
  <c r="K58" i="10"/>
  <c r="K57" i="10"/>
  <c r="K56" i="10"/>
  <c r="K55" i="10"/>
  <c r="K54" i="10"/>
  <c r="K53" i="10"/>
  <c r="K52" i="10"/>
  <c r="K51" i="10"/>
  <c r="K50" i="10"/>
  <c r="L50" i="10" s="1"/>
  <c r="L82" i="10" l="1"/>
  <c r="L81" i="10"/>
  <c r="L80" i="10"/>
  <c r="L79" i="10"/>
  <c r="L78" i="10"/>
  <c r="L77" i="10"/>
  <c r="L76" i="10"/>
  <c r="L75" i="10"/>
  <c r="L74" i="10"/>
  <c r="L73" i="10"/>
  <c r="L72" i="10"/>
  <c r="L71" i="10"/>
  <c r="L70" i="10"/>
  <c r="L69" i="10"/>
  <c r="L68" i="10"/>
  <c r="L67" i="10"/>
  <c r="L66" i="10"/>
  <c r="L65" i="10"/>
  <c r="L64" i="10"/>
  <c r="L63" i="10"/>
  <c r="L62" i="10"/>
  <c r="L61" i="10"/>
  <c r="L60" i="10"/>
  <c r="L59" i="10"/>
  <c r="L58" i="10"/>
  <c r="L57" i="10"/>
  <c r="L56" i="10"/>
  <c r="L55" i="10"/>
  <c r="L54" i="10"/>
  <c r="L53" i="10"/>
  <c r="L52" i="10"/>
  <c r="L51" i="10"/>
  <c r="F5" i="9" l="1"/>
  <c r="H12" i="12" l="1"/>
  <c r="F12" i="12"/>
  <c r="H43" i="12" l="1"/>
  <c r="F43" i="12"/>
  <c r="H26" i="12"/>
  <c r="F26" i="12"/>
  <c r="H14" i="12"/>
  <c r="F14" i="12"/>
  <c r="K6" i="10" l="1"/>
  <c r="G44" i="12" l="1"/>
  <c r="H44" i="12" s="1"/>
  <c r="K4" i="13" l="1"/>
  <c r="H42" i="12"/>
  <c r="H41" i="12"/>
  <c r="F42" i="12"/>
  <c r="H28" i="12"/>
  <c r="H27" i="12"/>
  <c r="H25" i="12"/>
  <c r="H24" i="12"/>
  <c r="H23" i="12"/>
  <c r="H22" i="12"/>
  <c r="H21" i="12"/>
  <c r="H20" i="12"/>
  <c r="H19" i="12"/>
  <c r="H18" i="12"/>
  <c r="H17" i="12"/>
  <c r="F28" i="12"/>
  <c r="F27" i="12"/>
  <c r="F25" i="12"/>
  <c r="F24" i="12"/>
  <c r="F23" i="12"/>
  <c r="F22" i="12"/>
  <c r="F21" i="12"/>
  <c r="F20" i="12"/>
  <c r="F19" i="12"/>
  <c r="F18" i="12"/>
  <c r="F17" i="12"/>
  <c r="H16" i="12"/>
  <c r="H15" i="12"/>
  <c r="H13" i="12"/>
  <c r="H11" i="12"/>
  <c r="H10" i="12"/>
  <c r="H9" i="12"/>
  <c r="H8" i="12"/>
  <c r="H7" i="12"/>
  <c r="H6" i="12"/>
  <c r="H5" i="12"/>
  <c r="F16" i="12"/>
  <c r="F15" i="12"/>
  <c r="F13" i="12"/>
  <c r="F11" i="12"/>
  <c r="F10" i="12"/>
  <c r="F9" i="12"/>
  <c r="F8" i="12"/>
  <c r="F7" i="12"/>
  <c r="F6" i="12"/>
  <c r="F5" i="12"/>
  <c r="Q37" i="11"/>
  <c r="P37" i="11"/>
  <c r="O37" i="11"/>
  <c r="N37" i="11"/>
  <c r="Q36" i="11"/>
  <c r="P36" i="11"/>
  <c r="O36" i="11"/>
  <c r="N36" i="11"/>
  <c r="Q35" i="11"/>
  <c r="P35" i="11"/>
  <c r="O35" i="11"/>
  <c r="N35" i="11"/>
  <c r="Q34" i="11"/>
  <c r="P34" i="11"/>
  <c r="O34" i="11"/>
  <c r="N34" i="11"/>
  <c r="Q33" i="11"/>
  <c r="P33" i="11"/>
  <c r="O33" i="11"/>
  <c r="N33" i="11"/>
  <c r="Q32" i="11"/>
  <c r="P32" i="11"/>
  <c r="O32" i="11"/>
  <c r="N32" i="11"/>
  <c r="Q31" i="11"/>
  <c r="P31" i="11"/>
  <c r="O31" i="11"/>
  <c r="N31" i="11"/>
  <c r="Q30" i="11"/>
  <c r="P30" i="11"/>
  <c r="O30" i="11"/>
  <c r="N30" i="11"/>
  <c r="Q29" i="11"/>
  <c r="P29" i="11"/>
  <c r="O29" i="11"/>
  <c r="N29" i="11"/>
  <c r="S5" i="11"/>
  <c r="S7" i="11"/>
  <c r="S9" i="11"/>
  <c r="S11" i="11"/>
  <c r="Q13" i="11"/>
  <c r="R13" i="11"/>
  <c r="R6" i="11" s="1"/>
  <c r="M5" i="11"/>
  <c r="Q12" i="11" l="1"/>
  <c r="Q6" i="11"/>
  <c r="R8" i="11"/>
  <c r="R14" i="11"/>
  <c r="R10" i="11"/>
  <c r="Q8" i="11"/>
  <c r="Q14" i="11"/>
  <c r="R12" i="11"/>
  <c r="Q10" i="11"/>
  <c r="S13" i="11"/>
  <c r="Q24" i="11" l="1"/>
  <c r="O24" i="11"/>
  <c r="P24" i="11"/>
  <c r="O17" i="11"/>
  <c r="N24" i="11"/>
  <c r="O21" i="11"/>
  <c r="N18" i="11"/>
  <c r="N17" i="11"/>
  <c r="O19" i="11" l="1"/>
  <c r="Q16" i="11"/>
  <c r="Q19" i="11"/>
  <c r="P22" i="11"/>
  <c r="Q20" i="11"/>
  <c r="O16" i="11"/>
  <c r="N16" i="11"/>
  <c r="N22" i="11"/>
  <c r="Q22" i="11"/>
  <c r="N20" i="11"/>
  <c r="Q23" i="11"/>
  <c r="Q17" i="11"/>
  <c r="P16" i="11"/>
  <c r="P19" i="11"/>
  <c r="P17" i="11"/>
  <c r="O22" i="11"/>
  <c r="O20" i="11"/>
  <c r="N19" i="11"/>
  <c r="P18" i="11"/>
  <c r="Q18" i="11"/>
  <c r="O23" i="11"/>
  <c r="O18" i="11"/>
  <c r="N23" i="11"/>
  <c r="P20" i="11"/>
  <c r="Q21" i="11"/>
  <c r="P21" i="11"/>
  <c r="N21" i="11"/>
  <c r="P23" i="11"/>
  <c r="E12" i="13" l="1"/>
  <c r="D12" i="13"/>
  <c r="E11" i="13"/>
  <c r="D11" i="13"/>
  <c r="K10" i="13"/>
  <c r="F10" i="13"/>
  <c r="K9" i="13"/>
  <c r="F9" i="13"/>
  <c r="K8" i="13"/>
  <c r="F8" i="13"/>
  <c r="M8" i="13" s="1"/>
  <c r="K7" i="13"/>
  <c r="F7" i="13"/>
  <c r="K6" i="13"/>
  <c r="F6" i="13"/>
  <c r="K5" i="13"/>
  <c r="F5" i="13"/>
  <c r="F4" i="13"/>
  <c r="E44" i="12"/>
  <c r="F44" i="12" s="1"/>
  <c r="H8" i="13" l="1"/>
  <c r="H10" i="13"/>
  <c r="M10" i="13"/>
  <c r="H9" i="13"/>
  <c r="M9" i="13"/>
  <c r="H12" i="13"/>
  <c r="H7" i="13"/>
  <c r="M7" i="13"/>
  <c r="H6" i="13"/>
  <c r="M6" i="13"/>
  <c r="H5" i="13"/>
  <c r="M5" i="13"/>
  <c r="F11" i="13"/>
  <c r="M4" i="13"/>
  <c r="H4" i="13"/>
  <c r="F12" i="13"/>
  <c r="H13" i="13"/>
  <c r="D13" i="13"/>
  <c r="E13" i="13"/>
  <c r="H11" i="13"/>
  <c r="F13" i="13" l="1"/>
  <c r="J32" i="10"/>
  <c r="I32" i="10"/>
  <c r="H32" i="10"/>
  <c r="G32" i="10"/>
  <c r="F32" i="10"/>
  <c r="E32" i="10"/>
  <c r="D32" i="10"/>
  <c r="K31" i="10"/>
  <c r="K30" i="10"/>
  <c r="K29" i="10"/>
  <c r="K28" i="10"/>
  <c r="K27" i="10"/>
  <c r="K26" i="10"/>
  <c r="K25" i="10"/>
  <c r="K24" i="10"/>
  <c r="M13" i="9"/>
  <c r="L13" i="9"/>
  <c r="M12" i="9"/>
  <c r="L12" i="9"/>
  <c r="M11" i="9"/>
  <c r="L11" i="9"/>
  <c r="M10" i="9"/>
  <c r="L10" i="9"/>
  <c r="M9" i="9"/>
  <c r="L9" i="9"/>
  <c r="M8" i="9"/>
  <c r="L8" i="9"/>
  <c r="M7" i="9"/>
  <c r="L7" i="9"/>
  <c r="M6" i="9"/>
  <c r="L6" i="9"/>
  <c r="K32" i="10" l="1"/>
  <c r="K8" i="10"/>
  <c r="K7" i="10"/>
  <c r="K5" i="10"/>
  <c r="J4" i="10"/>
  <c r="J9" i="10" s="1"/>
  <c r="I4" i="10"/>
  <c r="I9" i="10" s="1"/>
  <c r="H4" i="10"/>
  <c r="H9" i="10" s="1"/>
  <c r="G4" i="10"/>
  <c r="G9" i="10" s="1"/>
  <c r="F4" i="10"/>
  <c r="F9" i="10" s="1"/>
  <c r="E4" i="10"/>
  <c r="E9" i="10" s="1"/>
  <c r="D4" i="10"/>
  <c r="D9" i="10" s="1"/>
  <c r="U7" i="10" l="1"/>
  <c r="Q7" i="10"/>
  <c r="R7" i="10"/>
  <c r="O7" i="10"/>
  <c r="T7" i="10"/>
  <c r="P7" i="10"/>
  <c r="S7" i="10"/>
  <c r="K4" i="10"/>
  <c r="K9" i="10" l="1"/>
  <c r="H5" i="9"/>
  <c r="G5" i="9"/>
  <c r="E5" i="9"/>
  <c r="C5" i="9"/>
  <c r="D13" i="9"/>
  <c r="I13" i="9" s="1"/>
  <c r="D12" i="9"/>
  <c r="D11" i="9"/>
  <c r="D10" i="9"/>
  <c r="D9" i="9"/>
  <c r="D8" i="9"/>
  <c r="D7" i="9"/>
  <c r="D6" i="9"/>
  <c r="I7" i="9" l="1"/>
  <c r="L25" i="10"/>
  <c r="K7" i="9"/>
  <c r="I11" i="9"/>
  <c r="L29" i="10"/>
  <c r="K11" i="9"/>
  <c r="I8" i="9"/>
  <c r="L26" i="10"/>
  <c r="K8" i="9"/>
  <c r="I12" i="9"/>
  <c r="L30" i="10"/>
  <c r="K12" i="9"/>
  <c r="I9" i="9"/>
  <c r="L27" i="10"/>
  <c r="K9" i="9"/>
  <c r="L31" i="10"/>
  <c r="K13" i="9"/>
  <c r="I6" i="9"/>
  <c r="L24" i="10"/>
  <c r="K6" i="9"/>
  <c r="I10" i="9"/>
  <c r="L28" i="10"/>
  <c r="K10" i="9"/>
  <c r="M5" i="9"/>
  <c r="L5" i="9"/>
  <c r="D5" i="9"/>
  <c r="L6" i="10" s="1"/>
  <c r="I5" i="9" l="1"/>
  <c r="L32" i="10"/>
  <c r="L7" i="10"/>
  <c r="L5" i="10"/>
  <c r="L4" i="10"/>
  <c r="K5" i="9"/>
</calcChain>
</file>

<file path=xl/sharedStrings.xml><?xml version="1.0" encoding="utf-8"?>
<sst xmlns="http://schemas.openxmlformats.org/spreadsheetml/2006/main" count="261" uniqueCount="188">
  <si>
    <t>総人口</t>
    <rPh sb="0" eb="3">
      <t>ソウジンコウ</t>
    </rPh>
    <phoneticPr fontId="2"/>
  </si>
  <si>
    <t>出現率</t>
    <rPh sb="0" eb="2">
      <t>シュツゲン</t>
    </rPh>
    <rPh sb="2" eb="3">
      <t>リツ</t>
    </rPh>
    <phoneticPr fontId="2"/>
  </si>
  <si>
    <t>（単位：人）</t>
    <rPh sb="1" eb="3">
      <t>タンイ</t>
    </rPh>
    <rPh sb="4" eb="5">
      <t>ニン</t>
    </rPh>
    <phoneticPr fontId="2"/>
  </si>
  <si>
    <t>訪問介護</t>
    <rPh sb="0" eb="2">
      <t>ホウモン</t>
    </rPh>
    <rPh sb="2" eb="4">
      <t>カイゴ</t>
    </rPh>
    <phoneticPr fontId="2"/>
  </si>
  <si>
    <t>～掲載データ～</t>
    <rPh sb="1" eb="3">
      <t>ケイサイ</t>
    </rPh>
    <phoneticPr fontId="2"/>
  </si>
  <si>
    <t>２．要介護度別認定者数（当月末現在）</t>
    <rPh sb="2" eb="5">
      <t>ヨウカイゴ</t>
    </rPh>
    <rPh sb="5" eb="6">
      <t>ド</t>
    </rPh>
    <rPh sb="6" eb="7">
      <t>ベツ</t>
    </rPh>
    <rPh sb="7" eb="10">
      <t>ニンテイシャ</t>
    </rPh>
    <rPh sb="10" eb="11">
      <t>スウ</t>
    </rPh>
    <rPh sb="12" eb="13">
      <t>トウ</t>
    </rPh>
    <rPh sb="13" eb="15">
      <t>ゲツマツ</t>
    </rPh>
    <rPh sb="15" eb="17">
      <t>ゲンザイ</t>
    </rPh>
    <phoneticPr fontId="2"/>
  </si>
  <si>
    <t>＊施設サービス別利用状況の「利用人数」は同月内の施設移動人数等を含む</t>
    <rPh sb="1" eb="3">
      <t>シセツ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ドウゲツ</t>
    </rPh>
    <rPh sb="22" eb="23">
      <t>ナイ</t>
    </rPh>
    <rPh sb="24" eb="26">
      <t>シセツ</t>
    </rPh>
    <rPh sb="26" eb="28">
      <t>イドウ</t>
    </rPh>
    <rPh sb="28" eb="30">
      <t>ニンズウ</t>
    </rPh>
    <rPh sb="30" eb="31">
      <t>ナド</t>
    </rPh>
    <rPh sb="32" eb="33">
      <t>フク</t>
    </rPh>
    <phoneticPr fontId="2"/>
  </si>
  <si>
    <t>＊住宅改修費・福祉用具購入費・高額サービス費は含まない</t>
    <rPh sb="1" eb="5">
      <t>ジュウタクカイシュウ</t>
    </rPh>
    <rPh sb="5" eb="6">
      <t>ヒ</t>
    </rPh>
    <rPh sb="7" eb="9">
      <t>フクシ</t>
    </rPh>
    <rPh sb="9" eb="11">
      <t>ヨウグ</t>
    </rPh>
    <rPh sb="11" eb="13">
      <t>コウニュウ</t>
    </rPh>
    <rPh sb="13" eb="14">
      <t>ヒ</t>
    </rPh>
    <rPh sb="15" eb="17">
      <t>コウガク</t>
    </rPh>
    <rPh sb="21" eb="22">
      <t>ヒ</t>
    </rPh>
    <rPh sb="23" eb="24">
      <t>フク</t>
    </rPh>
    <phoneticPr fontId="2"/>
  </si>
  <si>
    <t>訪問入浴</t>
    <rPh sb="0" eb="2">
      <t>ホウモン</t>
    </rPh>
    <rPh sb="2" eb="4">
      <t>ニュウヨク</t>
    </rPh>
    <phoneticPr fontId="2"/>
  </si>
  <si>
    <t>訪問看護</t>
    <rPh sb="0" eb="2">
      <t>ホウモン</t>
    </rPh>
    <rPh sb="2" eb="4">
      <t>カンゴ</t>
    </rPh>
    <phoneticPr fontId="2"/>
  </si>
  <si>
    <t>訪問リハ</t>
    <rPh sb="0" eb="2">
      <t>ホウモン</t>
    </rPh>
    <phoneticPr fontId="2"/>
  </si>
  <si>
    <t>１．人口統計</t>
    <rPh sb="2" eb="4">
      <t>ジンコウ</t>
    </rPh>
    <rPh sb="4" eb="6">
      <t>トウケイ</t>
    </rPh>
    <phoneticPr fontId="2"/>
  </si>
  <si>
    <t>65歳以上</t>
    <rPh sb="2" eb="3">
      <t>サイ</t>
    </rPh>
    <rPh sb="3" eb="5">
      <t>イジョウ</t>
    </rPh>
    <phoneticPr fontId="2"/>
  </si>
  <si>
    <t>40歳～64歳</t>
    <rPh sb="2" eb="3">
      <t>サイ</t>
    </rPh>
    <rPh sb="6" eb="7">
      <t>サイ</t>
    </rPh>
    <phoneticPr fontId="2"/>
  </si>
  <si>
    <t>高齢化率</t>
    <rPh sb="0" eb="3">
      <t>コウレイカ</t>
    </rPh>
    <rPh sb="3" eb="4">
      <t>リツ</t>
    </rPh>
    <phoneticPr fontId="2"/>
  </si>
  <si>
    <t>65歳～74歳</t>
    <rPh sb="2" eb="3">
      <t>サイ</t>
    </rPh>
    <rPh sb="6" eb="7">
      <t>サイ</t>
    </rPh>
    <phoneticPr fontId="2"/>
  </si>
  <si>
    <t>　広域連合全体</t>
    <rPh sb="1" eb="3">
      <t>コウイキ</t>
    </rPh>
    <rPh sb="3" eb="5">
      <t>レンゴウ</t>
    </rPh>
    <rPh sb="5" eb="7">
      <t>ゼンタイ</t>
    </rPh>
    <phoneticPr fontId="2"/>
  </si>
  <si>
    <t>　粕屋支部</t>
    <rPh sb="1" eb="3">
      <t>カスヤ</t>
    </rPh>
    <rPh sb="3" eb="5">
      <t>シブ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</si>
  <si>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</si>
  <si>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</si>
  <si>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</si>
  <si>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</si>
  <si>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</si>
  <si>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</si>
  <si>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豊築支部</t>
    <rPh sb="1" eb="3">
      <t>ホウチク</t>
    </rPh>
    <rPh sb="3" eb="5">
      <t>シブ</t>
    </rPh>
    <phoneticPr fontId="2"/>
  </si>
  <si>
    <t>0歳～39歳</t>
    <rPh sb="1" eb="2">
      <t>サイ</t>
    </rPh>
    <rPh sb="5" eb="6">
      <t>サイ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</si>
  <si>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</si>
  <si>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</si>
  <si>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</si>
  <si>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</si>
  <si>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</si>
  <si>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</si>
  <si>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</si>
  <si>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計</t>
    <rPh sb="0" eb="1">
      <t>ケイ</t>
    </rPh>
    <phoneticPr fontId="2"/>
  </si>
  <si>
    <t>総　　数</t>
    <rPh sb="0" eb="1">
      <t>ソウ</t>
    </rPh>
    <rPh sb="3" eb="4">
      <t>スウ</t>
    </rPh>
    <phoneticPr fontId="2"/>
  </si>
  <si>
    <t>（単位：人）</t>
    <rPh sb="1" eb="3">
      <t>タンイ</t>
    </rPh>
    <rPh sb="4" eb="5">
      <t>ニン</t>
    </rPh>
    <phoneticPr fontId="2"/>
  </si>
  <si>
    <t>１．人口統計（当月末現在）</t>
    <rPh sb="2" eb="4">
      <t>ジンコウ</t>
    </rPh>
    <rPh sb="4" eb="6">
      <t>トウケイ</t>
    </rPh>
    <rPh sb="7" eb="8">
      <t>トウ</t>
    </rPh>
    <rPh sb="8" eb="10">
      <t>ゲツマツ</t>
    </rPh>
    <rPh sb="10" eb="12">
      <t>ゲンザイ</t>
    </rPh>
    <phoneticPr fontId="2"/>
  </si>
  <si>
    <t>３．給付受給状況（当月利用分）</t>
    <rPh sb="2" eb="4">
      <t>キュウフ</t>
    </rPh>
    <rPh sb="4" eb="6">
      <t>ジュキュウ</t>
    </rPh>
    <rPh sb="6" eb="8">
      <t>ジョウキョウ</t>
    </rPh>
    <rPh sb="9" eb="11">
      <t>トウゲツ</t>
    </rPh>
    <rPh sb="11" eb="13">
      <t>リヨウ</t>
    </rPh>
    <rPh sb="13" eb="14">
      <t>ブン</t>
    </rPh>
    <phoneticPr fontId="2"/>
  </si>
  <si>
    <t>後期率</t>
    <rPh sb="0" eb="2">
      <t>コウキ</t>
    </rPh>
    <rPh sb="2" eb="3">
      <t>リツ</t>
    </rPh>
    <phoneticPr fontId="2"/>
  </si>
  <si>
    <t>前期率</t>
    <rPh sb="0" eb="2">
      <t>ゼンキ</t>
    </rPh>
    <rPh sb="2" eb="3">
      <t>リツ</t>
    </rPh>
    <phoneticPr fontId="2"/>
  </si>
  <si>
    <t>＊出現率は要介護・要支援認定者数を65歳以上人口で除した数値</t>
    <rPh sb="1" eb="3">
      <t>シュツゲン</t>
    </rPh>
    <rPh sb="3" eb="4">
      <t>リツ</t>
    </rPh>
    <rPh sb="5" eb="8">
      <t>ヨウカイゴ</t>
    </rPh>
    <rPh sb="9" eb="12">
      <t>ヨウシエン</t>
    </rPh>
    <rPh sb="12" eb="15">
      <t>ニンテイシャ</t>
    </rPh>
    <rPh sb="15" eb="16">
      <t>カズ</t>
    </rPh>
    <rPh sb="19" eb="22">
      <t>サイイジョウ</t>
    </rPh>
    <rPh sb="22" eb="24">
      <t>ジンコウ</t>
    </rPh>
    <rPh sb="25" eb="26">
      <t>ジョ</t>
    </rPh>
    <rPh sb="28" eb="30">
      <t>スウチ</t>
    </rPh>
    <phoneticPr fontId="2"/>
  </si>
  <si>
    <t>２-２．要介護・要支援認定者数（支部別）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8">
      <t>シブ</t>
    </rPh>
    <rPh sb="18" eb="19">
      <t>ベツ</t>
    </rPh>
    <phoneticPr fontId="2"/>
  </si>
  <si>
    <t>２-１．要介護・要支援認定者数</t>
    <rPh sb="4" eb="7">
      <t>ヨウカイゴ</t>
    </rPh>
    <rPh sb="8" eb="11">
      <t>ヨウシエン</t>
    </rPh>
    <rPh sb="11" eb="14">
      <t>ニンテイシャ</t>
    </rPh>
    <rPh sb="14" eb="15">
      <t>カズ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</si>
  <si>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</si>
  <si>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</si>
  <si>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</si>
  <si>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</si>
  <si>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</si>
  <si>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</si>
  <si>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広域連合</t>
    <rPh sb="1" eb="3">
      <t>コウイキ</t>
    </rPh>
    <rPh sb="3" eb="5">
      <t>レンゴウ</t>
    </rPh>
    <phoneticPr fontId="2"/>
  </si>
  <si>
    <t>※表中の数値は第１号被保険者のみ</t>
    <rPh sb="1" eb="3">
      <t>ヒョウチュウ</t>
    </rPh>
    <rPh sb="4" eb="6">
      <t>スウチ</t>
    </rPh>
    <rPh sb="7" eb="8">
      <t>ダイ</t>
    </rPh>
    <rPh sb="9" eb="10">
      <t>ゴウ</t>
    </rPh>
    <rPh sb="10" eb="14">
      <t>ヒホケンシャ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</si>
  <si>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</si>
  <si>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３-１．給付状況（利用状況）</t>
    <rPh sb="4" eb="6">
      <t>キュウフ</t>
    </rPh>
    <rPh sb="6" eb="8">
      <t>ジョウキョウ</t>
    </rPh>
    <rPh sb="9" eb="11">
      <t>リヨウ</t>
    </rPh>
    <rPh sb="11" eb="13">
      <t>ジョウキョウ</t>
    </rPh>
    <phoneticPr fontId="2"/>
  </si>
  <si>
    <t>サービス名</t>
    <rPh sb="4" eb="5">
      <t>メイ</t>
    </rPh>
    <phoneticPr fontId="2"/>
  </si>
  <si>
    <t>通所介護</t>
    <rPh sb="0" eb="1">
      <t>ツウ</t>
    </rPh>
    <rPh sb="1" eb="2">
      <t>ショ</t>
    </rPh>
    <rPh sb="2" eb="4">
      <t>カイゴ</t>
    </rPh>
    <phoneticPr fontId="2"/>
  </si>
  <si>
    <t>通所リハ</t>
    <rPh sb="0" eb="1">
      <t>ツウ</t>
    </rPh>
    <rPh sb="1" eb="2">
      <t>ショ</t>
    </rPh>
    <phoneticPr fontId="2"/>
  </si>
  <si>
    <t>費用額（千円）</t>
    <rPh sb="0" eb="2">
      <t>ヒヨウ</t>
    </rPh>
    <rPh sb="2" eb="3">
      <t>ガク</t>
    </rPh>
    <rPh sb="4" eb="6">
      <t>センエン</t>
    </rPh>
    <phoneticPr fontId="2"/>
  </si>
  <si>
    <t>要介護度</t>
    <rPh sb="0" eb="3">
      <t>ヨウカイゴ</t>
    </rPh>
    <rPh sb="3" eb="4">
      <t>ド</t>
    </rPh>
    <phoneticPr fontId="2"/>
  </si>
  <si>
    <t>中・重度</t>
    <rPh sb="0" eb="1">
      <t>チュウ</t>
    </rPh>
    <rPh sb="2" eb="4">
      <t>ジュウド</t>
    </rPh>
    <phoneticPr fontId="2"/>
  </si>
  <si>
    <t>人数</t>
    <rPh sb="0" eb="2">
      <t>ニンズウ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</si>
  <si>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</si>
  <si>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限度額比率</t>
    <rPh sb="0" eb="2">
      <t>ゲンド</t>
    </rPh>
    <rPh sb="2" eb="3">
      <t>ガク</t>
    </rPh>
    <rPh sb="3" eb="5">
      <t>ヒリツ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</si>
  <si>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</si>
  <si>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1人あたり
費用額</t>
    <rPh sb="1" eb="2">
      <t>ニン</t>
    </rPh>
    <rPh sb="6" eb="8">
      <t>ヒヨウ</t>
    </rPh>
    <rPh sb="8" eb="9">
      <t>ガク</t>
    </rPh>
    <phoneticPr fontId="2"/>
  </si>
  <si>
    <t>軽　度</t>
    <rPh sb="0" eb="1">
      <t>ケイ</t>
    </rPh>
    <rPh sb="2" eb="3">
      <t>ド</t>
    </rPh>
    <phoneticPr fontId="2"/>
  </si>
  <si>
    <t>合　計</t>
    <rPh sb="0" eb="1">
      <t>ア</t>
    </rPh>
    <rPh sb="2" eb="3">
      <t>ケイ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</si>
  <si>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</si>
  <si>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第2号被保険者</t>
    <rPh sb="0" eb="1">
      <t>ダイ</t>
    </rPh>
    <rPh sb="2" eb="3">
      <t>ゴウ</t>
    </rPh>
    <rPh sb="3" eb="7">
      <t>ヒホケンシャ</t>
    </rPh>
    <phoneticPr fontId="2"/>
  </si>
  <si>
    <t>介護サービス</t>
    <rPh sb="0" eb="2">
      <t>カイゴ</t>
    </rPh>
    <phoneticPr fontId="2"/>
  </si>
  <si>
    <t>介護予防サービス</t>
    <rPh sb="0" eb="2">
      <t>カイゴ</t>
    </rPh>
    <rPh sb="2" eb="4">
      <t>ヨボウ</t>
    </rPh>
    <phoneticPr fontId="2"/>
  </si>
  <si>
    <t>居宅療養管理指導</t>
    <rPh sb="4" eb="6">
      <t>カンリ</t>
    </rPh>
    <rPh sb="6" eb="8">
      <t>シドウ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</si>
  <si>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</si>
  <si>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</si>
  <si>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</si>
  <si>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</si>
  <si>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</si>
  <si>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4">
      <t>ツウショカイゴ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</si>
  <si>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</si>
  <si>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予防小規模多機能型居宅介護</t>
    <rPh sb="0" eb="2">
      <t>ヨボウ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</si>
  <si>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</si>
  <si>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予防認知症対応型共同生活介護</t>
    <rPh sb="0" eb="2">
      <t>ヨボウ</t>
    </rPh>
    <rPh sb="2" eb="5">
      <t>ニンチショウ</t>
    </rPh>
    <rPh sb="5" eb="8">
      <t>タイオウガタ</t>
    </rPh>
    <rPh sb="8" eb="10">
      <t>キョウドウ</t>
    </rPh>
    <rPh sb="10" eb="12">
      <t>セイカツ</t>
    </rPh>
    <rPh sb="12" eb="14">
      <t>カイゴ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</si>
  <si>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</si>
  <si>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地域密着型サービス</t>
    <rPh sb="0" eb="2">
      <t>チイキ</t>
    </rPh>
    <rPh sb="2" eb="5">
      <t>ミッチャクガタ</t>
    </rPh>
    <phoneticPr fontId="2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</si>
  <si>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2"/>
  </si>
  <si>
    <t>介護予防訪問入浴</t>
    <rPh sb="0" eb="2">
      <t>カイゴ</t>
    </rPh>
    <rPh sb="2" eb="4">
      <t>ヨボウ</t>
    </rPh>
    <rPh sb="4" eb="6">
      <t>ホウモン</t>
    </rPh>
    <rPh sb="6" eb="8">
      <t>ニュウヨク</t>
    </rPh>
    <phoneticPr fontId="2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</si>
  <si>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"/>
  </si>
  <si>
    <t>介護予防訪問リハ</t>
    <rPh sb="0" eb="2">
      <t>カイゴ</t>
    </rPh>
    <rPh sb="2" eb="4">
      <t>ヨボウ</t>
    </rPh>
    <rPh sb="4" eb="6">
      <t>ホウモン</t>
    </rPh>
    <phoneticPr fontId="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</si>
  <si>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</si>
  <si>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介護予防通所介護</t>
    <rPh sb="0" eb="2">
      <t>カイゴ</t>
    </rPh>
    <rPh sb="2" eb="4">
      <t>ヨボウ</t>
    </rPh>
    <rPh sb="4" eb="5">
      <t>ツウ</t>
    </rPh>
    <rPh sb="5" eb="6">
      <t>ショ</t>
    </rPh>
    <rPh sb="6" eb="8">
      <t>カイゴ</t>
    </rPh>
    <phoneticPr fontId="2"/>
  </si>
  <si>
    <t>介護予防通所リハ</t>
    <rPh sb="0" eb="2">
      <t>カイゴ</t>
    </rPh>
    <rPh sb="2" eb="4">
      <t>ヨボウ</t>
    </rPh>
    <rPh sb="4" eb="5">
      <t>ツウ</t>
    </rPh>
    <rPh sb="5" eb="6">
      <t>ショ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</si>
  <si>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</si>
  <si>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</si>
  <si>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</si>
  <si>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</si>
  <si>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施設サービス</t>
    <rPh sb="0" eb="2">
      <t>シセツ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</si>
  <si>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</si>
  <si>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</si>
  <si>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３-２．サービス別利用状況</t>
    <rPh sb="8" eb="9">
      <t>ベツ</t>
    </rPh>
    <rPh sb="9" eb="11">
      <t>リヨウ</t>
    </rPh>
    <rPh sb="11" eb="13">
      <t>ジョウキョウ</t>
    </rPh>
    <phoneticPr fontId="2"/>
  </si>
  <si>
    <t>構成比</t>
    <rPh sb="0" eb="3">
      <t>コウセイヒ</t>
    </rPh>
    <phoneticPr fontId="2"/>
  </si>
  <si>
    <t>サービス区分</t>
    <rPh sb="4" eb="6">
      <t>クブン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</si>
  <si>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</si>
  <si>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費用総額（千円）</t>
    <rPh sb="0" eb="2">
      <t>ヒヨウ</t>
    </rPh>
    <rPh sb="2" eb="4">
      <t>ソウガク</t>
    </rPh>
    <rPh sb="5" eb="7">
      <t>センエン</t>
    </rPh>
    <phoneticPr fontId="2"/>
  </si>
  <si>
    <t>費用額/一人（円）</t>
    <rPh sb="0" eb="2">
      <t>ヒヨウ</t>
    </rPh>
    <rPh sb="2" eb="3">
      <t>ガク</t>
    </rPh>
    <rPh sb="4" eb="6">
      <t>１ニン</t>
    </rPh>
    <rPh sb="7" eb="8">
      <t>エン</t>
    </rPh>
    <phoneticPr fontId="2"/>
  </si>
  <si>
    <t>構成比</t>
    <rPh sb="0" eb="3">
      <t>コウセイヒ</t>
    </rPh>
    <phoneticPr fontId="2"/>
  </si>
  <si>
    <t>-</t>
  </si>
  <si>
    <t>-</t>
    <phoneticPr fontId="2"/>
  </si>
  <si>
    <t>　　介護サービス</t>
    <rPh sb="2" eb="4">
      <t>カイゴ</t>
    </rPh>
    <phoneticPr fontId="2"/>
  </si>
  <si>
    <t>　　予防サービス</t>
    <rPh sb="2" eb="4">
      <t>ヨボウ</t>
    </rPh>
    <phoneticPr fontId="2"/>
  </si>
  <si>
    <t>　　地域密着型サービス</t>
    <rPh sb="2" eb="4">
      <t>チイキ</t>
    </rPh>
    <rPh sb="4" eb="6">
      <t>ミッチャク</t>
    </rPh>
    <rPh sb="6" eb="7">
      <t>ガタ</t>
    </rPh>
    <phoneticPr fontId="2"/>
  </si>
  <si>
    <t>　　施設サービス</t>
    <rPh sb="2" eb="4">
      <t>シセツ</t>
    </rPh>
    <phoneticPr fontId="2"/>
  </si>
  <si>
    <t>　　合　　計</t>
    <rPh sb="2" eb="3">
      <t>ア</t>
    </rPh>
    <rPh sb="5" eb="6">
      <t>ケイ</t>
    </rPh>
    <phoneticPr fontId="2"/>
  </si>
  <si>
    <t>合　　計（延べ）</t>
    <rPh sb="0" eb="1">
      <t>ア</t>
    </rPh>
    <rPh sb="3" eb="4">
      <t>ケイ</t>
    </rPh>
    <rPh sb="5" eb="6">
      <t>ノ</t>
    </rPh>
    <phoneticPr fontId="2"/>
  </si>
  <si>
    <t>粕屋支部</t>
    <rPh sb="0" eb="2">
      <t>カスヤ</t>
    </rPh>
    <rPh sb="2" eb="4">
      <t>シブ</t>
    </rPh>
    <phoneticPr fontId="2"/>
  </si>
  <si>
    <t>遠賀支部</t>
    <rPh sb="0" eb="2">
      <t>オンガ</t>
    </rPh>
    <rPh sb="2" eb="4">
      <t>シブ</t>
    </rPh>
    <phoneticPr fontId="2"/>
  </si>
  <si>
    <t>鞍手支部</t>
    <rPh sb="0" eb="2">
      <t>クラテ</t>
    </rPh>
    <rPh sb="2" eb="4">
      <t>シブ</t>
    </rPh>
    <phoneticPr fontId="2"/>
  </si>
  <si>
    <t>朝倉支部</t>
    <rPh sb="0" eb="2">
      <t>アサクラ</t>
    </rPh>
    <rPh sb="2" eb="4">
      <t>シブ</t>
    </rPh>
    <phoneticPr fontId="2"/>
  </si>
  <si>
    <t>うきは・大刀洗支部</t>
    <rPh sb="4" eb="7">
      <t>タチアライ</t>
    </rPh>
    <rPh sb="7" eb="9">
      <t>シブ</t>
    </rPh>
    <phoneticPr fontId="2"/>
  </si>
  <si>
    <t>柳川・大木・広川支部</t>
    <rPh sb="0" eb="2">
      <t>ヤナガワ</t>
    </rPh>
    <rPh sb="3" eb="5">
      <t>オオキ</t>
    </rPh>
    <rPh sb="6" eb="8">
      <t>ヒロカワ</t>
    </rPh>
    <rPh sb="8" eb="10">
      <t>シブ</t>
    </rPh>
    <phoneticPr fontId="2"/>
  </si>
  <si>
    <t>田川・桂川支部</t>
    <rPh sb="0" eb="2">
      <t>タガワ</t>
    </rPh>
    <rPh sb="3" eb="5">
      <t>ケイセン</t>
    </rPh>
    <rPh sb="5" eb="7">
      <t>シブ</t>
    </rPh>
    <phoneticPr fontId="2"/>
  </si>
  <si>
    <t>豊築支部</t>
    <rPh sb="0" eb="2">
      <t>ホウチク</t>
    </rPh>
    <rPh sb="2" eb="4">
      <t>シブ</t>
    </rPh>
    <phoneticPr fontId="2"/>
  </si>
  <si>
    <t>介護サービス</t>
    <rPh sb="0" eb="2">
      <t>カイゴ</t>
    </rPh>
    <phoneticPr fontId="2"/>
  </si>
  <si>
    <t>予防サービス</t>
    <rPh sb="0" eb="2">
      <t>ヨボウ</t>
    </rPh>
    <phoneticPr fontId="2"/>
  </si>
  <si>
    <t>地域密着型サービス</t>
    <rPh sb="0" eb="2">
      <t>チイキ</t>
    </rPh>
    <rPh sb="2" eb="5">
      <t>ミッチャクガタ</t>
    </rPh>
    <phoneticPr fontId="2"/>
  </si>
  <si>
    <t>施設サービス</t>
    <rPh sb="0" eb="2">
      <t>シセツ</t>
    </rPh>
    <phoneticPr fontId="2"/>
  </si>
  <si>
    <t>広域連合</t>
    <rPh sb="0" eb="2">
      <t>コウイキ</t>
    </rPh>
    <rPh sb="2" eb="4">
      <t>レンゴウ</t>
    </rPh>
    <phoneticPr fontId="2"/>
  </si>
  <si>
    <t>利用人数
（実数）</t>
    <rPh sb="0" eb="2">
      <t>リヨウ</t>
    </rPh>
    <rPh sb="2" eb="4">
      <t>ニンズウ</t>
    </rPh>
    <rPh sb="6" eb="8">
      <t>ジッスウ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</si>
  <si>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</si>
  <si>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介護</t>
    <rPh sb="0" eb="2">
      <t>カイゴ</t>
    </rPh>
    <phoneticPr fontId="2"/>
  </si>
  <si>
    <t>予防</t>
    <rPh sb="0" eb="2">
      <t>ヨボウ</t>
    </rPh>
    <phoneticPr fontId="2"/>
  </si>
  <si>
    <t>密着</t>
    <rPh sb="0" eb="2">
      <t>ミッチャク</t>
    </rPh>
    <phoneticPr fontId="2"/>
  </si>
  <si>
    <t>施設</t>
    <rPh sb="0" eb="2">
      <t>シセツ</t>
    </rPh>
    <phoneticPr fontId="2"/>
  </si>
  <si>
    <t>粕屋</t>
    <rPh sb="0" eb="2">
      <t>カスヤ</t>
    </rPh>
    <phoneticPr fontId="2"/>
  </si>
  <si>
    <t>遠賀</t>
    <rPh sb="0" eb="2">
      <t>オンガ</t>
    </rPh>
    <phoneticPr fontId="2"/>
  </si>
  <si>
    <t>鞍手</t>
    <rPh sb="0" eb="2">
      <t>クラテ</t>
    </rPh>
    <phoneticPr fontId="2"/>
  </si>
  <si>
    <t>朝倉</t>
    <rPh sb="0" eb="2">
      <t>アサクラ</t>
    </rPh>
    <phoneticPr fontId="2"/>
  </si>
  <si>
    <t>う大</t>
    <rPh sb="1" eb="2">
      <t>オオ</t>
    </rPh>
    <phoneticPr fontId="2"/>
  </si>
  <si>
    <t>柳大広</t>
    <rPh sb="0" eb="1">
      <t>ヤナギ</t>
    </rPh>
    <rPh sb="1" eb="3">
      <t>オオヒロ</t>
    </rPh>
    <phoneticPr fontId="2"/>
  </si>
  <si>
    <t>田桂</t>
    <rPh sb="0" eb="1">
      <t>タ</t>
    </rPh>
    <rPh sb="1" eb="2">
      <t>カツラ</t>
    </rPh>
    <phoneticPr fontId="2"/>
  </si>
  <si>
    <t>豊築</t>
    <rPh sb="0" eb="2">
      <t>ホウチク</t>
    </rPh>
    <phoneticPr fontId="2"/>
  </si>
  <si>
    <t>連合</t>
    <rPh sb="0" eb="2">
      <t>レンゴウ</t>
    </rPh>
    <phoneticPr fontId="2"/>
  </si>
  <si>
    <t>＊居宅サービス別利用状況の「利用人数」は同一利用者で複数サービスの利用者を含む</t>
    <rPh sb="1" eb="3">
      <t>キョタク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ドウイツ</t>
    </rPh>
    <rPh sb="22" eb="25">
      <t>リヨウシャ</t>
    </rPh>
    <rPh sb="26" eb="28">
      <t>フクスウ</t>
    </rPh>
    <phoneticPr fontId="2"/>
  </si>
  <si>
    <t>３-３．支給限度額比率（居宅）</t>
    <rPh sb="4" eb="6">
      <t>シキュウ</t>
    </rPh>
    <rPh sb="6" eb="8">
      <t>ゲンド</t>
    </rPh>
    <rPh sb="8" eb="9">
      <t>ガク</t>
    </rPh>
    <rPh sb="9" eb="11">
      <t>ヒリツ</t>
    </rPh>
    <rPh sb="12" eb="14">
      <t>キョタク</t>
    </rPh>
    <phoneticPr fontId="2"/>
  </si>
  <si>
    <t>85歳以上</t>
    <rPh sb="2" eb="3">
      <t>サイ</t>
    </rPh>
    <rPh sb="3" eb="5">
      <t>イジョウ</t>
    </rPh>
    <phoneticPr fontId="2"/>
  </si>
  <si>
    <t>75歳～84歳</t>
    <rPh sb="2" eb="3">
      <t>サイ</t>
    </rPh>
    <rPh sb="6" eb="7">
      <t>サイ</t>
    </rPh>
    <phoneticPr fontId="2"/>
  </si>
  <si>
    <t>介護予防短期入所療養介護（老健）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4">
      <t>ロウ</t>
    </rPh>
    <rPh sb="14" eb="15">
      <t>ケン</t>
    </rPh>
    <phoneticPr fontId="2"/>
  </si>
  <si>
    <t>介護予防短期入所療養介護（病院等）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ビョウイン</t>
    </rPh>
    <rPh sb="15" eb="16">
      <t>トウ</t>
    </rPh>
    <phoneticPr fontId="2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</si>
  <si>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</si>
  <si>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</si>
  <si>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</si>
  <si>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短期入所療養介護（老健）</t>
    <rPh sb="0" eb="2">
      <t>タンキ</t>
    </rPh>
    <rPh sb="2" eb="4">
      <t>ニュウショ</t>
    </rPh>
    <rPh sb="4" eb="6">
      <t>リョウヨウ</t>
    </rPh>
    <rPh sb="6" eb="8">
      <t>カイゴ</t>
    </rPh>
    <rPh sb="9" eb="10">
      <t>ロウ</t>
    </rPh>
    <rPh sb="10" eb="11">
      <t>ケン</t>
    </rPh>
    <phoneticPr fontId="2"/>
  </si>
  <si>
    <t>短期入所療養介護（病院等）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ビョウイン</t>
    </rPh>
    <rPh sb="11" eb="12">
      <t>トウ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</si>
  <si>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</si>
  <si>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２-３．要介護・要支援認定者数（市町村別）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9">
      <t>シチョウソン</t>
    </rPh>
    <rPh sb="19" eb="20">
      <t>ベツ</t>
    </rPh>
    <phoneticPr fontId="2"/>
  </si>
  <si>
    <t>宇美町</t>
    <rPh sb="0" eb="3">
      <t>ウミマチ</t>
    </rPh>
    <phoneticPr fontId="2"/>
  </si>
  <si>
    <t>篠栗町</t>
    <rPh sb="0" eb="3">
      <t>ササグリマチ</t>
    </rPh>
    <phoneticPr fontId="2"/>
  </si>
  <si>
    <t>志免町</t>
    <rPh sb="0" eb="3">
      <t>シメマチ</t>
    </rPh>
    <phoneticPr fontId="2"/>
  </si>
  <si>
    <t>須恵町</t>
    <rPh sb="0" eb="3">
      <t>スエマチ</t>
    </rPh>
    <phoneticPr fontId="2"/>
  </si>
  <si>
    <t>新宮町</t>
    <rPh sb="0" eb="3">
      <t>シングウマチ</t>
    </rPh>
    <phoneticPr fontId="2"/>
  </si>
  <si>
    <t>久山町</t>
    <rPh sb="0" eb="3">
      <t>ヒサヤママチ</t>
    </rPh>
    <phoneticPr fontId="2"/>
  </si>
  <si>
    <t>芦屋町</t>
    <rPh sb="0" eb="3">
      <t>アシヤマチ</t>
    </rPh>
    <phoneticPr fontId="2"/>
  </si>
  <si>
    <t>水巻町</t>
    <rPh sb="0" eb="3">
      <t>ミズマキマチ</t>
    </rPh>
    <phoneticPr fontId="2"/>
  </si>
  <si>
    <t>岡垣町</t>
    <rPh sb="0" eb="3">
      <t>オカガキマチ</t>
    </rPh>
    <phoneticPr fontId="2"/>
  </si>
  <si>
    <t>遠賀町</t>
    <rPh sb="0" eb="2">
      <t>オンガ</t>
    </rPh>
    <rPh sb="2" eb="3">
      <t>マチ</t>
    </rPh>
    <phoneticPr fontId="2"/>
  </si>
  <si>
    <t>宮若市</t>
    <rPh sb="0" eb="3">
      <t>ミヤワカシ</t>
    </rPh>
    <phoneticPr fontId="2"/>
  </si>
  <si>
    <t>小竹町</t>
    <rPh sb="0" eb="3">
      <t>コタケマチ</t>
    </rPh>
    <phoneticPr fontId="2"/>
  </si>
  <si>
    <t>鞍手町</t>
    <rPh sb="0" eb="3">
      <t>クラテマチ</t>
    </rPh>
    <phoneticPr fontId="2"/>
  </si>
  <si>
    <t>筑前町</t>
    <rPh sb="0" eb="3">
      <t>チクゼンマチ</t>
    </rPh>
    <phoneticPr fontId="2"/>
  </si>
  <si>
    <t>東峰村</t>
    <rPh sb="0" eb="3">
      <t>トウホウムラ</t>
    </rPh>
    <phoneticPr fontId="2"/>
  </si>
  <si>
    <t>うきは市</t>
    <rPh sb="3" eb="4">
      <t>シ</t>
    </rPh>
    <phoneticPr fontId="2"/>
  </si>
  <si>
    <t>大刀洗町</t>
    <rPh sb="0" eb="4">
      <t>タチアライマチ</t>
    </rPh>
    <phoneticPr fontId="2"/>
  </si>
  <si>
    <t>柳川市</t>
    <rPh sb="0" eb="3">
      <t>ヤナガワシ</t>
    </rPh>
    <phoneticPr fontId="2"/>
  </si>
  <si>
    <t>大木町</t>
    <rPh sb="0" eb="2">
      <t>オオキ</t>
    </rPh>
    <rPh sb="2" eb="3">
      <t>マチ</t>
    </rPh>
    <phoneticPr fontId="2"/>
  </si>
  <si>
    <t>広川町</t>
    <rPh sb="0" eb="2">
      <t>ヒロカワ</t>
    </rPh>
    <rPh sb="2" eb="3">
      <t>マチ</t>
    </rPh>
    <phoneticPr fontId="2"/>
  </si>
  <si>
    <t>田川市</t>
    <rPh sb="0" eb="2">
      <t>タガワ</t>
    </rPh>
    <rPh sb="2" eb="3">
      <t>シ</t>
    </rPh>
    <phoneticPr fontId="2"/>
  </si>
  <si>
    <t>桂川町</t>
    <rPh sb="0" eb="3">
      <t>ケイセンマチ</t>
    </rPh>
    <phoneticPr fontId="2"/>
  </si>
  <si>
    <t>香春町</t>
    <rPh sb="0" eb="3">
      <t>カワラマチ</t>
    </rPh>
    <phoneticPr fontId="2"/>
  </si>
  <si>
    <t>添田町</t>
    <rPh sb="0" eb="3">
      <t>ソエダマチ</t>
    </rPh>
    <phoneticPr fontId="2"/>
  </si>
  <si>
    <t>糸田町</t>
    <rPh sb="0" eb="3">
      <t>イトダマチ</t>
    </rPh>
    <phoneticPr fontId="2"/>
  </si>
  <si>
    <t>川崎町</t>
    <rPh sb="0" eb="3">
      <t>カワサキマチ</t>
    </rPh>
    <phoneticPr fontId="2"/>
  </si>
  <si>
    <t>大任町</t>
    <rPh sb="0" eb="3">
      <t>オオトウマチ</t>
    </rPh>
    <phoneticPr fontId="2"/>
  </si>
  <si>
    <t>福智町</t>
    <rPh sb="0" eb="3">
      <t>フクチマチ</t>
    </rPh>
    <phoneticPr fontId="2"/>
  </si>
  <si>
    <t>赤村</t>
    <rPh sb="0" eb="2">
      <t>アカムラ</t>
    </rPh>
    <phoneticPr fontId="2"/>
  </si>
  <si>
    <t>豊前市</t>
    <rPh sb="0" eb="3">
      <t>ブゼンシ</t>
    </rPh>
    <phoneticPr fontId="2"/>
  </si>
  <si>
    <t>吉富町</t>
    <rPh sb="0" eb="3">
      <t>ヨシトミマチ</t>
    </rPh>
    <phoneticPr fontId="2"/>
  </si>
  <si>
    <t>上毛町</t>
    <rPh sb="0" eb="2">
      <t>コウゲ</t>
    </rPh>
    <rPh sb="2" eb="3">
      <t>マチ</t>
    </rPh>
    <phoneticPr fontId="2"/>
  </si>
  <si>
    <t>築上町</t>
    <rPh sb="0" eb="3">
      <t>チクジョウマチ</t>
    </rPh>
    <phoneticPr fontId="2"/>
  </si>
  <si>
    <t>65歳以上人口</t>
    <rPh sb="2" eb="5">
      <t>サイイジョウ</t>
    </rPh>
    <rPh sb="5" eb="7">
      <t>ジンコウ</t>
    </rPh>
    <phoneticPr fontId="2"/>
  </si>
  <si>
    <t>後期計</t>
    <rPh sb="0" eb="2">
      <t>コウキ</t>
    </rPh>
    <rPh sb="2" eb="3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</si>
</sst>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#,##0_);[Red]\(#,##0\)"/>
    <numFmt numFmtId="178" formatCode="#,##0_ "/>
    <numFmt numFmtId="179" formatCode="0_ 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HGｺﾞｼｯｸE"/>
      <family val="3"/>
      <charset val="128"/>
    </font>
    <font>
      <sz val="11"/>
      <name val="HGｺﾞｼｯｸE"/>
      <family val="3"/>
      <charset val="128"/>
    </font>
    <font>
      <b/>
      <sz val="11"/>
      <name val="HGｺﾞｼｯｸE"/>
      <family val="3"/>
      <charset val="128"/>
    </font>
    <font>
      <b/>
      <sz val="12"/>
      <name val="HGｺﾞｼｯｸE"/>
      <family val="3"/>
      <charset val="128"/>
    </font>
    <font>
      <sz val="14"/>
      <name val="HGｺﾞｼｯｸE"/>
      <family val="3"/>
      <charset val="128"/>
    </font>
    <font>
      <sz val="10"/>
      <name val="ＭＳ Ｐゴシック"/>
      <family val="3"/>
      <charset val="128"/>
    </font>
    <font>
      <sz val="11"/>
      <name val="Arial Unicode MS"/>
      <family val="3"/>
      <charset val="128"/>
    </font>
    <font>
      <sz val="9"/>
      <name val="ＭＳ Ｐゴシック"/>
      <family val="3"/>
      <charset val="128"/>
    </font>
    <font>
      <sz val="10"/>
      <name val="Arial Unicode MS"/>
      <family val="3"/>
      <charset val="128"/>
    </font>
    <font>
      <sz val="16"/>
      <name val="HGｺﾞｼｯｸE"/>
      <family val="3"/>
      <charset val="128"/>
    </font>
    <font>
      <sz val="9"/>
      <name val="Arial Unicode MS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2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auto="1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262">
    <xf numFmtId="0" fontId="0" fillId="0" borderId="0" xfId="0"/>
    <xf numFmtId="38" fontId="1" fillId="0" borderId="0" xfId="1" applyAlignment="1">
      <alignment vertical="center"/>
    </xf>
    <xf numFmtId="38" fontId="1" fillId="0" borderId="0" xfId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1" fillId="0" borderId="0" xfId="1" applyNumberFormat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9" xfId="0" applyFill="1" applyBorder="1" applyAlignment="1">
      <alignment vertical="center" shrinkToFit="1"/>
    </xf>
    <xf numFmtId="0" fontId="0" fillId="2" borderId="30" xfId="0" applyFill="1" applyBorder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0" fillId="2" borderId="26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176" fontId="13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38" fontId="15" fillId="0" borderId="19" xfId="1" applyFont="1" applyBorder="1" applyAlignment="1">
      <alignment vertical="center"/>
    </xf>
    <xf numFmtId="38" fontId="15" fillId="0" borderId="35" xfId="1" applyFont="1" applyBorder="1" applyAlignment="1">
      <alignment vertical="center"/>
    </xf>
    <xf numFmtId="38" fontId="15" fillId="0" borderId="36" xfId="1" applyFont="1" applyBorder="1" applyAlignment="1">
      <alignment vertical="center"/>
    </xf>
    <xf numFmtId="38" fontId="15" fillId="0" borderId="37" xfId="1" applyFont="1" applyBorder="1" applyAlignment="1">
      <alignment vertical="center"/>
    </xf>
    <xf numFmtId="176" fontId="15" fillId="0" borderId="19" xfId="0" applyNumberFormat="1" applyFont="1" applyBorder="1" applyAlignment="1">
      <alignment vertical="center"/>
    </xf>
    <xf numFmtId="38" fontId="15" fillId="0" borderId="30" xfId="1" applyFont="1" applyBorder="1" applyAlignment="1">
      <alignment vertical="center"/>
    </xf>
    <xf numFmtId="38" fontId="15" fillId="0" borderId="29" xfId="1" applyFont="1" applyBorder="1" applyAlignment="1">
      <alignment vertical="center"/>
    </xf>
    <xf numFmtId="38" fontId="15" fillId="0" borderId="33" xfId="1" applyFont="1" applyBorder="1" applyAlignment="1">
      <alignment vertical="center"/>
    </xf>
    <xf numFmtId="38" fontId="15" fillId="0" borderId="34" xfId="1" applyFont="1" applyBorder="1" applyAlignment="1">
      <alignment vertical="center"/>
    </xf>
    <xf numFmtId="176" fontId="15" fillId="0" borderId="30" xfId="0" applyNumberFormat="1" applyFont="1" applyBorder="1" applyAlignment="1">
      <alignment vertical="center"/>
    </xf>
    <xf numFmtId="38" fontId="15" fillId="0" borderId="18" xfId="1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38" fontId="15" fillId="0" borderId="27" xfId="1" applyFont="1" applyBorder="1" applyAlignment="1">
      <alignment vertical="center"/>
    </xf>
    <xf numFmtId="38" fontId="15" fillId="0" borderId="3" xfId="1" applyFont="1" applyBorder="1" applyAlignment="1">
      <alignment vertical="center"/>
    </xf>
    <xf numFmtId="176" fontId="15" fillId="0" borderId="18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38" fontId="15" fillId="0" borderId="25" xfId="1" applyFont="1" applyBorder="1" applyAlignment="1">
      <alignment vertical="center"/>
    </xf>
    <xf numFmtId="38" fontId="15" fillId="0" borderId="17" xfId="1" applyFont="1" applyBorder="1" applyAlignment="1">
      <alignment vertical="center"/>
    </xf>
    <xf numFmtId="38" fontId="15" fillId="0" borderId="40" xfId="1" applyFont="1" applyBorder="1" applyAlignment="1">
      <alignment vertical="center"/>
    </xf>
    <xf numFmtId="38" fontId="15" fillId="0" borderId="13" xfId="1" applyFont="1" applyBorder="1" applyAlignment="1">
      <alignment vertical="center"/>
    </xf>
    <xf numFmtId="38" fontId="15" fillId="0" borderId="39" xfId="1" applyFont="1" applyBorder="1" applyAlignment="1">
      <alignment vertical="center"/>
    </xf>
    <xf numFmtId="38" fontId="15" fillId="0" borderId="41" xfId="1" applyFont="1" applyBorder="1" applyAlignment="1">
      <alignment vertical="center"/>
    </xf>
    <xf numFmtId="38" fontId="15" fillId="0" borderId="8" xfId="1" applyFont="1" applyBorder="1" applyAlignment="1">
      <alignment vertical="center"/>
    </xf>
    <xf numFmtId="38" fontId="15" fillId="0" borderId="7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38" fontId="15" fillId="0" borderId="43" xfId="1" applyFont="1" applyBorder="1" applyAlignment="1">
      <alignment vertical="center"/>
    </xf>
    <xf numFmtId="176" fontId="15" fillId="0" borderId="21" xfId="0" applyNumberFormat="1" applyFont="1" applyBorder="1" applyAlignment="1">
      <alignment vertical="center"/>
    </xf>
    <xf numFmtId="176" fontId="15" fillId="0" borderId="38" xfId="0" applyNumberFormat="1" applyFont="1" applyBorder="1" applyAlignment="1">
      <alignment vertical="center"/>
    </xf>
    <xf numFmtId="176" fontId="15" fillId="0" borderId="24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15" fillId="0" borderId="44" xfId="0" applyNumberFormat="1" applyFont="1" applyBorder="1" applyAlignment="1">
      <alignment vertical="center"/>
    </xf>
    <xf numFmtId="176" fontId="15" fillId="0" borderId="45" xfId="0" applyNumberFormat="1" applyFont="1" applyBorder="1" applyAlignment="1">
      <alignment vertical="center"/>
    </xf>
    <xf numFmtId="0" fontId="0" fillId="0" borderId="31" xfId="0" applyBorder="1" applyAlignment="1">
      <alignment horizontal="center" vertical="center"/>
    </xf>
    <xf numFmtId="38" fontId="15" fillId="0" borderId="46" xfId="1" applyFont="1" applyBorder="1" applyAlignment="1">
      <alignment vertical="center"/>
    </xf>
    <xf numFmtId="176" fontId="15" fillId="0" borderId="16" xfId="1" applyNumberFormat="1" applyFont="1" applyBorder="1" applyAlignment="1">
      <alignment vertical="center"/>
    </xf>
    <xf numFmtId="38" fontId="15" fillId="0" borderId="48" xfId="1" applyFont="1" applyBorder="1" applyAlignment="1">
      <alignment vertical="center"/>
    </xf>
    <xf numFmtId="176" fontId="15" fillId="0" borderId="11" xfId="1" applyNumberFormat="1" applyFont="1" applyBorder="1" applyAlignment="1">
      <alignment vertical="center"/>
    </xf>
    <xf numFmtId="38" fontId="15" fillId="0" borderId="50" xfId="1" applyFont="1" applyBorder="1" applyAlignment="1">
      <alignment vertical="center"/>
    </xf>
    <xf numFmtId="38" fontId="15" fillId="0" borderId="47" xfId="1" applyFont="1" applyBorder="1" applyAlignment="1">
      <alignment vertical="center"/>
    </xf>
    <xf numFmtId="38" fontId="15" fillId="0" borderId="49" xfId="1" applyFont="1" applyBorder="1" applyAlignment="1">
      <alignment vertical="center"/>
    </xf>
    <xf numFmtId="38" fontId="15" fillId="0" borderId="51" xfId="1" applyFont="1" applyBorder="1" applyAlignment="1">
      <alignment vertical="center"/>
    </xf>
    <xf numFmtId="176" fontId="15" fillId="0" borderId="23" xfId="1" applyNumberFormat="1" applyFont="1" applyBorder="1" applyAlignment="1">
      <alignment vertical="center"/>
    </xf>
    <xf numFmtId="38" fontId="15" fillId="0" borderId="56" xfId="1" applyFont="1" applyBorder="1" applyAlignment="1">
      <alignment vertical="center"/>
    </xf>
    <xf numFmtId="38" fontId="15" fillId="0" borderId="57" xfId="1" applyFont="1" applyBorder="1" applyAlignment="1">
      <alignment vertical="center"/>
    </xf>
    <xf numFmtId="38" fontId="15" fillId="0" borderId="58" xfId="1" applyFont="1" applyBorder="1" applyAlignment="1">
      <alignment vertical="center"/>
    </xf>
    <xf numFmtId="38" fontId="15" fillId="0" borderId="63" xfId="1" applyFont="1" applyBorder="1" applyAlignment="1">
      <alignment vertical="center"/>
    </xf>
    <xf numFmtId="176" fontId="15" fillId="0" borderId="14" xfId="1" applyNumberFormat="1" applyFont="1" applyBorder="1" applyAlignment="1">
      <alignment vertical="center"/>
    </xf>
    <xf numFmtId="176" fontId="15" fillId="0" borderId="1" xfId="1" applyNumberFormat="1" applyFont="1" applyBorder="1" applyAlignment="1">
      <alignment vertical="center"/>
    </xf>
    <xf numFmtId="38" fontId="15" fillId="0" borderId="64" xfId="1" applyFont="1" applyBorder="1" applyAlignment="1">
      <alignment vertical="center"/>
    </xf>
    <xf numFmtId="38" fontId="15" fillId="0" borderId="51" xfId="1" applyFont="1" applyBorder="1" applyAlignment="1">
      <alignment vertical="center" shrinkToFit="1"/>
    </xf>
    <xf numFmtId="38" fontId="15" fillId="0" borderId="63" xfId="1" applyFont="1" applyBorder="1" applyAlignment="1">
      <alignment vertical="center" shrinkToFit="1"/>
    </xf>
    <xf numFmtId="0" fontId="15" fillId="0" borderId="66" xfId="0" applyFont="1" applyBorder="1" applyAlignment="1">
      <alignment vertical="center"/>
    </xf>
    <xf numFmtId="0" fontId="15" fillId="0" borderId="67" xfId="0" applyFont="1" applyBorder="1" applyAlignment="1">
      <alignment vertical="center"/>
    </xf>
    <xf numFmtId="38" fontId="15" fillId="0" borderId="61" xfId="1" applyFont="1" applyBorder="1" applyAlignment="1">
      <alignment vertical="center"/>
    </xf>
    <xf numFmtId="38" fontId="15" fillId="0" borderId="68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15" fillId="0" borderId="0" xfId="1" applyFont="1" applyBorder="1" applyAlignment="1">
      <alignment vertical="center"/>
    </xf>
    <xf numFmtId="178" fontId="15" fillId="0" borderId="0" xfId="1" applyNumberFormat="1" applyFont="1" applyBorder="1" applyAlignment="1">
      <alignment vertical="center"/>
    </xf>
    <xf numFmtId="176" fontId="15" fillId="0" borderId="0" xfId="1" applyNumberFormat="1" applyFont="1" applyBorder="1" applyAlignment="1">
      <alignment vertical="center"/>
    </xf>
    <xf numFmtId="177" fontId="15" fillId="0" borderId="0" xfId="1" applyNumberFormat="1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38" fontId="13" fillId="3" borderId="70" xfId="1" applyFont="1" applyFill="1" applyBorder="1" applyAlignment="1">
      <alignment vertical="center"/>
    </xf>
    <xf numFmtId="38" fontId="13" fillId="3" borderId="19" xfId="1" applyFont="1" applyFill="1" applyBorder="1" applyAlignment="1">
      <alignment vertical="center"/>
    </xf>
    <xf numFmtId="176" fontId="13" fillId="0" borderId="28" xfId="0" applyNumberFormat="1" applyFont="1" applyBorder="1" applyAlignment="1">
      <alignment vertical="center"/>
    </xf>
    <xf numFmtId="176" fontId="13" fillId="0" borderId="7" xfId="0" applyNumberFormat="1" applyFont="1" applyBorder="1" applyAlignment="1">
      <alignment vertical="center"/>
    </xf>
    <xf numFmtId="0" fontId="13" fillId="0" borderId="7" xfId="0" applyFont="1" applyBorder="1" applyAlignment="1">
      <alignment horizontal="right" vertical="center"/>
    </xf>
    <xf numFmtId="38" fontId="13" fillId="3" borderId="31" xfId="1" applyFont="1" applyFill="1" applyBorder="1" applyAlignment="1">
      <alignment vertical="center"/>
    </xf>
    <xf numFmtId="38" fontId="13" fillId="3" borderId="17" xfId="1" applyFont="1" applyFill="1" applyBorder="1" applyAlignment="1">
      <alignment vertical="center"/>
    </xf>
    <xf numFmtId="176" fontId="13" fillId="0" borderId="71" xfId="0" applyNumberFormat="1" applyFont="1" applyBorder="1" applyAlignment="1">
      <alignment vertical="center"/>
    </xf>
    <xf numFmtId="176" fontId="13" fillId="0" borderId="39" xfId="0" applyNumberFormat="1" applyFont="1" applyBorder="1" applyAlignment="1">
      <alignment vertical="center"/>
    </xf>
    <xf numFmtId="0" fontId="13" fillId="0" borderId="39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12" fillId="2" borderId="26" xfId="0" applyFont="1" applyFill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14" fillId="2" borderId="12" xfId="0" applyFont="1" applyFill="1" applyBorder="1" applyAlignment="1">
      <alignment vertical="center" shrinkToFit="1"/>
    </xf>
    <xf numFmtId="0" fontId="14" fillId="2" borderId="22" xfId="0" applyFont="1" applyFill="1" applyBorder="1" applyAlignment="1">
      <alignment vertical="center" shrinkToFit="1"/>
    </xf>
    <xf numFmtId="0" fontId="12" fillId="2" borderId="25" xfId="0" applyFont="1" applyFill="1" applyBorder="1" applyAlignment="1">
      <alignment vertical="center"/>
    </xf>
    <xf numFmtId="0" fontId="0" fillId="2" borderId="35" xfId="0" applyFill="1" applyBorder="1" applyAlignment="1">
      <alignment horizontal="left" vertical="center"/>
    </xf>
    <xf numFmtId="0" fontId="0" fillId="2" borderId="69" xfId="0" applyFill="1" applyBorder="1" applyAlignment="1">
      <alignment horizontal="left" vertical="center"/>
    </xf>
    <xf numFmtId="38" fontId="13" fillId="2" borderId="70" xfId="1" applyFont="1" applyFill="1" applyBorder="1" applyAlignment="1">
      <alignment vertical="center"/>
    </xf>
    <xf numFmtId="38" fontId="13" fillId="2" borderId="19" xfId="1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38" fontId="13" fillId="2" borderId="31" xfId="1" applyFont="1" applyFill="1" applyBorder="1" applyAlignment="1">
      <alignment vertical="center"/>
    </xf>
    <xf numFmtId="38" fontId="13" fillId="2" borderId="17" xfId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0" fillId="2" borderId="69" xfId="0" applyFill="1" applyBorder="1" applyAlignment="1">
      <alignment horizontal="center" vertical="center"/>
    </xf>
    <xf numFmtId="0" fontId="0" fillId="2" borderId="85" xfId="0" applyFill="1" applyBorder="1" applyAlignment="1">
      <alignment horizontal="center" vertical="center"/>
    </xf>
    <xf numFmtId="0" fontId="0" fillId="2" borderId="85" xfId="0" applyFill="1" applyBorder="1" applyAlignment="1">
      <alignment horizontal="left" vertical="center"/>
    </xf>
    <xf numFmtId="0" fontId="0" fillId="2" borderId="84" xfId="0" applyFill="1" applyBorder="1" applyAlignment="1">
      <alignment horizontal="left" vertical="center"/>
    </xf>
    <xf numFmtId="0" fontId="14" fillId="2" borderId="52" xfId="0" applyFont="1" applyFill="1" applyBorder="1" applyAlignment="1">
      <alignment horizontal="center" vertical="center"/>
    </xf>
    <xf numFmtId="0" fontId="14" fillId="2" borderId="62" xfId="0" applyFont="1" applyFill="1" applyBorder="1" applyAlignment="1">
      <alignment horizontal="center" vertical="center" wrapText="1"/>
    </xf>
    <xf numFmtId="0" fontId="14" fillId="2" borderId="62" xfId="0" applyFont="1" applyFill="1" applyBorder="1" applyAlignment="1">
      <alignment horizontal="center" vertical="center"/>
    </xf>
    <xf numFmtId="0" fontId="14" fillId="2" borderId="5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13" fillId="0" borderId="65" xfId="1" applyFont="1" applyBorder="1" applyAlignment="1">
      <alignment vertical="center"/>
    </xf>
    <xf numFmtId="179" fontId="0" fillId="0" borderId="25" xfId="0" applyNumberFormat="1" applyBorder="1" applyAlignment="1">
      <alignment horizontal="center" vertical="center" wrapText="1"/>
    </xf>
    <xf numFmtId="179" fontId="0" fillId="0" borderId="54" xfId="0" applyNumberFormat="1" applyBorder="1" applyAlignment="1">
      <alignment horizontal="center" vertical="center" wrapText="1"/>
    </xf>
    <xf numFmtId="179" fontId="0" fillId="0" borderId="52" xfId="0" applyNumberFormat="1" applyBorder="1" applyAlignment="1">
      <alignment horizontal="center" vertical="center" wrapText="1"/>
    </xf>
    <xf numFmtId="179" fontId="0" fillId="0" borderId="21" xfId="0" applyNumberFormat="1" applyBorder="1" applyAlignment="1">
      <alignment horizontal="center" vertical="center" wrapText="1"/>
    </xf>
    <xf numFmtId="38" fontId="17" fillId="0" borderId="34" xfId="1" applyFont="1" applyBorder="1" applyAlignment="1">
      <alignment vertical="center"/>
    </xf>
    <xf numFmtId="38" fontId="17" fillId="0" borderId="29" xfId="1" applyFont="1" applyBorder="1" applyAlignment="1">
      <alignment vertical="center"/>
    </xf>
    <xf numFmtId="38" fontId="17" fillId="0" borderId="88" xfId="1" applyFont="1" applyBorder="1" applyAlignment="1">
      <alignment vertical="center"/>
    </xf>
    <xf numFmtId="38" fontId="17" fillId="0" borderId="89" xfId="1" applyFont="1" applyBorder="1" applyAlignment="1">
      <alignment vertical="center"/>
    </xf>
    <xf numFmtId="38" fontId="17" fillId="0" borderId="4" xfId="1" applyFont="1" applyBorder="1" applyAlignment="1">
      <alignment vertical="center"/>
    </xf>
    <xf numFmtId="38" fontId="17" fillId="0" borderId="3" xfId="1" applyFont="1" applyBorder="1" applyAlignment="1">
      <alignment vertical="center"/>
    </xf>
    <xf numFmtId="38" fontId="17" fillId="0" borderId="65" xfId="1" applyFont="1" applyBorder="1" applyAlignment="1">
      <alignment vertical="center"/>
    </xf>
    <xf numFmtId="38" fontId="17" fillId="0" borderId="20" xfId="1" applyFont="1" applyBorder="1" applyAlignment="1">
      <alignment vertical="center"/>
    </xf>
    <xf numFmtId="38" fontId="17" fillId="0" borderId="25" xfId="1" applyFont="1" applyBorder="1" applyAlignment="1">
      <alignment vertical="center"/>
    </xf>
    <xf numFmtId="38" fontId="17" fillId="0" borderId="54" xfId="1" applyFont="1" applyBorder="1" applyAlignment="1">
      <alignment vertical="center"/>
    </xf>
    <xf numFmtId="38" fontId="17" fillId="0" borderId="52" xfId="1" applyFont="1" applyBorder="1" applyAlignment="1">
      <alignment vertical="center"/>
    </xf>
    <xf numFmtId="38" fontId="17" fillId="0" borderId="21" xfId="1" applyFont="1" applyBorder="1" applyAlignment="1">
      <alignment vertical="center"/>
    </xf>
    <xf numFmtId="0" fontId="0" fillId="0" borderId="30" xfId="0" applyBorder="1" applyAlignment="1">
      <alignment vertical="center"/>
    </xf>
    <xf numFmtId="38" fontId="0" fillId="0" borderId="0" xfId="0" applyNumberFormat="1" applyAlignment="1">
      <alignment vertical="center"/>
    </xf>
    <xf numFmtId="38" fontId="13" fillId="0" borderId="80" xfId="1" applyFont="1" applyBorder="1" applyAlignment="1">
      <alignment vertical="center"/>
    </xf>
    <xf numFmtId="176" fontId="13" fillId="0" borderId="79" xfId="1" applyNumberFormat="1" applyFont="1" applyBorder="1" applyAlignment="1">
      <alignment vertical="center"/>
    </xf>
    <xf numFmtId="178" fontId="13" fillId="0" borderId="80" xfId="1" applyNumberFormat="1" applyFont="1" applyBorder="1" applyAlignment="1">
      <alignment vertical="center"/>
    </xf>
    <xf numFmtId="176" fontId="13" fillId="0" borderId="78" xfId="1" applyNumberFormat="1" applyFont="1" applyBorder="1" applyAlignment="1">
      <alignment vertical="center"/>
    </xf>
    <xf numFmtId="38" fontId="13" fillId="0" borderId="48" xfId="1" applyFont="1" applyBorder="1" applyAlignment="1">
      <alignment vertical="center"/>
    </xf>
    <xf numFmtId="176" fontId="13" fillId="0" borderId="11" xfId="1" applyNumberFormat="1" applyFont="1" applyBorder="1" applyAlignment="1">
      <alignment vertical="center"/>
    </xf>
    <xf numFmtId="178" fontId="13" fillId="0" borderId="48" xfId="1" applyNumberFormat="1" applyFont="1" applyBorder="1" applyAlignment="1">
      <alignment vertical="center"/>
    </xf>
    <xf numFmtId="176" fontId="13" fillId="0" borderId="60" xfId="1" applyNumberFormat="1" applyFont="1" applyBorder="1" applyAlignment="1">
      <alignment vertical="center"/>
    </xf>
    <xf numFmtId="38" fontId="13" fillId="0" borderId="50" xfId="1" applyFont="1" applyBorder="1" applyAlignment="1">
      <alignment vertical="center"/>
    </xf>
    <xf numFmtId="176" fontId="13" fillId="0" borderId="23" xfId="1" applyNumberFormat="1" applyFont="1" applyBorder="1" applyAlignment="1">
      <alignment vertical="center"/>
    </xf>
    <xf numFmtId="178" fontId="13" fillId="0" borderId="50" xfId="1" applyNumberFormat="1" applyFont="1" applyBorder="1" applyAlignment="1">
      <alignment vertical="center"/>
    </xf>
    <xf numFmtId="176" fontId="13" fillId="0" borderId="24" xfId="1" applyNumberFormat="1" applyFont="1" applyBorder="1" applyAlignment="1">
      <alignment vertical="center"/>
    </xf>
    <xf numFmtId="38" fontId="13" fillId="0" borderId="46" xfId="1" applyFont="1" applyBorder="1" applyAlignment="1">
      <alignment vertical="center"/>
    </xf>
    <xf numFmtId="176" fontId="13" fillId="0" borderId="16" xfId="1" applyNumberFormat="1" applyFont="1" applyBorder="1" applyAlignment="1">
      <alignment vertical="center"/>
    </xf>
    <xf numFmtId="178" fontId="13" fillId="0" borderId="46" xfId="1" applyNumberFormat="1" applyFont="1" applyBorder="1" applyAlignment="1">
      <alignment vertical="center"/>
    </xf>
    <xf numFmtId="176" fontId="13" fillId="0" borderId="59" xfId="1" applyNumberFormat="1" applyFont="1" applyBorder="1" applyAlignment="1">
      <alignment vertical="center"/>
    </xf>
    <xf numFmtId="176" fontId="13" fillId="0" borderId="3" xfId="1" applyNumberFormat="1" applyFont="1" applyBorder="1" applyAlignment="1">
      <alignment vertical="center"/>
    </xf>
    <xf numFmtId="178" fontId="13" fillId="0" borderId="65" xfId="1" applyNumberFormat="1" applyFont="1" applyBorder="1" applyAlignment="1">
      <alignment vertical="center"/>
    </xf>
    <xf numFmtId="176" fontId="13" fillId="0" borderId="20" xfId="1" applyNumberFormat="1" applyFont="1" applyBorder="1" applyAlignment="1">
      <alignment vertical="center"/>
    </xf>
    <xf numFmtId="0" fontId="1" fillId="2" borderId="55" xfId="0" applyFont="1" applyFill="1" applyBorder="1" applyAlignment="1">
      <alignment horizontal="center" vertical="center" textRotation="255"/>
    </xf>
    <xf numFmtId="38" fontId="13" fillId="0" borderId="57" xfId="1" applyFont="1" applyBorder="1" applyAlignment="1">
      <alignment vertical="center"/>
    </xf>
    <xf numFmtId="176" fontId="13" fillId="0" borderId="38" xfId="1" applyNumberFormat="1" applyFont="1" applyBorder="1" applyAlignment="1">
      <alignment vertical="center"/>
    </xf>
    <xf numFmtId="176" fontId="13" fillId="0" borderId="1" xfId="1" applyNumberFormat="1" applyFont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38" fontId="15" fillId="0" borderId="25" xfId="1" applyFont="1" applyFill="1" applyBorder="1" applyAlignment="1">
      <alignment vertical="center"/>
    </xf>
    <xf numFmtId="38" fontId="15" fillId="0" borderId="17" xfId="1" applyFont="1" applyFill="1" applyBorder="1" applyAlignment="1">
      <alignment vertical="center"/>
    </xf>
    <xf numFmtId="38" fontId="15" fillId="0" borderId="40" xfId="1" applyFont="1" applyFill="1" applyBorder="1" applyAlignment="1">
      <alignment vertical="center"/>
    </xf>
    <xf numFmtId="38" fontId="15" fillId="0" borderId="91" xfId="1" applyFont="1" applyBorder="1" applyAlignment="1">
      <alignment vertical="center"/>
    </xf>
    <xf numFmtId="0" fontId="15" fillId="0" borderId="25" xfId="0" applyFont="1" applyFill="1" applyBorder="1" applyAlignment="1">
      <alignment vertical="center"/>
    </xf>
    <xf numFmtId="0" fontId="15" fillId="0" borderId="17" xfId="0" applyFont="1" applyFill="1" applyBorder="1" applyAlignment="1">
      <alignment vertical="center"/>
    </xf>
    <xf numFmtId="0" fontId="15" fillId="0" borderId="40" xfId="0" applyFont="1" applyFill="1" applyBorder="1" applyAlignment="1">
      <alignment vertical="center"/>
    </xf>
    <xf numFmtId="176" fontId="15" fillId="0" borderId="21" xfId="2" applyNumberFormat="1" applyFont="1" applyFill="1" applyBorder="1" applyAlignment="1">
      <alignment vertical="center"/>
    </xf>
    <xf numFmtId="176" fontId="15" fillId="0" borderId="21" xfId="2" applyNumberFormat="1" applyFont="1" applyBorder="1" applyAlignment="1">
      <alignment vertical="center"/>
    </xf>
    <xf numFmtId="176" fontId="15" fillId="0" borderId="31" xfId="2" applyNumberFormat="1" applyFont="1" applyBorder="1" applyAlignment="1">
      <alignment vertical="center"/>
    </xf>
    <xf numFmtId="176" fontId="15" fillId="0" borderId="90" xfId="2" applyNumberFormat="1" applyFont="1" applyBorder="1" applyAlignment="1">
      <alignment vertical="center"/>
    </xf>
    <xf numFmtId="38" fontId="13" fillId="0" borderId="0" xfId="1" applyFont="1" applyBorder="1" applyAlignment="1">
      <alignment vertical="center"/>
    </xf>
    <xf numFmtId="176" fontId="13" fillId="0" borderId="0" xfId="1" applyNumberFormat="1" applyFont="1" applyBorder="1" applyAlignment="1">
      <alignment vertical="center"/>
    </xf>
    <xf numFmtId="178" fontId="13" fillId="0" borderId="0" xfId="1" applyNumberFormat="1" applyFont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2" fillId="2" borderId="29" xfId="0" applyFont="1" applyFill="1" applyBorder="1" applyAlignment="1">
      <alignment horizontal="left" vertical="center" shrinkToFit="1"/>
    </xf>
    <xf numFmtId="0" fontId="12" fillId="2" borderId="32" xfId="0" applyFont="1" applyFill="1" applyBorder="1" applyAlignment="1">
      <alignment horizontal="left" vertical="center" shrinkToFit="1"/>
    </xf>
    <xf numFmtId="0" fontId="12" fillId="2" borderId="4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left" vertical="center" shrinkToFit="1"/>
    </xf>
    <xf numFmtId="0" fontId="12" fillId="2" borderId="26" xfId="0" applyFont="1" applyFill="1" applyBorder="1" applyAlignment="1">
      <alignment horizontal="left" vertical="center" shrinkToFit="1"/>
    </xf>
    <xf numFmtId="0" fontId="12" fillId="2" borderId="4" xfId="0" applyFont="1" applyFill="1" applyBorder="1" applyAlignment="1">
      <alignment horizontal="left" vertical="center"/>
    </xf>
    <xf numFmtId="0" fontId="12" fillId="2" borderId="20" xfId="0" applyFont="1" applyFill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2" borderId="9" xfId="0" applyFont="1" applyFill="1" applyBorder="1" applyAlignment="1">
      <alignment horizontal="left" vertical="center" shrinkToFit="1"/>
    </xf>
    <xf numFmtId="0" fontId="0" fillId="2" borderId="60" xfId="0" applyFont="1" applyFill="1" applyBorder="1" applyAlignment="1">
      <alignment horizontal="left" vertical="center" shrinkToFit="1"/>
    </xf>
    <xf numFmtId="0" fontId="0" fillId="2" borderId="22" xfId="0" applyFont="1" applyFill="1" applyBorder="1" applyAlignment="1">
      <alignment horizontal="left" vertical="center" shrinkToFit="1"/>
    </xf>
    <xf numFmtId="0" fontId="0" fillId="2" borderId="24" xfId="0" applyFont="1" applyFill="1" applyBorder="1" applyAlignment="1">
      <alignment horizontal="left" vertical="center" shrinkToFit="1"/>
    </xf>
    <xf numFmtId="0" fontId="0" fillId="2" borderId="54" xfId="0" applyFill="1" applyBorder="1" applyAlignment="1">
      <alignment horizontal="center" vertical="center" shrinkToFit="1"/>
    </xf>
    <xf numFmtId="0" fontId="0" fillId="2" borderId="76" xfId="0" applyFill="1" applyBorder="1" applyAlignment="1">
      <alignment horizontal="center" vertical="center" shrinkToFit="1"/>
    </xf>
    <xf numFmtId="0" fontId="0" fillId="2" borderId="35" xfId="0" applyFont="1" applyFill="1" applyBorder="1" applyAlignment="1">
      <alignment horizontal="center" vertical="center" textRotation="255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2" xfId="0" applyFont="1" applyFill="1" applyBorder="1" applyAlignment="1">
      <alignment horizontal="center" vertical="center" textRotation="255"/>
    </xf>
    <xf numFmtId="0" fontId="1" fillId="2" borderId="77" xfId="0" applyFont="1" applyFill="1" applyBorder="1" applyAlignment="1">
      <alignment horizontal="left" vertical="center" shrinkToFit="1"/>
    </xf>
    <xf numFmtId="0" fontId="1" fillId="2" borderId="78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horizontal="left" vertical="center" shrinkToFit="1"/>
    </xf>
    <xf numFmtId="0" fontId="1" fillId="2" borderId="60" xfId="0" applyFont="1" applyFill="1" applyBorder="1" applyAlignment="1">
      <alignment horizontal="left" vertical="center" shrinkToFit="1"/>
    </xf>
    <xf numFmtId="0" fontId="0" fillId="2" borderId="2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5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 shrinkToFit="1"/>
    </xf>
    <xf numFmtId="0" fontId="0" fillId="2" borderId="55" xfId="0" applyFill="1" applyBorder="1" applyAlignment="1">
      <alignment horizontal="center" vertical="center" shrinkToFit="1"/>
    </xf>
    <xf numFmtId="0" fontId="0" fillId="2" borderId="25" xfId="0" applyFont="1" applyFill="1" applyBorder="1" applyAlignment="1">
      <alignment horizontal="center" vertical="center" textRotation="255"/>
    </xf>
    <xf numFmtId="0" fontId="0" fillId="2" borderId="15" xfId="0" applyFont="1" applyFill="1" applyBorder="1" applyAlignment="1">
      <alignment horizontal="left" vertical="center" shrinkToFit="1"/>
    </xf>
    <xf numFmtId="0" fontId="0" fillId="2" borderId="59" xfId="0" applyFont="1" applyFill="1" applyBorder="1" applyAlignment="1">
      <alignment horizontal="left" vertical="center" shrinkToFit="1"/>
    </xf>
    <xf numFmtId="0" fontId="0" fillId="2" borderId="4" xfId="0" applyFill="1" applyBorder="1" applyAlignment="1">
      <alignment horizontal="center" vertical="center"/>
    </xf>
    <xf numFmtId="0" fontId="0" fillId="2" borderId="7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2" xfId="0" applyFont="1" applyFill="1" applyBorder="1" applyAlignment="1">
      <alignment horizontal="left" vertical="center" shrinkToFit="1"/>
    </xf>
    <xf numFmtId="0" fontId="0" fillId="2" borderId="38" xfId="0" applyFont="1" applyFill="1" applyBorder="1" applyAlignment="1">
      <alignment horizontal="left" vertical="center" shrinkToFit="1"/>
    </xf>
    <xf numFmtId="0" fontId="0" fillId="2" borderId="46" xfId="0" applyFont="1" applyFill="1" applyBorder="1" applyAlignment="1">
      <alignment horizontal="center" vertical="center" textRotation="255" shrinkToFit="1"/>
    </xf>
    <xf numFmtId="0" fontId="1" fillId="2" borderId="48" xfId="0" applyFont="1" applyFill="1" applyBorder="1" applyAlignment="1">
      <alignment horizontal="center" vertical="center" textRotation="255" shrinkToFit="1"/>
    </xf>
    <xf numFmtId="0" fontId="1" fillId="2" borderId="57" xfId="0" applyFont="1" applyFill="1" applyBorder="1" applyAlignment="1">
      <alignment horizontal="center" vertical="center" textRotation="255" shrinkToFit="1"/>
    </xf>
    <xf numFmtId="0" fontId="0" fillId="2" borderId="52" xfId="0" applyFont="1" applyFill="1" applyBorder="1" applyAlignment="1">
      <alignment horizontal="center" vertical="center" textRotation="255"/>
    </xf>
    <xf numFmtId="0" fontId="1" fillId="2" borderId="55" xfId="0" applyFont="1" applyFill="1" applyBorder="1" applyAlignment="1">
      <alignment horizontal="center" vertical="center" textRotation="255"/>
    </xf>
    <xf numFmtId="0" fontId="14" fillId="2" borderId="10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53" xfId="0" applyFont="1" applyFill="1" applyBorder="1" applyAlignment="1">
      <alignment horizontal="center" vertical="center"/>
    </xf>
    <xf numFmtId="0" fontId="14" fillId="2" borderId="59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4"/>
          <c:tx>
            <c:strRef>
              <c:f>人口統計!$K$4</c:f>
              <c:strCache>
                <c:ptCount val="1"/>
                <c:pt idx="0">
                  <c:v>0歳～39歳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人口統計!$K$6:$K$13</c:f>
            </c:numRef>
          </c:val>
          <c:extLst>
            <c:ext xmlns:c16="http://schemas.microsoft.com/office/drawing/2014/chart" uri="{C3380CC4-5D6E-409C-BE32-E72D297353CC}">
              <c16:uniqueId val="{00000000-0261-4D76-9846-967DB709EDD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18908472"/>
        <c:axId val="618908864"/>
      </c:barChart>
      <c:barChart>
        <c:barDir val="col"/>
        <c:grouping val="stacked"/>
        <c:varyColors val="0"/>
        <c:ser>
          <c:idx val="2"/>
          <c:order val="0"/>
          <c:tx>
            <c:strRef>
              <c:f>人口統計!$E$4</c:f>
              <c:strCache>
                <c:ptCount val="1"/>
                <c:pt idx="0">
                  <c:v>65歳～74歳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人口統計!$E$6:$E$13</c:f>
              <c:numCache>
                <c:formatCode>#,##0_);[Red]\(#,##0\)</c:formatCode>
                <c:ptCount val="8"/>
                <c:pt idx="0">
                  <c:v>21133</c:v>
                </c:pt>
                <c:pt idx="1">
                  <c:v>12765</c:v>
                </c:pt>
                <c:pt idx="2">
                  <c:v>7759</c:v>
                </c:pt>
                <c:pt idx="3">
                  <c:v>4582</c:v>
                </c:pt>
                <c:pt idx="4">
                  <c:v>6254</c:v>
                </c:pt>
                <c:pt idx="5">
                  <c:v>13655</c:v>
                </c:pt>
                <c:pt idx="6">
                  <c:v>20596</c:v>
                </c:pt>
                <c:pt idx="7">
                  <c:v>8052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61-4D76-9846-967DB709EDD1}"/>
            </c:ext>
          </c:extLst>
        </c:ser>
        <c:ser>
          <c:idx val="3"/>
          <c:order val="1"/>
          <c:tx>
            <c:strRef>
              <c:f>人口統計!$F$4</c:f>
              <c:strCache>
                <c:ptCount val="1"/>
                <c:pt idx="0">
                  <c:v>75歳～84歳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人口統計!$F$6:$F$13</c:f>
              <c:numCache>
                <c:formatCode>#,##0_);[Red]\(#,##0\)</c:formatCode>
                <c:ptCount val="8"/>
                <c:pt idx="0">
                  <c:v>18318</c:v>
                </c:pt>
                <c:pt idx="1">
                  <c:v>12086</c:v>
                </c:pt>
                <c:pt idx="2">
                  <c:v>6993</c:v>
                </c:pt>
                <c:pt idx="3">
                  <c:v>3792</c:v>
                </c:pt>
                <c:pt idx="4">
                  <c:v>5325</c:v>
                </c:pt>
                <c:pt idx="5">
                  <c:v>11788</c:v>
                </c:pt>
                <c:pt idx="6">
                  <c:v>18177</c:v>
                </c:pt>
                <c:pt idx="7">
                  <c:v>7803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61-4D76-9846-967DB709EDD1}"/>
            </c:ext>
          </c:extLst>
        </c:ser>
        <c:ser>
          <c:idx val="4"/>
          <c:order val="2"/>
          <c:tx>
            <c:strRef>
              <c:f>人口統計!$G$4</c:f>
              <c:strCache>
                <c:ptCount val="1"/>
                <c:pt idx="0">
                  <c:v>85歳以上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人口統計!$G$6:$G$13</c:f>
              <c:numCache>
                <c:formatCode>#,##0_);[Red]\(#,##0\)</c:formatCode>
                <c:ptCount val="8"/>
                <c:pt idx="0">
                  <c:v>7391</c:v>
                </c:pt>
                <c:pt idx="1">
                  <c:v>5649</c:v>
                </c:pt>
                <c:pt idx="2">
                  <c:v>3485</c:v>
                </c:pt>
                <c:pt idx="3">
                  <c:v>1764</c:v>
                </c:pt>
                <c:pt idx="4">
                  <c:v>2856</c:v>
                </c:pt>
                <c:pt idx="5">
                  <c:v>6023</c:v>
                </c:pt>
                <c:pt idx="6">
                  <c:v>9047</c:v>
                </c:pt>
                <c:pt idx="7">
                  <c:v>4012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61-4D76-9846-967DB709E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8908472"/>
        <c:axId val="618908864"/>
      </c:barChart>
      <c:lineChart>
        <c:grouping val="standard"/>
        <c:varyColors val="0"/>
        <c:ser>
          <c:idx val="1"/>
          <c:order val="3"/>
          <c:tx>
            <c:strRef>
              <c:f>人口統計!$I$3</c:f>
              <c:strCache>
                <c:ptCount val="1"/>
                <c:pt idx="0">
                  <c:v>高齢化率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6816479400749081E-2"/>
                  <c:y val="-4.6822742474916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61-4D76-9846-967DB709EDD1}"/>
                </c:ext>
              </c:extLst>
            </c:dLbl>
            <c:dLbl>
              <c:idx val="4"/>
              <c:layout>
                <c:manualLayout>
                  <c:x val="-3.3707865168539256E-2"/>
                  <c:y val="-3.121516164994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61-4D76-9846-967DB709EDD1}"/>
                </c:ext>
              </c:extLst>
            </c:dLbl>
            <c:dLbl>
              <c:idx val="6"/>
              <c:layout>
                <c:manualLayout>
                  <c:x val="-3.7453183520599251E-3"/>
                  <c:y val="6.688963210702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61-4D76-9846-967DB709EDD1}"/>
                </c:ext>
              </c:extLst>
            </c:dLbl>
            <c:dLbl>
              <c:idx val="7"/>
              <c:layout>
                <c:manualLayout>
                  <c:x val="-3.3707865168539325E-2"/>
                  <c:y val="-3.3444816053511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61-4D76-9846-967DB709EDD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人口統計!$I$6:$I$13</c:f>
              <c:numCache>
                <c:formatCode>0.0%</c:formatCode>
                <c:ptCount val="8"/>
                <c:pt idx="0">
                  <c:v>0.25061393512350932</c:v>
                </c:pt>
                <c:pt idx="1">
                  <c:v>0.33756862050646363</c:v>
                </c:pt>
                <c:pt idx="2">
                  <c:v>0.38450347881087921</c:v>
                </c:pt>
                <c:pt idx="3">
                  <c:v>0.31005902682203262</c:v>
                </c:pt>
                <c:pt idx="4">
                  <c:v>0.33317945758799772</c:v>
                </c:pt>
                <c:pt idx="5">
                  <c:v>0.33564449374919997</c:v>
                </c:pt>
                <c:pt idx="6">
                  <c:v>0.37681433501962081</c:v>
                </c:pt>
                <c:pt idx="7">
                  <c:v>0.37140133104015555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261-4D76-9846-967DB709E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909256"/>
        <c:axId val="618902200"/>
      </c:lineChart>
      <c:catAx>
        <c:axId val="618908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618908864"/>
        <c:crosses val="autoZero"/>
        <c:auto val="1"/>
        <c:lblAlgn val="ctr"/>
        <c:lblOffset val="100"/>
        <c:noMultiLvlLbl val="0"/>
      </c:catAx>
      <c:valAx>
        <c:axId val="618908864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618908472"/>
        <c:crosses val="autoZero"/>
        <c:crossBetween val="between"/>
      </c:valAx>
      <c:valAx>
        <c:axId val="6189022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618909256"/>
        <c:crosses val="max"/>
        <c:crossBetween val="between"/>
      </c:valAx>
      <c:catAx>
        <c:axId val="618909256"/>
        <c:scaling>
          <c:orientation val="minMax"/>
        </c:scaling>
        <c:delete val="1"/>
        <c:axPos val="b"/>
        <c:majorTickMark val="out"/>
        <c:minorTickMark val="none"/>
        <c:tickLblPos val="nextTo"/>
        <c:crossAx val="618902200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en-US" sz="1000"/>
              <a:t>65</a:t>
            </a:r>
            <a:r>
              <a:rPr lang="ja-JP" sz="1000"/>
              <a:t>歳以上）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7B2-4E26-AECA-08A5518F0208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7B2-4E26-AECA-08A5518F0208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07B2-4E26-AECA-08A5518F0208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'認定者数（2-1.2.3）'!$D$4:$J$4</c:f>
              <c:numCache>
                <c:formatCode>#,##0_);[Red]\(#,##0\)</c:formatCode>
                <c:ptCount val="7"/>
                <c:pt idx="0">
                  <c:v>7197</c:v>
                </c:pt>
                <c:pt idx="1">
                  <c:v>5865</c:v>
                </c:pt>
                <c:pt idx="2">
                  <c:v>8621</c:v>
                </c:pt>
                <c:pt idx="3">
                  <c:v>5501</c:v>
                </c:pt>
                <c:pt idx="4">
                  <c:v>4632</c:v>
                </c:pt>
                <c:pt idx="5">
                  <c:v>5657</c:v>
                </c:pt>
                <c:pt idx="6">
                  <c:v>3022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7B2-4E26-AECA-08A5518F020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前期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AC9-4EBE-9D79-F1275C8CB887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AC9-4EBE-9D79-F1275C8CB887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9AC9-4EBE-9D79-F1275C8CB887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'認定者数（2-1.2.3）'!$D$5:$J$5</c:f>
              <c:numCache>
                <c:formatCode>#,##0_);[Red]\(#,##0\)</c:formatCode>
                <c:ptCount val="7"/>
                <c:pt idx="0">
                  <c:v>754</c:v>
                </c:pt>
                <c:pt idx="1">
                  <c:v>724</c:v>
                </c:pt>
                <c:pt idx="2">
                  <c:v>647</c:v>
                </c:pt>
                <c:pt idx="3">
                  <c:v>558</c:v>
                </c:pt>
                <c:pt idx="4">
                  <c:v>424</c:v>
                </c:pt>
                <c:pt idx="5">
                  <c:v>496</c:v>
                </c:pt>
                <c:pt idx="6">
                  <c:v>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AC9-4EBE-9D79-F1275C8CB88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後期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2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89D-4349-BE6D-A8967930A366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89D-4349-BE6D-A8967930A366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089D-4349-BE6D-A8967930A366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'認定者数（2-1.2.3）'!$O$5:$U$5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'認定者数（2-1.2.3）'!$O$6:$U$6</c:f>
              <c:numCache>
                <c:formatCode>#,##0_);[Red]\(#,##0\)</c:formatCode>
                <c:ptCount val="7"/>
                <c:pt idx="0">
                  <c:v>6443</c:v>
                </c:pt>
                <c:pt idx="1">
                  <c:v>5141</c:v>
                </c:pt>
                <c:pt idx="2">
                  <c:v>7974</c:v>
                </c:pt>
                <c:pt idx="3">
                  <c:v>4943</c:v>
                </c:pt>
                <c:pt idx="4">
                  <c:v>4208</c:v>
                </c:pt>
                <c:pt idx="5">
                  <c:v>5161</c:v>
                </c:pt>
                <c:pt idx="6">
                  <c:v>2726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89D-4349-BE6D-A8967930A36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91696230278905E-2"/>
          <c:y val="4.9675703288766755E-2"/>
          <c:w val="0.68476781748435289"/>
          <c:h val="0.55259842519685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'認定者数（2-1.2.3）'!$D$23</c:f>
              <c:strCache>
                <c:ptCount val="1"/>
                <c:pt idx="0">
                  <c:v>要支援１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'認定者数（2-1.2.3）'!$D$24:$D$31</c:f>
              <c:numCache>
                <c:formatCode>#,##0_);[Red]\(#,##0\)</c:formatCode>
                <c:ptCount val="8"/>
                <c:pt idx="0">
                  <c:v>1231</c:v>
                </c:pt>
                <c:pt idx="1">
                  <c:v>1322</c:v>
                </c:pt>
                <c:pt idx="2">
                  <c:v>801</c:v>
                </c:pt>
                <c:pt idx="3">
                  <c:v>197</c:v>
                </c:pt>
                <c:pt idx="4">
                  <c:v>338</c:v>
                </c:pt>
                <c:pt idx="5">
                  <c:v>762</c:v>
                </c:pt>
                <c:pt idx="6">
                  <c:v>1950</c:v>
                </c:pt>
                <c:pt idx="7">
                  <c:v>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62-404E-A353-00AA3EB4E7FA}"/>
            </c:ext>
          </c:extLst>
        </c:ser>
        <c:ser>
          <c:idx val="1"/>
          <c:order val="1"/>
          <c:tx>
            <c:strRef>
              <c:f>'認定者数（2-1.2.3）'!$E$23</c:f>
              <c:strCache>
                <c:ptCount val="1"/>
                <c:pt idx="0">
                  <c:v>要支援２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'認定者数（2-1.2.3）'!$E$24:$E$31</c:f>
              <c:numCache>
                <c:formatCode>#,##0_);[Red]\(#,##0\)</c:formatCode>
                <c:ptCount val="8"/>
                <c:pt idx="0">
                  <c:v>1202</c:v>
                </c:pt>
                <c:pt idx="1">
                  <c:v>1061</c:v>
                </c:pt>
                <c:pt idx="2">
                  <c:v>413</c:v>
                </c:pt>
                <c:pt idx="3">
                  <c:v>213</c:v>
                </c:pt>
                <c:pt idx="4">
                  <c:v>273</c:v>
                </c:pt>
                <c:pt idx="5">
                  <c:v>775</c:v>
                </c:pt>
                <c:pt idx="6">
                  <c:v>1505</c:v>
                </c:pt>
                <c:pt idx="7">
                  <c:v>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62-404E-A353-00AA3EB4E7FA}"/>
            </c:ext>
          </c:extLst>
        </c:ser>
        <c:ser>
          <c:idx val="2"/>
          <c:order val="2"/>
          <c:tx>
            <c:strRef>
              <c:f>'認定者数（2-1.2.3）'!$F$23</c:f>
              <c:strCache>
                <c:ptCount val="1"/>
                <c:pt idx="0">
                  <c:v>要介護１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'認定者数（2-1.2.3）'!$F$24:$F$31</c:f>
              <c:numCache>
                <c:formatCode>#,##0_);[Red]\(#,##0\)</c:formatCode>
                <c:ptCount val="8"/>
                <c:pt idx="0">
                  <c:v>1390</c:v>
                </c:pt>
                <c:pt idx="1">
                  <c:v>1157</c:v>
                </c:pt>
                <c:pt idx="2">
                  <c:v>869</c:v>
                </c:pt>
                <c:pt idx="3">
                  <c:v>337</c:v>
                </c:pt>
                <c:pt idx="4">
                  <c:v>514</c:v>
                </c:pt>
                <c:pt idx="5">
                  <c:v>1436</c:v>
                </c:pt>
                <c:pt idx="6">
                  <c:v>2120</c:v>
                </c:pt>
                <c:pt idx="7">
                  <c:v>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62-404E-A353-00AA3EB4E7FA}"/>
            </c:ext>
          </c:extLst>
        </c:ser>
        <c:ser>
          <c:idx val="3"/>
          <c:order val="3"/>
          <c:tx>
            <c:strRef>
              <c:f>'認定者数（2-1.2.3）'!$G$23</c:f>
              <c:strCache>
                <c:ptCount val="1"/>
                <c:pt idx="0">
                  <c:v>要介護２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'認定者数（2-1.2.3）'!$G$24:$G$31</c:f>
              <c:numCache>
                <c:formatCode>#,##0_);[Red]\(#,##0\)</c:formatCode>
                <c:ptCount val="8"/>
                <c:pt idx="0">
                  <c:v>1036</c:v>
                </c:pt>
                <c:pt idx="1">
                  <c:v>747</c:v>
                </c:pt>
                <c:pt idx="2">
                  <c:v>480</c:v>
                </c:pt>
                <c:pt idx="3">
                  <c:v>229</c:v>
                </c:pt>
                <c:pt idx="4">
                  <c:v>313</c:v>
                </c:pt>
                <c:pt idx="5">
                  <c:v>776</c:v>
                </c:pt>
                <c:pt idx="6">
                  <c:v>1500</c:v>
                </c:pt>
                <c:pt idx="7">
                  <c:v>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62-404E-A353-00AA3EB4E7FA}"/>
            </c:ext>
          </c:extLst>
        </c:ser>
        <c:ser>
          <c:idx val="4"/>
          <c:order val="4"/>
          <c:tx>
            <c:strRef>
              <c:f>'認定者数（2-1.2.3）'!$H$23</c:f>
              <c:strCache>
                <c:ptCount val="1"/>
                <c:pt idx="0">
                  <c:v>要介護３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'認定者数（2-1.2.3）'!$H$24:$H$31</c:f>
              <c:numCache>
                <c:formatCode>#,##0_);[Red]\(#,##0\)</c:formatCode>
                <c:ptCount val="8"/>
                <c:pt idx="0">
                  <c:v>850</c:v>
                </c:pt>
                <c:pt idx="1">
                  <c:v>611</c:v>
                </c:pt>
                <c:pt idx="2">
                  <c:v>387</c:v>
                </c:pt>
                <c:pt idx="3">
                  <c:v>186</c:v>
                </c:pt>
                <c:pt idx="4">
                  <c:v>316</c:v>
                </c:pt>
                <c:pt idx="5">
                  <c:v>673</c:v>
                </c:pt>
                <c:pt idx="6">
                  <c:v>1244</c:v>
                </c:pt>
                <c:pt idx="7">
                  <c:v>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62-404E-A353-00AA3EB4E7FA}"/>
            </c:ext>
          </c:extLst>
        </c:ser>
        <c:ser>
          <c:idx val="5"/>
          <c:order val="5"/>
          <c:tx>
            <c:strRef>
              <c:f>'認定者数（2-1.2.3）'!$I$23</c:f>
              <c:strCache>
                <c:ptCount val="1"/>
                <c:pt idx="0">
                  <c:v>要介護４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'認定者数（2-1.2.3）'!$I$24:$I$31</c:f>
              <c:numCache>
                <c:formatCode>#,##0_);[Red]\(#,##0\)</c:formatCode>
                <c:ptCount val="8"/>
                <c:pt idx="0">
                  <c:v>1077</c:v>
                </c:pt>
                <c:pt idx="1">
                  <c:v>684</c:v>
                </c:pt>
                <c:pt idx="2">
                  <c:v>494</c:v>
                </c:pt>
                <c:pt idx="3">
                  <c:v>218</c:v>
                </c:pt>
                <c:pt idx="4">
                  <c:v>410</c:v>
                </c:pt>
                <c:pt idx="5">
                  <c:v>786</c:v>
                </c:pt>
                <c:pt idx="6">
                  <c:v>1427</c:v>
                </c:pt>
                <c:pt idx="7">
                  <c:v>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62-404E-A353-00AA3EB4E7FA}"/>
            </c:ext>
          </c:extLst>
        </c:ser>
        <c:ser>
          <c:idx val="6"/>
          <c:order val="6"/>
          <c:tx>
            <c:strRef>
              <c:f>'認定者数（2-1.2.3）'!$J$23</c:f>
              <c:strCache>
                <c:ptCount val="1"/>
                <c:pt idx="0">
                  <c:v>要介護５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'認定者数（2-1.2.3）'!$J$24:$J$31</c:f>
              <c:numCache>
                <c:formatCode>#,##0_);[Red]\(#,##0\)</c:formatCode>
                <c:ptCount val="8"/>
                <c:pt idx="0">
                  <c:v>572</c:v>
                </c:pt>
                <c:pt idx="1">
                  <c:v>377</c:v>
                </c:pt>
                <c:pt idx="2">
                  <c:v>326</c:v>
                </c:pt>
                <c:pt idx="3">
                  <c:v>139</c:v>
                </c:pt>
                <c:pt idx="4">
                  <c:v>206</c:v>
                </c:pt>
                <c:pt idx="5">
                  <c:v>406</c:v>
                </c:pt>
                <c:pt idx="6">
                  <c:v>717</c:v>
                </c:pt>
                <c:pt idx="7">
                  <c:v>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062-404E-A353-00AA3EB4E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8905336"/>
        <c:axId val="618902984"/>
      </c:barChart>
      <c:lineChart>
        <c:grouping val="standard"/>
        <c:varyColors val="0"/>
        <c:ser>
          <c:idx val="7"/>
          <c:order val="7"/>
          <c:tx>
            <c:strRef>
              <c:f>'認定者数（2-1.2.3）'!$L$23</c:f>
              <c:strCache>
                <c:ptCount val="1"/>
                <c:pt idx="0">
                  <c:v>出現率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'認定者数（2-1.2.3）'!$L$24:$L$31</c:f>
              <c:numCache>
                <c:formatCode>0.0%</c:formatCode>
                <c:ptCount val="8"/>
                <c:pt idx="0">
                  <c:v>0.15708125186798172</c:v>
                </c:pt>
                <c:pt idx="1">
                  <c:v>0.19537704918032786</c:v>
                </c:pt>
                <c:pt idx="2">
                  <c:v>0.20672259691835279</c:v>
                </c:pt>
                <c:pt idx="3">
                  <c:v>0.1498323140658907</c:v>
                </c:pt>
                <c:pt idx="4">
                  <c:v>0.16418427433321786</c:v>
                </c:pt>
                <c:pt idx="5">
                  <c:v>0.17841479692366363</c:v>
                </c:pt>
                <c:pt idx="6">
                  <c:v>0.21879966541196152</c:v>
                </c:pt>
                <c:pt idx="7">
                  <c:v>0.17325212664217043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062-404E-A353-00AA3EB4E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905728"/>
        <c:axId val="618903376"/>
      </c:lineChart>
      <c:catAx>
        <c:axId val="618905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618902984"/>
        <c:crosses val="autoZero"/>
        <c:auto val="1"/>
        <c:lblAlgn val="ctr"/>
        <c:lblOffset val="100"/>
        <c:noMultiLvlLbl val="0"/>
      </c:catAx>
      <c:valAx>
        <c:axId val="61890298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618905336"/>
        <c:crosses val="autoZero"/>
        <c:crossBetween val="between"/>
      </c:valAx>
      <c:valAx>
        <c:axId val="61890337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618905728"/>
        <c:crosses val="max"/>
        <c:crossBetween val="between"/>
      </c:valAx>
      <c:catAx>
        <c:axId val="618905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89033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6110798650168729"/>
          <c:y val="0.17636844052211598"/>
          <c:w val="0.13889201349831271"/>
          <c:h val="0.64726311895576816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サービス種類別構成割合（利用人数）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'給付状況（3-1）'!$N$16:$N$24</c:f>
              <c:numCache>
                <c:formatCode>0.0%</c:formatCode>
                <c:ptCount val="9"/>
                <c:pt idx="0">
                  <c:v>0.65472739175161321</c:v>
                </c:pt>
                <c:pt idx="1">
                  <c:v>0.6289858697011379</c:v>
                </c:pt>
                <c:pt idx="2">
                  <c:v>0.60382043935052532</c:v>
                </c:pt>
                <c:pt idx="3">
                  <c:v>0.64463650228774783</c:v>
                </c:pt>
                <c:pt idx="4">
                  <c:v>0.60834147930922122</c:v>
                </c:pt>
                <c:pt idx="5">
                  <c:v>0.6469416785206259</c:v>
                </c:pt>
                <c:pt idx="6">
                  <c:v>0.65524944154877141</c:v>
                </c:pt>
                <c:pt idx="7">
                  <c:v>0.59809322033898304</c:v>
                </c:pt>
                <c:pt idx="8">
                  <c:v>0.63762526133660158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04-4A39-83CC-D65A7E3E9D62}"/>
            </c:ext>
          </c:extLst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'給付状況（3-1）'!$O$16:$O$24</c:f>
              <c:numCache>
                <c:formatCode>0.0%</c:formatCode>
                <c:ptCount val="9"/>
                <c:pt idx="0">
                  <c:v>0.1794632002244459</c:v>
                </c:pt>
                <c:pt idx="1">
                  <c:v>0.20795298236838813</c:v>
                </c:pt>
                <c:pt idx="2">
                  <c:v>0.18662846227316141</c:v>
                </c:pt>
                <c:pt idx="3">
                  <c:v>0.15658362989323843</c:v>
                </c:pt>
                <c:pt idx="4">
                  <c:v>0.15379602476376669</c:v>
                </c:pt>
                <c:pt idx="5">
                  <c:v>0.12631578947368421</c:v>
                </c:pt>
                <c:pt idx="6">
                  <c:v>0.15223718946727138</c:v>
                </c:pt>
                <c:pt idx="7">
                  <c:v>0.1826271186440678</c:v>
                </c:pt>
                <c:pt idx="8">
                  <c:v>0.1683007713935549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04-4A39-83CC-D65A7E3E9D62}"/>
            </c:ext>
          </c:extLst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'給付状況（3-1）'!$P$16:$P$24</c:f>
              <c:numCache>
                <c:formatCode>0.0%</c:formatCode>
                <c:ptCount val="9"/>
                <c:pt idx="0">
                  <c:v>5.1435518563546244E-2</c:v>
                </c:pt>
                <c:pt idx="1">
                  <c:v>5.314492934850569E-2</c:v>
                </c:pt>
                <c:pt idx="2">
                  <c:v>9.0162368672397325E-2</c:v>
                </c:pt>
                <c:pt idx="3">
                  <c:v>3.0503304524656837E-2</c:v>
                </c:pt>
                <c:pt idx="4">
                  <c:v>0.1039426523297491</c:v>
                </c:pt>
                <c:pt idx="5">
                  <c:v>8.4495021337126594E-2</c:v>
                </c:pt>
                <c:pt idx="6">
                  <c:v>8.0146212685304266E-2</c:v>
                </c:pt>
                <c:pt idx="7">
                  <c:v>6.5254237288135591E-2</c:v>
                </c:pt>
                <c:pt idx="8">
                  <c:v>7.0506812774854016E-2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04-4A39-83CC-D65A7E3E9D62}"/>
            </c:ext>
          </c:extLst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'給付状況（3-1）'!$Q$16:$Q$24</c:f>
              <c:numCache>
                <c:formatCode>0.0%</c:formatCode>
                <c:ptCount val="9"/>
                <c:pt idx="0">
                  <c:v>0.11437388946039465</c:v>
                </c:pt>
                <c:pt idx="1">
                  <c:v>0.10991621858196823</c:v>
                </c:pt>
                <c:pt idx="2">
                  <c:v>0.11938872970391595</c:v>
                </c:pt>
                <c:pt idx="3">
                  <c:v>0.16827656329435689</c:v>
                </c:pt>
                <c:pt idx="4">
                  <c:v>0.13391984359726294</c:v>
                </c:pt>
                <c:pt idx="5">
                  <c:v>0.14224751066856331</c:v>
                </c:pt>
                <c:pt idx="6">
                  <c:v>0.11236715629865295</c:v>
                </c:pt>
                <c:pt idx="7">
                  <c:v>0.15402542372881356</c:v>
                </c:pt>
                <c:pt idx="8">
                  <c:v>0.12356715449498955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04-4A39-83CC-D65A7E3E9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8901416"/>
        <c:axId val="618898280"/>
      </c:barChart>
      <c:catAx>
        <c:axId val="618901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618898280"/>
        <c:crosses val="autoZero"/>
        <c:auto val="1"/>
        <c:lblAlgn val="ctr"/>
        <c:lblOffset val="100"/>
        <c:noMultiLvlLbl val="0"/>
      </c:catAx>
      <c:valAx>
        <c:axId val="618898280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618901416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サービス種類別構成割合（費用総額）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'給付状況（3-1）'!$N$29:$N$37</c:f>
              <c:numCache>
                <c:formatCode>0.0%</c:formatCode>
                <c:ptCount val="9"/>
                <c:pt idx="0">
                  <c:v>0.40565033033301179</c:v>
                </c:pt>
                <c:pt idx="1">
                  <c:v>0.43993179435534663</c:v>
                </c:pt>
                <c:pt idx="2">
                  <c:v>0.36859772060102003</c:v>
                </c:pt>
                <c:pt idx="3">
                  <c:v>0.386592061235982</c:v>
                </c:pt>
                <c:pt idx="4">
                  <c:v>0.38092440027245839</c:v>
                </c:pt>
                <c:pt idx="5">
                  <c:v>0.37397532805467304</c:v>
                </c:pt>
                <c:pt idx="6">
                  <c:v>0.41500846098825628</c:v>
                </c:pt>
                <c:pt idx="7">
                  <c:v>0.37423592334963629</c:v>
                </c:pt>
                <c:pt idx="8">
                  <c:v>0.39931513041112182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F7-4C78-BD2E-2EB74225C3B6}"/>
            </c:ext>
          </c:extLst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'給付状況（3-1）'!$O$29:$O$37</c:f>
              <c:numCache>
                <c:formatCode>0.0%</c:formatCode>
                <c:ptCount val="9"/>
                <c:pt idx="0">
                  <c:v>4.0647405352721322E-2</c:v>
                </c:pt>
                <c:pt idx="1">
                  <c:v>4.5265748827567238E-2</c:v>
                </c:pt>
                <c:pt idx="2">
                  <c:v>3.4195394952912732E-2</c:v>
                </c:pt>
                <c:pt idx="3">
                  <c:v>2.7460887597577036E-2</c:v>
                </c:pt>
                <c:pt idx="4">
                  <c:v>3.1211660354920095E-2</c:v>
                </c:pt>
                <c:pt idx="5">
                  <c:v>2.3434220058332629E-2</c:v>
                </c:pt>
                <c:pt idx="6">
                  <c:v>2.92575753862395E-2</c:v>
                </c:pt>
                <c:pt idx="7">
                  <c:v>3.3696417668791924E-2</c:v>
                </c:pt>
                <c:pt idx="8">
                  <c:v>3.3517917665447934E-2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F7-4C78-BD2E-2EB74225C3B6}"/>
            </c:ext>
          </c:extLst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'給付状況（3-1）'!$P$29:$P$37</c:f>
              <c:numCache>
                <c:formatCode>0.0%</c:formatCode>
                <c:ptCount val="9"/>
                <c:pt idx="0">
                  <c:v>0.12259264111327124</c:v>
                </c:pt>
                <c:pt idx="1">
                  <c:v>0.13313417970126554</c:v>
                </c:pt>
                <c:pt idx="2">
                  <c:v>0.2114139138841247</c:v>
                </c:pt>
                <c:pt idx="3">
                  <c:v>6.7113294759960251E-2</c:v>
                </c:pt>
                <c:pt idx="4">
                  <c:v>0.19597586374047546</c:v>
                </c:pt>
                <c:pt idx="5">
                  <c:v>0.18401233055606758</c:v>
                </c:pt>
                <c:pt idx="6">
                  <c:v>0.19943365266559154</c:v>
                </c:pt>
                <c:pt idx="7">
                  <c:v>0.12609719384934523</c:v>
                </c:pt>
                <c:pt idx="8">
                  <c:v>0.16394584366499584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F7-4C78-BD2E-2EB74225C3B6}"/>
            </c:ext>
          </c:extLst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'給付状況（3-1）'!$Q$29:$Q$37</c:f>
              <c:numCache>
                <c:formatCode>0.0%</c:formatCode>
                <c:ptCount val="9"/>
                <c:pt idx="0">
                  <c:v>0.43110962320099555</c:v>
                </c:pt>
                <c:pt idx="1">
                  <c:v>0.38166827711582063</c:v>
                </c:pt>
                <c:pt idx="2">
                  <c:v>0.38579297056194251</c:v>
                </c:pt>
                <c:pt idx="3">
                  <c:v>0.51883375640648066</c:v>
                </c:pt>
                <c:pt idx="4">
                  <c:v>0.39188807563214612</c:v>
                </c:pt>
                <c:pt idx="5">
                  <c:v>0.4185781213309267</c:v>
                </c:pt>
                <c:pt idx="6">
                  <c:v>0.35630031095991277</c:v>
                </c:pt>
                <c:pt idx="7">
                  <c:v>0.46597046513222656</c:v>
                </c:pt>
                <c:pt idx="8">
                  <c:v>0.40322110825843438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F7-4C78-BD2E-2EB74225C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8904160"/>
        <c:axId val="618904552"/>
      </c:barChart>
      <c:catAx>
        <c:axId val="618904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618904552"/>
        <c:crosses val="autoZero"/>
        <c:auto val="1"/>
        <c:lblAlgn val="ctr"/>
        <c:lblOffset val="100"/>
        <c:noMultiLvlLbl val="0"/>
      </c:catAx>
      <c:valAx>
        <c:axId val="618904552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618904160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介護サービス別利用状況</a:t>
            </a:r>
          </a:p>
        </c:rich>
      </c:tx>
      <c:layout>
        <c:manualLayout>
          <c:xMode val="edge"/>
          <c:yMode val="edge"/>
          <c:x val="0.30759024485334557"/>
          <c:y val="3.26340326340326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69453274271078E-2"/>
          <c:y val="0.16038470715636069"/>
          <c:w val="0.71654754254738828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'給付状況（3-2）'!$G$5:$G$16</c:f>
              <c:numCache>
                <c:formatCode>#,##0_ </c:formatCode>
                <c:ptCount val="12"/>
                <c:pt idx="0">
                  <c:v>321497.64</c:v>
                </c:pt>
                <c:pt idx="1">
                  <c:v>15358.26</c:v>
                </c:pt>
                <c:pt idx="2">
                  <c:v>116255.91999999998</c:v>
                </c:pt>
                <c:pt idx="3">
                  <c:v>20964.060000000005</c:v>
                </c:pt>
                <c:pt idx="4">
                  <c:v>68799.78</c:v>
                </c:pt>
                <c:pt idx="5">
                  <c:v>781896.45999999973</c:v>
                </c:pt>
                <c:pt idx="6">
                  <c:v>285243.41000000003</c:v>
                </c:pt>
                <c:pt idx="7">
                  <c:v>129114.49000000002</c:v>
                </c:pt>
                <c:pt idx="8">
                  <c:v>17245.41</c:v>
                </c:pt>
                <c:pt idx="9">
                  <c:v>0</c:v>
                </c:pt>
                <c:pt idx="10">
                  <c:v>131905.71</c:v>
                </c:pt>
                <c:pt idx="11">
                  <c:v>226846.66999999995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36-4817-AE27-212C3C1B8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8908080"/>
        <c:axId val="618907688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'給付状況（3-2）'!$E$5:$E$16</c:f>
              <c:numCache>
                <c:formatCode>#,##0_);[Red]\(#,##0\)</c:formatCode>
                <c:ptCount val="12"/>
                <c:pt idx="0">
                  <c:v>5032</c:v>
                </c:pt>
                <c:pt idx="1">
                  <c:v>215</c:v>
                </c:pt>
                <c:pt idx="2">
                  <c:v>2510</c:v>
                </c:pt>
                <c:pt idx="3">
                  <c:v>453</c:v>
                </c:pt>
                <c:pt idx="4">
                  <c:v>5076</c:v>
                </c:pt>
                <c:pt idx="5">
                  <c:v>6888</c:v>
                </c:pt>
                <c:pt idx="6">
                  <c:v>3232</c:v>
                </c:pt>
                <c:pt idx="7">
                  <c:v>1126</c:v>
                </c:pt>
                <c:pt idx="8">
                  <c:v>219</c:v>
                </c:pt>
                <c:pt idx="9">
                  <c:v>0</c:v>
                </c:pt>
                <c:pt idx="10">
                  <c:v>9574</c:v>
                </c:pt>
                <c:pt idx="11">
                  <c:v>1053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36-4817-AE27-212C3C1B8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906512"/>
        <c:axId val="618906904"/>
      </c:lineChart>
      <c:catAx>
        <c:axId val="618906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618906904"/>
        <c:crosses val="autoZero"/>
        <c:auto val="1"/>
        <c:lblAlgn val="ctr"/>
        <c:lblOffset val="100"/>
        <c:noMultiLvlLbl val="0"/>
      </c:catAx>
      <c:valAx>
        <c:axId val="61890690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618906512"/>
        <c:crosses val="autoZero"/>
        <c:crossBetween val="between"/>
      </c:valAx>
      <c:valAx>
        <c:axId val="618907688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618908080"/>
        <c:crosses val="max"/>
        <c:crossBetween val="between"/>
      </c:valAx>
      <c:catAx>
        <c:axId val="618908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89076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665609880756116"/>
          <c:y val="0.68562402423655988"/>
          <c:w val="0.19710986346326037"/>
          <c:h val="0.1833783688043495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介護予防サービス別利用状況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'給付状況（3-2）'!$C$17:$D$28</c:f>
              <c:strCache>
                <c:ptCount val="10"/>
                <c:pt idx="0">
                  <c:v>介護予防訪問入浴</c:v>
                </c:pt>
                <c:pt idx="1">
                  <c:v>介護予防訪問看護</c:v>
                </c:pt>
                <c:pt idx="2">
                  <c:v>介護予防訪問リハ</c:v>
                </c:pt>
                <c:pt idx="3">
                  <c:v>介護予防居宅療養管理指導</c:v>
                </c:pt>
                <c:pt idx="4">
                  <c:v>介護予防通所リハ</c:v>
                </c:pt>
                <c:pt idx="5">
                  <c:v>介護予防短期入所生活介護</c:v>
                </c:pt>
                <c:pt idx="6">
                  <c:v>介護予防短期入所療養介護（老健）</c:v>
                </c:pt>
                <c:pt idx="7">
                  <c:v>介護予防短期入所療養介護（病院等）</c:v>
                </c:pt>
                <c:pt idx="8">
                  <c:v>介護予防福祉用具貸与</c:v>
                </c:pt>
                <c:pt idx="9">
                  <c:v>介護予防特定施設入居者生活介護</c:v>
                </c:pt>
              </c:strCache>
            </c:strRef>
          </c:cat>
          <c:val>
            <c:numRef>
              <c:f>'給付状況（3-2）'!$G$17:$G$28</c:f>
              <c:numCache>
                <c:formatCode>#,##0_ </c:formatCode>
                <c:ptCount val="10"/>
                <c:pt idx="0">
                  <c:v>0</c:v>
                </c:pt>
                <c:pt idx="1">
                  <c:v>24414.860000000004</c:v>
                </c:pt>
                <c:pt idx="2">
                  <c:v>7404.0599999999995</c:v>
                </c:pt>
                <c:pt idx="3">
                  <c:v>6044.29</c:v>
                </c:pt>
                <c:pt idx="4">
                  <c:v>85256.62</c:v>
                </c:pt>
                <c:pt idx="5">
                  <c:v>2538.8199999999997</c:v>
                </c:pt>
                <c:pt idx="6">
                  <c:v>322.27000000000004</c:v>
                </c:pt>
                <c:pt idx="7">
                  <c:v>0</c:v>
                </c:pt>
                <c:pt idx="8">
                  <c:v>33247.550000000003</c:v>
                </c:pt>
                <c:pt idx="9">
                  <c:v>18312.210000000003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CE-4F4E-AB69-6556AD368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8910432"/>
        <c:axId val="618910824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'給付状況（3-2）'!$C$17:$D$28</c:f>
              <c:strCache>
                <c:ptCount val="10"/>
                <c:pt idx="0">
                  <c:v>介護予防訪問入浴</c:v>
                </c:pt>
                <c:pt idx="1">
                  <c:v>介護予防訪問看護</c:v>
                </c:pt>
                <c:pt idx="2">
                  <c:v>介護予防訪問リハ</c:v>
                </c:pt>
                <c:pt idx="3">
                  <c:v>介護予防居宅療養管理指導</c:v>
                </c:pt>
                <c:pt idx="4">
                  <c:v>介護予防通所リハ</c:v>
                </c:pt>
                <c:pt idx="5">
                  <c:v>介護予防短期入所生活介護</c:v>
                </c:pt>
                <c:pt idx="6">
                  <c:v>介護予防短期入所療養介護（老健）</c:v>
                </c:pt>
                <c:pt idx="7">
                  <c:v>介護予防短期入所療養介護（病院等）</c:v>
                </c:pt>
                <c:pt idx="8">
                  <c:v>介護予防福祉用具貸与</c:v>
                </c:pt>
                <c:pt idx="9">
                  <c:v>介護予防特定施設入居者生活介護</c:v>
                </c:pt>
              </c:strCache>
            </c:strRef>
          </c:cat>
          <c:val>
            <c:numRef>
              <c:f>'給付状況（3-2）'!$E$17:$E$28</c:f>
              <c:numCache>
                <c:formatCode>#,##0_);[Red]\(#,##0\)</c:formatCode>
                <c:ptCount val="10"/>
                <c:pt idx="0">
                  <c:v>0</c:v>
                </c:pt>
                <c:pt idx="1">
                  <c:v>755</c:v>
                </c:pt>
                <c:pt idx="2">
                  <c:v>202</c:v>
                </c:pt>
                <c:pt idx="3">
                  <c:v>493</c:v>
                </c:pt>
                <c:pt idx="4">
                  <c:v>2441</c:v>
                </c:pt>
                <c:pt idx="5">
                  <c:v>69</c:v>
                </c:pt>
                <c:pt idx="6">
                  <c:v>10</c:v>
                </c:pt>
                <c:pt idx="7">
                  <c:v>0</c:v>
                </c:pt>
                <c:pt idx="8">
                  <c:v>5150</c:v>
                </c:pt>
                <c:pt idx="9">
                  <c:v>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CE-4F4E-AB69-6556AD368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912784"/>
        <c:axId val="618910040"/>
      </c:lineChart>
      <c:catAx>
        <c:axId val="618912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618910040"/>
        <c:crosses val="autoZero"/>
        <c:auto val="1"/>
        <c:lblAlgn val="ctr"/>
        <c:lblOffset val="100"/>
        <c:noMultiLvlLbl val="0"/>
      </c:catAx>
      <c:valAx>
        <c:axId val="61891004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618912784"/>
        <c:crosses val="autoZero"/>
        <c:crossBetween val="between"/>
      </c:valAx>
      <c:valAx>
        <c:axId val="618910824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618910432"/>
        <c:crosses val="max"/>
        <c:crossBetween val="between"/>
      </c:valAx>
      <c:catAx>
        <c:axId val="618910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89108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0133639224818709"/>
          <c:y val="0.60636969329882728"/>
          <c:w val="0.19231136371496754"/>
          <c:h val="0.1880403061505423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施設サービス内訳（利用人数）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67DD-47DB-B4AA-3E634F677CF8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7DD-47DB-B4AA-3E634F677CF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'給付状況（3-2）'!$C$41:$D$43</c:f>
              <c:strCache>
                <c:ptCount val="3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</c:strCache>
            </c:strRef>
          </c:cat>
          <c:val>
            <c:numRef>
              <c:f>'給付状況（3-2）'!$E$41:$E$43</c:f>
              <c:numCache>
                <c:formatCode>#,##0_);[Red]\(#,##0\)</c:formatCode>
                <c:ptCount val="3"/>
                <c:pt idx="0">
                  <c:v>3742</c:v>
                </c:pt>
                <c:pt idx="1">
                  <c:v>2683</c:v>
                </c:pt>
                <c:pt idx="2">
                  <c:v>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DD-47DB-B4AA-3E634F677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施設サービス内訳（費用額）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C5D-4842-9BAE-DBE8F3C5E5C4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C5D-4842-9BAE-DBE8F3C5E5C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'給付状況（3-2）'!$C$41:$D$43</c:f>
              <c:strCache>
                <c:ptCount val="3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</c:strCache>
            </c:strRef>
          </c:cat>
          <c:val>
            <c:numRef>
              <c:f>'給付状況（3-2）'!$G$41:$G$43</c:f>
              <c:numCache>
                <c:formatCode>#,##0_ </c:formatCode>
                <c:ptCount val="3"/>
                <c:pt idx="0">
                  <c:v>1098577.8399999999</c:v>
                </c:pt>
                <c:pt idx="1">
                  <c:v>869320.59</c:v>
                </c:pt>
                <c:pt idx="2">
                  <c:v>167918.91000000003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5D-4842-9BAE-DBE8F3C5E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地域密着型サービス別利用状況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'給付状況（3-2）'!$G$29:$G$40</c:f>
              <c:numCache>
                <c:formatCode>#,##0_ </c:formatCode>
                <c:ptCount val="12"/>
                <c:pt idx="0">
                  <c:v>34444.750000000007</c:v>
                </c:pt>
                <c:pt idx="1">
                  <c:v>642.62</c:v>
                </c:pt>
                <c:pt idx="2">
                  <c:v>18156.05</c:v>
                </c:pt>
                <c:pt idx="3">
                  <c:v>509.74999999999994</c:v>
                </c:pt>
                <c:pt idx="4">
                  <c:v>132378.46999999997</c:v>
                </c:pt>
                <c:pt idx="5">
                  <c:v>9142.9</c:v>
                </c:pt>
                <c:pt idx="6">
                  <c:v>515373.00000000006</c:v>
                </c:pt>
                <c:pt idx="7">
                  <c:v>6559.73</c:v>
                </c:pt>
                <c:pt idx="8">
                  <c:v>5661.630000000001</c:v>
                </c:pt>
                <c:pt idx="9">
                  <c:v>20202.989999999998</c:v>
                </c:pt>
                <c:pt idx="10">
                  <c:v>16044.75</c:v>
                </c:pt>
                <c:pt idx="11">
                  <c:v>109286.25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2F-4DF5-A1DC-7CAD2BF52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6634432"/>
        <c:axId val="706634824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'給付状況（3-2）'!$E$29:$E$40</c:f>
              <c:numCache>
                <c:formatCode>#,##0_);[Red]\(#,##0\)</c:formatCode>
                <c:ptCount val="12"/>
                <c:pt idx="0">
                  <c:v>189</c:v>
                </c:pt>
                <c:pt idx="1">
                  <c:v>4</c:v>
                </c:pt>
                <c:pt idx="2">
                  <c:v>125</c:v>
                </c:pt>
                <c:pt idx="3">
                  <c:v>10</c:v>
                </c:pt>
                <c:pt idx="4">
                  <c:v>572</c:v>
                </c:pt>
                <c:pt idx="5">
                  <c:v>125</c:v>
                </c:pt>
                <c:pt idx="6">
                  <c:v>1781</c:v>
                </c:pt>
                <c:pt idx="7">
                  <c:v>27</c:v>
                </c:pt>
                <c:pt idx="8">
                  <c:v>27</c:v>
                </c:pt>
                <c:pt idx="9">
                  <c:v>65</c:v>
                </c:pt>
                <c:pt idx="10">
                  <c:v>54</c:v>
                </c:pt>
                <c:pt idx="11">
                  <c:v>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2F-4DF5-A1DC-7CAD2BF52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911608"/>
        <c:axId val="618912392"/>
      </c:lineChart>
      <c:catAx>
        <c:axId val="618911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618912392"/>
        <c:crosses val="autoZero"/>
        <c:auto val="1"/>
        <c:lblAlgn val="ctr"/>
        <c:lblOffset val="100"/>
        <c:noMultiLvlLbl val="0"/>
      </c:catAx>
      <c:valAx>
        <c:axId val="61891239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618911608"/>
        <c:crosses val="autoZero"/>
        <c:crossBetween val="between"/>
      </c:valAx>
      <c:valAx>
        <c:axId val="706634824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706634432"/>
        <c:crosses val="max"/>
        <c:crossBetween val="between"/>
      </c:valAx>
      <c:catAx>
        <c:axId val="706634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66348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71901791924614"/>
          <c:y val="0.60636969329882728"/>
          <c:w val="0.19440433781794844"/>
          <c:h val="0.19736431547455169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要介護度別１人あたり費用額</a:t>
            </a:r>
          </a:p>
        </c:rich>
      </c:tx>
      <c:layout>
        <c:manualLayout>
          <c:xMode val="edge"/>
          <c:yMode val="edge"/>
          <c:x val="0.25779299214171114"/>
          <c:y val="4.106189729620838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18705.928125928127</c:v>
                </c:pt>
                <c:pt idx="1">
                  <c:v>30412.224581895422</c:v>
                </c:pt>
                <c:pt idx="2">
                  <c:v>93266.290786948171</c:v>
                </c:pt>
                <c:pt idx="3">
                  <c:v>116649.38607436982</c:v>
                </c:pt>
                <c:pt idx="4">
                  <c:v>155813.15212981749</c:v>
                </c:pt>
                <c:pt idx="5">
                  <c:v>187362.82590051458</c:v>
                </c:pt>
                <c:pt idx="6">
                  <c:v>222871.28087831649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DD-44B1-9A90-FCE046BFB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6636392"/>
        <c:axId val="706635608"/>
      </c:barChart>
      <c:lineChart>
        <c:grouping val="standard"/>
        <c:varyColors val="0"/>
        <c:ser>
          <c:idx val="0"/>
          <c:order val="0"/>
          <c:tx>
            <c:strRef>
              <c:f>'給付状況（3-3）'!$D$3</c:f>
              <c:strCache>
                <c:ptCount val="1"/>
                <c:pt idx="0">
                  <c:v>人数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multiLvlStrRef>
              <c:f>'給付状況（3-1）'!#REF!</c:f>
            </c:multiLvlStrRef>
          </c:cat>
          <c:val>
            <c:numRef>
              <c:f>'給付状況（3-3）'!$D$4:$D$10</c:f>
              <c:numCache>
                <c:formatCode>#,##0_);[Red]\(#,##0\)</c:formatCode>
                <c:ptCount val="7"/>
                <c:pt idx="0">
                  <c:v>3367</c:v>
                </c:pt>
                <c:pt idx="1">
                  <c:v>3767</c:v>
                </c:pt>
                <c:pt idx="2">
                  <c:v>6252</c:v>
                </c:pt>
                <c:pt idx="3">
                  <c:v>4007</c:v>
                </c:pt>
                <c:pt idx="4">
                  <c:v>2465</c:v>
                </c:pt>
                <c:pt idx="5">
                  <c:v>2332</c:v>
                </c:pt>
                <c:pt idx="6">
                  <c:v>1093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DD-44B1-9A90-FCE046BFB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6635216"/>
        <c:axId val="706636000"/>
      </c:lineChart>
      <c:catAx>
        <c:axId val="706635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06636000"/>
        <c:crosses val="autoZero"/>
        <c:auto val="1"/>
        <c:lblAlgn val="ctr"/>
        <c:lblOffset val="100"/>
        <c:noMultiLvlLbl val="0"/>
      </c:catAx>
      <c:valAx>
        <c:axId val="70663600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706635216"/>
        <c:crosses val="autoZero"/>
        <c:crossBetween val="between"/>
      </c:valAx>
      <c:valAx>
        <c:axId val="706635608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706636392"/>
        <c:crosses val="max"/>
        <c:crossBetween val="between"/>
      </c:valAx>
      <c:catAx>
        <c:axId val="706636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6635608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要介護度別支給限度額比率</a:t>
            </a:r>
          </a:p>
        </c:rich>
      </c:tx>
      <c:layout>
        <c:manualLayout>
          <c:xMode val="edge"/>
          <c:yMode val="edge"/>
          <c:x val="0.27162424752556269"/>
          <c:y val="2.771350696547546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'給付状況（3-3）'!$G$3</c:f>
              <c:strCache>
                <c:ptCount val="1"/>
                <c:pt idx="0">
                  <c:v>支給限度額</c:v>
                </c:pt>
              </c:strCache>
            </c:strRef>
          </c:tx>
          <c:spPr>
            <a:noFill/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'給付状況（3-3）'!$G$4:$G$10</c:f>
              <c:numCache>
                <c:formatCode>#,##0_);[Red]\(#,##0\)</c:formatCode>
                <c:ptCount val="7"/>
                <c:pt idx="0">
                  <c:v>50320</c:v>
                </c:pt>
                <c:pt idx="1">
                  <c:v>105310</c:v>
                </c:pt>
                <c:pt idx="2">
                  <c:v>167650</c:v>
                </c:pt>
                <c:pt idx="3">
                  <c:v>197050</c:v>
                </c:pt>
                <c:pt idx="4">
                  <c:v>270480</c:v>
                </c:pt>
                <c:pt idx="5">
                  <c:v>309380</c:v>
                </c:pt>
                <c:pt idx="6">
                  <c:v>362170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B-4AC6-ACFE-930EE52D9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6634040"/>
        <c:axId val="706628552"/>
      </c:barChart>
      <c:barChart>
        <c:barDir val="col"/>
        <c:grouping val="stack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18705.928125928127</c:v>
                </c:pt>
                <c:pt idx="1">
                  <c:v>30412.224581895422</c:v>
                </c:pt>
                <c:pt idx="2">
                  <c:v>93266.290786948171</c:v>
                </c:pt>
                <c:pt idx="3">
                  <c:v>116649.38607436982</c:v>
                </c:pt>
                <c:pt idx="4">
                  <c:v>155813.15212981749</c:v>
                </c:pt>
                <c:pt idx="5">
                  <c:v>187362.82590051458</c:v>
                </c:pt>
                <c:pt idx="6">
                  <c:v>222871.28087831649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1B-4AC6-ACFE-930EE52D9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6627768"/>
        <c:axId val="706624632"/>
      </c:barChart>
      <c:catAx>
        <c:axId val="706634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06628552"/>
        <c:crosses val="autoZero"/>
        <c:auto val="1"/>
        <c:lblAlgn val="ctr"/>
        <c:lblOffset val="100"/>
        <c:noMultiLvlLbl val="0"/>
      </c:catAx>
      <c:valAx>
        <c:axId val="70662855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706634040"/>
        <c:crosses val="autoZero"/>
        <c:crossBetween val="between"/>
      </c:valAx>
      <c:valAx>
        <c:axId val="706624632"/>
        <c:scaling>
          <c:orientation val="minMax"/>
          <c:max val="400000"/>
        </c:scaling>
        <c:delete val="1"/>
        <c:axPos val="r"/>
        <c:numFmt formatCode="0%" sourceLinked="0"/>
        <c:majorTickMark val="out"/>
        <c:minorTickMark val="none"/>
        <c:tickLblPos val="nextTo"/>
        <c:crossAx val="706627768"/>
        <c:crosses val="max"/>
        <c:crossBetween val="between"/>
      </c:valAx>
      <c:catAx>
        <c:axId val="706627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6624632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190500</xdr:rowOff>
    </xdr:from>
    <xdr:to>
      <xdr:col>2</xdr:col>
      <xdr:colOff>104775</xdr:colOff>
      <xdr:row>6</xdr:row>
      <xdr:rowOff>142875</xdr:rowOff>
    </xdr:to>
    <xdr:sp macro="" textlink="">
      <xdr:nvSpPr>
        <xdr:cNvPr id="6155" name="Text Box 2">
          <a:extLst>
            <a:ext uri="{FF2B5EF4-FFF2-40B4-BE49-F238E27FC236}">
              <a16:creationId xmlns:a16="http://schemas.microsoft.com/office/drawing/2014/main" id="{00000000-0008-0000-0000-00000B180000}"/>
            </a:ext>
          </a:extLst>
        </xdr:cNvPr>
        <xdr:cNvSpPr txBox="1">
          <a:spLocks noChangeArrowheads="1"/>
        </xdr:cNvSpPr>
      </xdr:nvSpPr>
      <xdr:spPr bwMode="auto">
        <a:xfrm>
          <a:off x="1019175" y="1866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390525</xdr:colOff>
      <xdr:row>5</xdr:row>
      <xdr:rowOff>28575</xdr:rowOff>
    </xdr:from>
    <xdr:to>
      <xdr:col>11</xdr:col>
      <xdr:colOff>123825</xdr:colOff>
      <xdr:row>25</xdr:row>
      <xdr:rowOff>28575</xdr:rowOff>
    </xdr:to>
    <xdr:sp macro="" textlink="">
      <xdr:nvSpPr>
        <xdr:cNvPr id="6147" name="AutoShape 3">
          <a:extLst>
            <a:ext uri="{FF2B5EF4-FFF2-40B4-BE49-F238E27FC236}">
              <a16:creationId xmlns:a16="http://schemas.microsoft.com/office/drawing/2014/main" id="{00000000-0008-0000-0000-000003180000}"/>
            </a:ext>
          </a:extLst>
        </xdr:cNvPr>
        <xdr:cNvSpPr>
          <a:spLocks noChangeArrowheads="1"/>
        </xdr:cNvSpPr>
      </xdr:nvSpPr>
      <xdr:spPr bwMode="auto">
        <a:xfrm>
          <a:off x="390525" y="1704975"/>
          <a:ext cx="6924675" cy="47910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  <a:scene3d>
          <a:camera prst="orthographicFront"/>
          <a:lightRig rig="threePt" dir="t"/>
        </a:scene3d>
        <a:sp3d extrusionH="76200" prstMaterial="matte">
          <a:extrusionClr>
            <a:schemeClr val="bg1"/>
          </a:extrusionClr>
        </a:sp3d>
      </xdr:spPr>
      <xdr:txBody>
        <a:bodyPr vertOverflow="clip" wrap="square" lIns="73152" tIns="41148" rIns="73152" bIns="41148" anchor="ctr" upright="1"/>
        <a:lstStyle/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福岡県介護保険広域連合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月次統計報告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（令和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7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年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06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月利用分）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2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39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15</xdr:row>
      <xdr:rowOff>0</xdr:rowOff>
    </xdr:from>
    <xdr:to>
      <xdr:col>9</xdr:col>
      <xdr:colOff>63500</xdr:colOff>
      <xdr:row>38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10</xdr:row>
      <xdr:rowOff>9531</xdr:rowOff>
    </xdr:from>
    <xdr:to>
      <xdr:col>4</xdr:col>
      <xdr:colOff>331088</xdr:colOff>
      <xdr:row>18</xdr:row>
      <xdr:rowOff>98685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361955</xdr:colOff>
      <xdr:row>10</xdr:row>
      <xdr:rowOff>9530</xdr:rowOff>
    </xdr:from>
    <xdr:to>
      <xdr:col>8</xdr:col>
      <xdr:colOff>169674</xdr:colOff>
      <xdr:row>18</xdr:row>
      <xdr:rowOff>99128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190505</xdr:colOff>
      <xdr:row>10</xdr:row>
      <xdr:rowOff>28581</xdr:rowOff>
    </xdr:from>
    <xdr:to>
      <xdr:col>11</xdr:col>
      <xdr:colOff>635892</xdr:colOff>
      <xdr:row>18</xdr:row>
      <xdr:rowOff>117735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12</xdr:col>
      <xdr:colOff>0</xdr:colOff>
      <xdr:row>45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11</xdr:col>
      <xdr:colOff>0</xdr:colOff>
      <xdr:row>29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11</xdr:col>
      <xdr:colOff>0</xdr:colOff>
      <xdr:row>47</xdr:row>
      <xdr:rowOff>0</xdr:rowOff>
    </xdr:to>
    <xdr:graphicFrame macro="">
      <xdr:nvGraphicFramePr>
        <xdr:cNvPr id="28" name="グラフ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1</xdr:rowOff>
    </xdr:from>
    <xdr:to>
      <xdr:col>8</xdr:col>
      <xdr:colOff>0</xdr:colOff>
      <xdr:row>56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8</xdr:col>
      <xdr:colOff>0</xdr:colOff>
      <xdr:row>67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361950</xdr:colOff>
      <xdr:row>56</xdr:row>
      <xdr:rowOff>104775</xdr:rowOff>
    </xdr:from>
    <xdr:to>
      <xdr:col>7</xdr:col>
      <xdr:colOff>47625</xdr:colOff>
      <xdr:row>57</xdr:row>
      <xdr:rowOff>152400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5124450" y="12734925"/>
          <a:ext cx="6477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78</xdr:row>
      <xdr:rowOff>0</xdr:rowOff>
    </xdr:from>
    <xdr:to>
      <xdr:col>4</xdr:col>
      <xdr:colOff>0</xdr:colOff>
      <xdr:row>85</xdr:row>
      <xdr:rowOff>253999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78</xdr:row>
      <xdr:rowOff>0</xdr:rowOff>
    </xdr:from>
    <xdr:to>
      <xdr:col>8</xdr:col>
      <xdr:colOff>0</xdr:colOff>
      <xdr:row>85</xdr:row>
      <xdr:rowOff>253999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180974</xdr:colOff>
      <xdr:row>67</xdr:row>
      <xdr:rowOff>1</xdr:rowOff>
    </xdr:from>
    <xdr:to>
      <xdr:col>7</xdr:col>
      <xdr:colOff>962024</xdr:colOff>
      <xdr:row>78</xdr:row>
      <xdr:rowOff>1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619125</xdr:colOff>
      <xdr:row>45</xdr:row>
      <xdr:rowOff>114300</xdr:rowOff>
    </xdr:from>
    <xdr:to>
      <xdr:col>7</xdr:col>
      <xdr:colOff>323850</xdr:colOff>
      <xdr:row>46</xdr:row>
      <xdr:rowOff>161925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5381625" y="10020300"/>
          <a:ext cx="666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171450</xdr:colOff>
      <xdr:row>67</xdr:row>
      <xdr:rowOff>114300</xdr:rowOff>
    </xdr:from>
    <xdr:to>
      <xdr:col>2</xdr:col>
      <xdr:colOff>95250</xdr:colOff>
      <xdr:row>68</xdr:row>
      <xdr:rowOff>161925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171450" y="15468600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295274</xdr:colOff>
      <xdr:row>67</xdr:row>
      <xdr:rowOff>95250</xdr:rowOff>
    </xdr:from>
    <xdr:to>
      <xdr:col>6</xdr:col>
      <xdr:colOff>952499</xdr:colOff>
      <xdr:row>68</xdr:row>
      <xdr:rowOff>142875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5057774" y="15449550"/>
          <a:ext cx="6572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95250</xdr:colOff>
      <xdr:row>56</xdr:row>
      <xdr:rowOff>123825</xdr:rowOff>
    </xdr:from>
    <xdr:to>
      <xdr:col>2</xdr:col>
      <xdr:colOff>19050</xdr:colOff>
      <xdr:row>57</xdr:row>
      <xdr:rowOff>171450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/>
      </xdr:nvSpPr>
      <xdr:spPr>
        <a:xfrm>
          <a:off x="95250" y="1275397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0.00133</cdr:x>
      <cdr:y>0.04254</cdr:y>
    </cdr:from>
    <cdr:to>
      <cdr:x>0.07467</cdr:x>
      <cdr:y>0.15093</cdr:y>
    </cdr:to>
    <cdr:sp macro="" textlink="">
      <cdr:nvSpPr>
        <cdr:cNvPr id="2" name="テキスト ボックス 8"/>
        <cdr:cNvSpPr txBox="1"/>
      </cdr:nvSpPr>
      <cdr:spPr>
        <a:xfrm xmlns:a="http://schemas.openxmlformats.org/drawingml/2006/main">
          <a:off x="8652" y="115889"/>
          <a:ext cx="477123" cy="295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（人）</a:t>
          </a:r>
          <a:endParaRPr lang="en-US" altLang="en-US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19052</xdr:colOff>
      <xdr:row>15</xdr:row>
      <xdr:rowOff>0</xdr:rowOff>
    </xdr:from>
    <xdr:to>
      <xdr:col>9</xdr:col>
      <xdr:colOff>0</xdr:colOff>
      <xdr:row>26</xdr:row>
      <xdr:rowOff>130175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15</xdr:row>
      <xdr:rowOff>190500</xdr:rowOff>
    </xdr:from>
    <xdr:to>
      <xdr:col>2</xdr:col>
      <xdr:colOff>104775</xdr:colOff>
      <xdr:row>16</xdr:row>
      <xdr:rowOff>171450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228600" y="36995100"/>
          <a:ext cx="4762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523875</xdr:colOff>
      <xdr:row>15</xdr:row>
      <xdr:rowOff>171450</xdr:rowOff>
    </xdr:from>
    <xdr:to>
      <xdr:col>7</xdr:col>
      <xdr:colOff>314325</xdr:colOff>
      <xdr:row>16</xdr:row>
      <xdr:rowOff>161925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4638675" y="4038600"/>
          <a:ext cx="4762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8</xdr:col>
      <xdr:colOff>685799</xdr:colOff>
      <xdr:row>39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35</xdr:row>
      <xdr:rowOff>57150</xdr:rowOff>
    </xdr:from>
    <xdr:to>
      <xdr:col>2</xdr:col>
      <xdr:colOff>609600</xdr:colOff>
      <xdr:row>36</xdr:row>
      <xdr:rowOff>95250</xdr:rowOff>
    </xdr:to>
    <xdr:sp macro="" textlink="$H$4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1362075" y="8877300"/>
          <a:ext cx="61912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7615B8C-C567-4257-9BA0-63F355A8FDF8}" type="TxLink">
            <a:rPr kumimoji="1" lang="ja-JP" altLang="en-US" sz="1100"/>
            <a:pPr/>
            <a:t>37.2%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504825</xdr:colOff>
      <xdr:row>33</xdr:row>
      <xdr:rowOff>238125</xdr:rowOff>
    </xdr:from>
    <xdr:to>
      <xdr:col>3</xdr:col>
      <xdr:colOff>495300</xdr:colOff>
      <xdr:row>35</xdr:row>
      <xdr:rowOff>28575</xdr:rowOff>
    </xdr:to>
    <xdr:sp macro="" textlink="$H$5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1876425" y="8562975"/>
          <a:ext cx="6762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C477EFA-86A1-4083-9A8E-236F41060D3B}" type="TxLink">
            <a:rPr kumimoji="1" lang="ja-JP" altLang="en-US" sz="1100"/>
            <a:pPr/>
            <a:t>28.9%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428625</xdr:colOff>
      <xdr:row>32</xdr:row>
      <xdr:rowOff>123825</xdr:rowOff>
    </xdr:from>
    <xdr:to>
      <xdr:col>4</xdr:col>
      <xdr:colOff>400050</xdr:colOff>
      <xdr:row>33</xdr:row>
      <xdr:rowOff>161925</xdr:rowOff>
    </xdr:to>
    <xdr:sp macro="" textlink="$H$6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/>
      </xdr:nvSpPr>
      <xdr:spPr>
        <a:xfrm>
          <a:off x="2486025" y="82010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DF9F741-ADBF-4CCD-A26B-8377429F69B2}" type="TxLink">
            <a:rPr kumimoji="1" lang="ja-JP" altLang="en-US" sz="1100"/>
            <a:pPr/>
            <a:t>55.6%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314325</xdr:colOff>
      <xdr:row>31</xdr:row>
      <xdr:rowOff>180975</xdr:rowOff>
    </xdr:from>
    <xdr:to>
      <xdr:col>5</xdr:col>
      <xdr:colOff>285750</xdr:colOff>
      <xdr:row>32</xdr:row>
      <xdr:rowOff>219075</xdr:rowOff>
    </xdr:to>
    <xdr:sp macro="" textlink="$H$7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3067050" y="80105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FAD5590-2EC3-4565-9466-286E1C5DB9DD}" type="TxLink">
            <a:rPr kumimoji="1" lang="ja-JP" altLang="en-US" sz="1100"/>
            <a:pPr/>
            <a:t>59.2%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200025</xdr:colOff>
      <xdr:row>30</xdr:row>
      <xdr:rowOff>66675</xdr:rowOff>
    </xdr:from>
    <xdr:to>
      <xdr:col>6</xdr:col>
      <xdr:colOff>171450</xdr:colOff>
      <xdr:row>31</xdr:row>
      <xdr:rowOff>104775</xdr:rowOff>
    </xdr:to>
    <xdr:sp macro="" textlink="$H$8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3648075" y="764857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8BFA4D1-900D-4B93-8E42-3A19D13AC82A}" type="TxLink">
            <a:rPr kumimoji="1" lang="ja-JP" altLang="en-US" sz="1100"/>
            <a:pPr/>
            <a:t>57.6%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95250</xdr:colOff>
      <xdr:row>29</xdr:row>
      <xdr:rowOff>85725</xdr:rowOff>
    </xdr:from>
    <xdr:to>
      <xdr:col>7</xdr:col>
      <xdr:colOff>114300</xdr:colOff>
      <xdr:row>30</xdr:row>
      <xdr:rowOff>123825</xdr:rowOff>
    </xdr:to>
    <xdr:sp macro="" textlink="$H$9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4238625" y="7419975"/>
          <a:ext cx="7143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2044E44-8F5E-4B7B-8CCC-DEEEC5A41022}" type="TxLink">
            <a:rPr kumimoji="1" lang="ja-JP" altLang="en-US" sz="1100"/>
            <a:pPr/>
            <a:t>60.6%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657225</xdr:colOff>
      <xdr:row>28</xdr:row>
      <xdr:rowOff>85725</xdr:rowOff>
    </xdr:from>
    <xdr:to>
      <xdr:col>7</xdr:col>
      <xdr:colOff>723900</xdr:colOff>
      <xdr:row>29</xdr:row>
      <xdr:rowOff>123825</xdr:rowOff>
    </xdr:to>
    <xdr:sp macro="" textlink="$H$10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/>
      </xdr:nvSpPr>
      <xdr:spPr>
        <a:xfrm>
          <a:off x="4800600" y="7172325"/>
          <a:ext cx="76200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43EAB7E-9B0B-4E19-A402-0202FCA1F54B}" type="TxLink">
            <a:rPr kumimoji="1" lang="ja-JP" altLang="en-US" sz="1100"/>
            <a:pPr/>
            <a:t>61.5%</a:t>
          </a:fld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K47"/>
  <sheetViews>
    <sheetView tabSelected="1" view="pageBreakPreview" zoomScale="75" zoomScaleNormal="75" zoomScaleSheetLayoutView="75" workbookViewId="0"/>
  </sheetViews>
  <sheetFormatPr defaultColWidth="9" defaultRowHeight="13.2"/>
  <cols>
    <col min="1" max="1" width="9" style="1"/>
    <col min="2" max="2" width="4.33203125" style="1" customWidth="1"/>
    <col min="3" max="16384" width="9" style="1"/>
  </cols>
  <sheetData>
    <row r="1" spans="3:10" ht="35.25" customHeight="1">
      <c r="J1" s="3"/>
    </row>
    <row r="2" spans="3:10" ht="22.5" customHeight="1"/>
    <row r="3" spans="3:10" s="2" customFormat="1" ht="25.5" customHeight="1"/>
    <row r="4" spans="3:10" ht="21.9" customHeight="1"/>
    <row r="5" spans="3:10" ht="27" customHeight="1">
      <c r="C5" s="4"/>
    </row>
    <row r="6" spans="3:10" ht="21.9" customHeight="1"/>
    <row r="7" spans="3:10" ht="21.9" customHeight="1"/>
    <row r="8" spans="3:10" ht="21.9" customHeight="1"/>
    <row r="9" spans="3:10" ht="21.9" customHeight="1"/>
    <row r="10" spans="3:10" ht="21.9" customHeight="1"/>
    <row r="11" spans="3:10" ht="21.9" customHeight="1"/>
    <row r="12" spans="3:10" ht="21.9" customHeight="1"/>
    <row r="13" spans="3:10" ht="21.9" customHeight="1"/>
    <row r="14" spans="3:10" ht="21.9" customHeight="1"/>
    <row r="15" spans="3:10" ht="21.9" customHeight="1"/>
    <row r="16" spans="3:10" ht="21.9" customHeight="1"/>
    <row r="17" ht="21.9" customHeight="1"/>
    <row r="18" ht="21.9" customHeight="1"/>
    <row r="35" spans="2:11" ht="24.9" customHeight="1"/>
    <row r="36" spans="2:11" ht="24.9" customHeight="1">
      <c r="B36" s="9" t="s">
        <v>4</v>
      </c>
      <c r="C36" s="10"/>
    </row>
    <row r="37" spans="2:11" ht="24.9" customHeight="1">
      <c r="B37" s="9" t="s">
        <v>36</v>
      </c>
      <c r="C37" s="10"/>
    </row>
    <row r="38" spans="2:11" ht="24.9" customHeight="1">
      <c r="B38" s="9" t="s">
        <v>5</v>
      </c>
      <c r="C38" s="10"/>
    </row>
    <row r="39" spans="2:11" ht="24.9" customHeight="1">
      <c r="C39" s="12" t="s">
        <v>40</v>
      </c>
    </row>
    <row r="40" spans="2:11" ht="24.9" customHeight="1">
      <c r="B40" s="9" t="s">
        <v>37</v>
      </c>
      <c r="C40" s="10"/>
      <c r="D40" s="8"/>
      <c r="E40" s="7"/>
      <c r="F40" s="7"/>
      <c r="G40" s="7"/>
      <c r="H40" s="7"/>
      <c r="I40" s="7"/>
      <c r="J40" s="7"/>
      <c r="K40" s="6"/>
    </row>
    <row r="41" spans="2:11" ht="24.9" customHeight="1">
      <c r="B41" s="11"/>
      <c r="C41" s="12" t="s">
        <v>140</v>
      </c>
      <c r="D41" s="7"/>
      <c r="E41" s="7"/>
      <c r="F41" s="7"/>
      <c r="G41" s="7"/>
      <c r="H41" s="7"/>
      <c r="I41" s="7"/>
      <c r="J41" s="7"/>
      <c r="K41" s="6"/>
    </row>
    <row r="42" spans="2:11" ht="24.9" customHeight="1">
      <c r="B42" s="11"/>
      <c r="C42" s="12" t="s">
        <v>6</v>
      </c>
      <c r="D42" s="7"/>
      <c r="E42" s="7"/>
      <c r="F42" s="7"/>
      <c r="G42" s="7"/>
      <c r="H42" s="7"/>
      <c r="I42" s="7"/>
      <c r="J42" s="7"/>
      <c r="K42" s="6"/>
    </row>
    <row r="43" spans="2:11" ht="24.9" customHeight="1">
      <c r="B43" s="11"/>
      <c r="C43" s="12" t="s">
        <v>7</v>
      </c>
      <c r="D43" s="7"/>
      <c r="E43" s="7"/>
      <c r="F43" s="7"/>
      <c r="G43" s="7"/>
      <c r="H43" s="7"/>
      <c r="I43" s="7"/>
      <c r="J43" s="7"/>
      <c r="K43" s="6"/>
    </row>
    <row r="44" spans="2:11" ht="24.9" customHeight="1">
      <c r="B44" s="5"/>
      <c r="D44" s="7"/>
      <c r="E44" s="7"/>
      <c r="F44" s="7"/>
      <c r="G44" s="7"/>
      <c r="H44" s="7"/>
      <c r="I44" s="7"/>
      <c r="J44" s="7"/>
      <c r="K44" s="6"/>
    </row>
    <row r="45" spans="2:11" ht="24.9" customHeight="1">
      <c r="B45" s="5"/>
      <c r="C45" s="7"/>
      <c r="D45" s="7"/>
      <c r="E45" s="7"/>
      <c r="F45" s="7"/>
      <c r="G45" s="7"/>
      <c r="H45" s="7"/>
      <c r="I45" s="7"/>
      <c r="J45" s="7"/>
      <c r="K45" s="6"/>
    </row>
    <row r="46" spans="2:11" ht="24.9" customHeight="1"/>
    <row r="47" spans="2:11" ht="24.9" customHeight="1"/>
  </sheetData>
  <phoneticPr fontId="2"/>
  <pageMargins left="0.39" right="0.25" top="0.32" bottom="0.3" header="0.19" footer="0.23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ummaryBelow="0" summaryRight="0"/>
  </sheetPr>
  <dimension ref="A1:M137"/>
  <sheetViews>
    <sheetView zoomScaleNormal="100" workbookViewId="0"/>
  </sheetViews>
  <sheetFormatPr defaultColWidth="9" defaultRowHeight="13.2"/>
  <cols>
    <col min="1" max="1" width="2.6640625" style="14" customWidth="1"/>
    <col min="2" max="2" width="18.21875" style="14" customWidth="1"/>
    <col min="3" max="3" width="11.6640625" style="14" customWidth="1"/>
    <col min="4" max="4" width="10.6640625" style="14" customWidth="1"/>
    <col min="5" max="7" width="10.109375" style="14" customWidth="1"/>
    <col min="8" max="8" width="11.6640625" style="14" customWidth="1"/>
    <col min="9" max="9" width="10.109375" style="14" customWidth="1"/>
    <col min="10" max="10" width="2.6640625" style="14" customWidth="1"/>
    <col min="11" max="13" width="0" style="14" hidden="1" customWidth="1"/>
    <col min="14" max="16384" width="9" style="14"/>
  </cols>
  <sheetData>
    <row r="1" spans="1:13" ht="20.100000000000001" customHeight="1">
      <c r="A1" s="13" t="s">
        <v>11</v>
      </c>
    </row>
    <row r="2" spans="1:13" ht="14.1" customHeight="1">
      <c r="H2" s="25" t="s">
        <v>35</v>
      </c>
      <c r="I2" s="25"/>
    </row>
    <row r="3" spans="1:13" ht="20.100000000000001" customHeight="1">
      <c r="B3" s="15"/>
      <c r="C3" s="201" t="s">
        <v>0</v>
      </c>
      <c r="D3" s="203" t="s">
        <v>12</v>
      </c>
      <c r="E3" s="20"/>
      <c r="F3" s="20"/>
      <c r="G3" s="21"/>
      <c r="H3" s="201" t="s">
        <v>13</v>
      </c>
      <c r="I3" s="201" t="s">
        <v>14</v>
      </c>
      <c r="J3" s="27"/>
    </row>
    <row r="4" spans="1:13" ht="20.100000000000001" customHeight="1" thickBot="1">
      <c r="B4" s="16"/>
      <c r="C4" s="202"/>
      <c r="D4" s="204"/>
      <c r="E4" s="22" t="s">
        <v>15</v>
      </c>
      <c r="F4" s="22" t="s">
        <v>143</v>
      </c>
      <c r="G4" s="23" t="s">
        <v>142</v>
      </c>
      <c r="H4" s="202"/>
      <c r="I4" s="202"/>
      <c r="J4" s="27"/>
      <c r="K4" s="28" t="s">
        <v>25</v>
      </c>
      <c r="L4" s="25" t="s">
        <v>39</v>
      </c>
      <c r="M4" s="25" t="s">
        <v>38</v>
      </c>
    </row>
    <row r="5" spans="1:13" ht="20.100000000000001" customHeight="1" thickTop="1" thickBot="1">
      <c r="B5" s="17" t="s">
        <v>16</v>
      </c>
      <c r="C5" s="29">
        <f>SUM(C6:C13)</f>
        <v>674859</v>
      </c>
      <c r="D5" s="30">
        <f>SUM(E5:G5)</f>
        <v>219305</v>
      </c>
      <c r="E5" s="31">
        <f>SUM(E6:E13)</f>
        <v>94796</v>
      </c>
      <c r="F5" s="31">
        <f>SUM(F6:F13)</f>
        <v>84282</v>
      </c>
      <c r="G5" s="32">
        <f t="shared" ref="G5:H5" si="0">SUM(G6:G13)</f>
        <v>40227</v>
      </c>
      <c r="H5" s="29">
        <f t="shared" si="0"/>
        <v>214599</v>
      </c>
      <c r="I5" s="33">
        <f>D5/C5</f>
        <v>0.32496417770230523</v>
      </c>
      <c r="J5" s="26"/>
      <c r="K5" s="24">
        <f t="shared" ref="K5:K13" si="1">C5-D5-H5</f>
        <v>240955</v>
      </c>
      <c r="L5" s="58">
        <f>E5/C5</f>
        <v>0.14046786069386347</v>
      </c>
      <c r="M5" s="58">
        <f>G5/C5</f>
        <v>5.9608007005907904E-2</v>
      </c>
    </row>
    <row r="6" spans="1:13" ht="20.100000000000001" customHeight="1" thickTop="1">
      <c r="B6" s="18" t="s">
        <v>17</v>
      </c>
      <c r="C6" s="34">
        <v>186909</v>
      </c>
      <c r="D6" s="35">
        <f t="shared" ref="D6:D13" si="2">SUM(E6:G6)</f>
        <v>46842</v>
      </c>
      <c r="E6" s="36">
        <v>21133</v>
      </c>
      <c r="F6" s="36">
        <v>18318</v>
      </c>
      <c r="G6" s="37">
        <v>7391</v>
      </c>
      <c r="H6" s="34">
        <v>63857</v>
      </c>
      <c r="I6" s="38">
        <f t="shared" ref="I6:I13" si="3">D6/C6</f>
        <v>0.25061393512350932</v>
      </c>
      <c r="J6" s="26"/>
      <c r="K6" s="24">
        <f t="shared" si="1"/>
        <v>76210</v>
      </c>
      <c r="L6" s="58">
        <f t="shared" ref="L6:L13" si="4">E6/C6</f>
        <v>0.11306571647165198</v>
      </c>
      <c r="M6" s="58">
        <f t="shared" ref="M6:M13" si="5">G6/C6</f>
        <v>3.9543307170869249E-2</v>
      </c>
    </row>
    <row r="7" spans="1:13" ht="20.100000000000001" customHeight="1">
      <c r="B7" s="19" t="s">
        <v>18</v>
      </c>
      <c r="C7" s="39">
        <v>90352</v>
      </c>
      <c r="D7" s="40">
        <f t="shared" si="2"/>
        <v>30500</v>
      </c>
      <c r="E7" s="41">
        <v>12765</v>
      </c>
      <c r="F7" s="41">
        <v>12086</v>
      </c>
      <c r="G7" s="42">
        <v>5649</v>
      </c>
      <c r="H7" s="39">
        <v>28377</v>
      </c>
      <c r="I7" s="43">
        <f t="shared" si="3"/>
        <v>0.33756862050646363</v>
      </c>
      <c r="J7" s="26"/>
      <c r="K7" s="24">
        <f t="shared" si="1"/>
        <v>31475</v>
      </c>
      <c r="L7" s="58">
        <f t="shared" si="4"/>
        <v>0.14128076854967239</v>
      </c>
      <c r="M7" s="58">
        <f t="shared" si="5"/>
        <v>6.2522135647246319E-2</v>
      </c>
    </row>
    <row r="8" spans="1:13" ht="20.100000000000001" customHeight="1">
      <c r="B8" s="19" t="s">
        <v>19</v>
      </c>
      <c r="C8" s="39">
        <v>47430</v>
      </c>
      <c r="D8" s="40">
        <f t="shared" si="2"/>
        <v>18237</v>
      </c>
      <c r="E8" s="41">
        <v>7759</v>
      </c>
      <c r="F8" s="41">
        <v>6993</v>
      </c>
      <c r="G8" s="42">
        <v>3485</v>
      </c>
      <c r="H8" s="39">
        <v>14132</v>
      </c>
      <c r="I8" s="43">
        <f t="shared" si="3"/>
        <v>0.38450347881087921</v>
      </c>
      <c r="J8" s="26"/>
      <c r="K8" s="24">
        <f t="shared" si="1"/>
        <v>15061</v>
      </c>
      <c r="L8" s="58">
        <f t="shared" si="4"/>
        <v>0.16358844613114062</v>
      </c>
      <c r="M8" s="58">
        <f t="shared" si="5"/>
        <v>7.3476702508960573E-2</v>
      </c>
    </row>
    <row r="9" spans="1:13" ht="20.100000000000001" customHeight="1">
      <c r="B9" s="19" t="s">
        <v>20</v>
      </c>
      <c r="C9" s="39">
        <v>32697</v>
      </c>
      <c r="D9" s="40">
        <f t="shared" si="2"/>
        <v>10138</v>
      </c>
      <c r="E9" s="41">
        <v>4582</v>
      </c>
      <c r="F9" s="41">
        <v>3792</v>
      </c>
      <c r="G9" s="42">
        <v>1764</v>
      </c>
      <c r="H9" s="39">
        <v>10365</v>
      </c>
      <c r="I9" s="43">
        <f t="shared" si="3"/>
        <v>0.31005902682203262</v>
      </c>
      <c r="J9" s="26"/>
      <c r="K9" s="24">
        <f t="shared" si="1"/>
        <v>12194</v>
      </c>
      <c r="L9" s="58">
        <f t="shared" si="4"/>
        <v>0.14013518059760835</v>
      </c>
      <c r="M9" s="58">
        <f t="shared" si="5"/>
        <v>5.3949903660886318E-2</v>
      </c>
    </row>
    <row r="10" spans="1:13" ht="20.100000000000001" customHeight="1">
      <c r="B10" s="19" t="s">
        <v>21</v>
      </c>
      <c r="C10" s="39">
        <v>43325</v>
      </c>
      <c r="D10" s="40">
        <f t="shared" si="2"/>
        <v>14435</v>
      </c>
      <c r="E10" s="41">
        <v>6254</v>
      </c>
      <c r="F10" s="41">
        <v>5325</v>
      </c>
      <c r="G10" s="42">
        <v>2856</v>
      </c>
      <c r="H10" s="39">
        <v>13444</v>
      </c>
      <c r="I10" s="43">
        <f t="shared" si="3"/>
        <v>0.33317945758799772</v>
      </c>
      <c r="J10" s="26"/>
      <c r="K10" s="24">
        <f t="shared" si="1"/>
        <v>15446</v>
      </c>
      <c r="L10" s="58">
        <f t="shared" si="4"/>
        <v>0.14435083669936527</v>
      </c>
      <c r="M10" s="58">
        <f t="shared" si="5"/>
        <v>6.5920369301788809E-2</v>
      </c>
    </row>
    <row r="11" spans="1:13" ht="20.100000000000001" customHeight="1">
      <c r="B11" s="19" t="s">
        <v>22</v>
      </c>
      <c r="C11" s="39">
        <v>93748</v>
      </c>
      <c r="D11" s="40">
        <f t="shared" si="2"/>
        <v>31466</v>
      </c>
      <c r="E11" s="41">
        <v>13655</v>
      </c>
      <c r="F11" s="41">
        <v>11788</v>
      </c>
      <c r="G11" s="42">
        <v>6023</v>
      </c>
      <c r="H11" s="39">
        <v>30240</v>
      </c>
      <c r="I11" s="43">
        <f t="shared" si="3"/>
        <v>0.33564449374919997</v>
      </c>
      <c r="J11" s="26"/>
      <c r="K11" s="24">
        <f t="shared" si="1"/>
        <v>32042</v>
      </c>
      <c r="L11" s="58">
        <f t="shared" si="4"/>
        <v>0.1456564406707343</v>
      </c>
      <c r="M11" s="58">
        <f t="shared" si="5"/>
        <v>6.4246703929683832E-2</v>
      </c>
    </row>
    <row r="12" spans="1:13" ht="20.100000000000001" customHeight="1">
      <c r="B12" s="19" t="s">
        <v>23</v>
      </c>
      <c r="C12" s="39">
        <v>126906</v>
      </c>
      <c r="D12" s="40">
        <f t="shared" si="2"/>
        <v>47820</v>
      </c>
      <c r="E12" s="41">
        <v>20596</v>
      </c>
      <c r="F12" s="41">
        <v>18177</v>
      </c>
      <c r="G12" s="42">
        <v>9047</v>
      </c>
      <c r="H12" s="39">
        <v>37787</v>
      </c>
      <c r="I12" s="43">
        <f t="shared" si="3"/>
        <v>0.37681433501962081</v>
      </c>
      <c r="J12" s="26"/>
      <c r="K12" s="24">
        <f t="shared" si="1"/>
        <v>41299</v>
      </c>
      <c r="L12" s="58">
        <f t="shared" si="4"/>
        <v>0.16229335098419304</v>
      </c>
      <c r="M12" s="58">
        <f t="shared" si="5"/>
        <v>7.1288985548358622E-2</v>
      </c>
    </row>
    <row r="13" spans="1:13" ht="20.100000000000001" customHeight="1">
      <c r="B13" s="19" t="s">
        <v>24</v>
      </c>
      <c r="C13" s="39">
        <v>53492</v>
      </c>
      <c r="D13" s="40">
        <f t="shared" si="2"/>
        <v>19867</v>
      </c>
      <c r="E13" s="41">
        <v>8052</v>
      </c>
      <c r="F13" s="41">
        <v>7803</v>
      </c>
      <c r="G13" s="42">
        <v>4012</v>
      </c>
      <c r="H13" s="39">
        <v>16397</v>
      </c>
      <c r="I13" s="43">
        <f t="shared" si="3"/>
        <v>0.37140133104015555</v>
      </c>
      <c r="J13" s="26"/>
      <c r="K13" s="24">
        <f t="shared" si="1"/>
        <v>17228</v>
      </c>
      <c r="L13" s="58">
        <f t="shared" si="4"/>
        <v>0.15052718163463696</v>
      </c>
      <c r="M13" s="58">
        <f t="shared" si="5"/>
        <v>7.5001869438420701E-2</v>
      </c>
    </row>
    <row r="14" spans="1:13" ht="20.100000000000001" customHeight="1"/>
    <row r="15" spans="1:13" ht="20.100000000000001" customHeight="1"/>
    <row r="16" spans="1:13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</sheetData>
  <mergeCells count="4">
    <mergeCell ref="C3:C4"/>
    <mergeCell ref="D3:D4"/>
    <mergeCell ref="H3:H4"/>
    <mergeCell ref="I3:I4"/>
  </mergeCells>
  <phoneticPr fontId="2"/>
  <pageMargins left="0.51181102362204722" right="0.51181102362204722" top="0.35433070866141736" bottom="0.35433070866141736" header="0.31496062992125984" footer="0.31496062992125984"/>
  <pageSetup paperSize="9" scale="96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U224"/>
  <sheetViews>
    <sheetView zoomScaleNormal="100" workbookViewId="0"/>
  </sheetViews>
  <sheetFormatPr defaultColWidth="9" defaultRowHeight="13.2"/>
  <cols>
    <col min="1" max="1" width="2.6640625" style="14" customWidth="1"/>
    <col min="2" max="2" width="2.88671875" style="14" customWidth="1"/>
    <col min="3" max="3" width="12.77734375" style="14" customWidth="1"/>
    <col min="4" max="12" width="8.33203125" style="14" customWidth="1"/>
    <col min="13" max="13" width="2.6640625" style="14" customWidth="1"/>
    <col min="14" max="16384" width="9" style="14"/>
  </cols>
  <sheetData>
    <row r="1" spans="1:21" ht="20.100000000000001" customHeight="1">
      <c r="A1" s="13" t="s">
        <v>42</v>
      </c>
      <c r="B1" s="13"/>
    </row>
    <row r="2" spans="1:21" ht="14.1" customHeight="1">
      <c r="K2" s="44" t="s">
        <v>2</v>
      </c>
    </row>
    <row r="3" spans="1:21" ht="20.100000000000001" customHeight="1">
      <c r="B3" s="120"/>
      <c r="C3" s="112"/>
      <c r="D3" s="113" t="s">
        <v>26</v>
      </c>
      <c r="E3" s="114" t="s">
        <v>27</v>
      </c>
      <c r="F3" s="114" t="s">
        <v>28</v>
      </c>
      <c r="G3" s="114" t="s">
        <v>29</v>
      </c>
      <c r="H3" s="114" t="s">
        <v>30</v>
      </c>
      <c r="I3" s="114" t="s">
        <v>31</v>
      </c>
      <c r="J3" s="113" t="s">
        <v>32</v>
      </c>
      <c r="K3" s="115" t="s">
        <v>33</v>
      </c>
      <c r="L3" s="116" t="s">
        <v>1</v>
      </c>
    </row>
    <row r="4" spans="1:21" ht="20.100000000000001" customHeight="1">
      <c r="B4" s="209" t="s">
        <v>66</v>
      </c>
      <c r="C4" s="210"/>
      <c r="D4" s="45">
        <f>SUM(D5:D7)</f>
        <v>7197</v>
      </c>
      <c r="E4" s="46">
        <f t="shared" ref="E4:K4" si="0">SUM(E5:E7)</f>
        <v>5865</v>
      </c>
      <c r="F4" s="46">
        <f t="shared" si="0"/>
        <v>8621</v>
      </c>
      <c r="G4" s="46">
        <f t="shared" si="0"/>
        <v>5501</v>
      </c>
      <c r="H4" s="46">
        <f t="shared" si="0"/>
        <v>4632</v>
      </c>
      <c r="I4" s="46">
        <f t="shared" si="0"/>
        <v>5657</v>
      </c>
      <c r="J4" s="45">
        <f t="shared" si="0"/>
        <v>3022</v>
      </c>
      <c r="K4" s="47">
        <f t="shared" si="0"/>
        <v>40495</v>
      </c>
      <c r="L4" s="55">
        <f>K4/人口統計!D5</f>
        <v>0.18465151273340782</v>
      </c>
      <c r="O4" s="14" t="s">
        <v>187</v>
      </c>
    </row>
    <row r="5" spans="1:21" ht="20.100000000000001" customHeight="1">
      <c r="B5" s="117"/>
      <c r="C5" s="118" t="s">
        <v>15</v>
      </c>
      <c r="D5" s="48">
        <v>754</v>
      </c>
      <c r="E5" s="49">
        <v>724</v>
      </c>
      <c r="F5" s="49">
        <v>647</v>
      </c>
      <c r="G5" s="49">
        <v>558</v>
      </c>
      <c r="H5" s="49">
        <v>424</v>
      </c>
      <c r="I5" s="49">
        <v>496</v>
      </c>
      <c r="J5" s="48">
        <v>296</v>
      </c>
      <c r="K5" s="50">
        <f>SUM(D5:J5)</f>
        <v>3899</v>
      </c>
      <c r="L5" s="56">
        <f>K5/人口統計!D5</f>
        <v>1.7778892410113767E-2</v>
      </c>
      <c r="O5" s="14" t="s">
        <v>26</v>
      </c>
      <c r="P5" s="14" t="s">
        <v>27</v>
      </c>
      <c r="Q5" s="14" t="s">
        <v>28</v>
      </c>
      <c r="R5" s="14" t="s">
        <v>29</v>
      </c>
      <c r="S5" s="14" t="s">
        <v>30</v>
      </c>
      <c r="T5" s="14" t="s">
        <v>31</v>
      </c>
      <c r="U5" s="14" t="s">
        <v>32</v>
      </c>
    </row>
    <row r="6" spans="1:21" ht="20.100000000000001" customHeight="1">
      <c r="B6" s="117"/>
      <c r="C6" s="118" t="s">
        <v>143</v>
      </c>
      <c r="D6" s="48">
        <v>2977</v>
      </c>
      <c r="E6" s="49">
        <v>2245</v>
      </c>
      <c r="F6" s="49">
        <v>2907</v>
      </c>
      <c r="G6" s="49">
        <v>1725</v>
      </c>
      <c r="H6" s="49">
        <v>1352</v>
      </c>
      <c r="I6" s="49">
        <v>1479</v>
      </c>
      <c r="J6" s="48">
        <v>886</v>
      </c>
      <c r="K6" s="50">
        <f>SUM(D6:J6)</f>
        <v>13571</v>
      </c>
      <c r="L6" s="56">
        <f>K6/人口統計!D5</f>
        <v>6.1881854038895602E-2</v>
      </c>
      <c r="O6" s="162">
        <f>SUM(D6,D7)</f>
        <v>6443</v>
      </c>
      <c r="P6" s="162">
        <f t="shared" ref="P6:U6" si="1">SUM(E6,E7)</f>
        <v>5141</v>
      </c>
      <c r="Q6" s="162">
        <f t="shared" si="1"/>
        <v>7974</v>
      </c>
      <c r="R6" s="162">
        <f t="shared" si="1"/>
        <v>4943</v>
      </c>
      <c r="S6" s="162">
        <f t="shared" si="1"/>
        <v>4208</v>
      </c>
      <c r="T6" s="162">
        <f t="shared" si="1"/>
        <v>5161</v>
      </c>
      <c r="U6" s="162">
        <f t="shared" si="1"/>
        <v>2726</v>
      </c>
    </row>
    <row r="7" spans="1:21" ht="20.100000000000001" customHeight="1">
      <c r="B7" s="117"/>
      <c r="C7" s="119" t="s">
        <v>142</v>
      </c>
      <c r="D7" s="51">
        <v>3466</v>
      </c>
      <c r="E7" s="52">
        <v>2896</v>
      </c>
      <c r="F7" s="52">
        <v>5067</v>
      </c>
      <c r="G7" s="52">
        <v>3218</v>
      </c>
      <c r="H7" s="52">
        <v>2856</v>
      </c>
      <c r="I7" s="52">
        <v>3682</v>
      </c>
      <c r="J7" s="51">
        <v>1840</v>
      </c>
      <c r="K7" s="53">
        <f>SUM(D7:J7)</f>
        <v>23025</v>
      </c>
      <c r="L7" s="57">
        <f>K7/人口統計!D5</f>
        <v>0.10499076628439843</v>
      </c>
      <c r="O7" s="14">
        <f>O6/($K$6+$K$7)</f>
        <v>0.17605749262214448</v>
      </c>
      <c r="P7" s="14">
        <f t="shared" ref="P7:U7" si="2">P6/($K$6+$K$7)</f>
        <v>0.14047983386162421</v>
      </c>
      <c r="Q7" s="14">
        <f t="shared" si="2"/>
        <v>0.21789266586512188</v>
      </c>
      <c r="R7" s="14">
        <f t="shared" si="2"/>
        <v>0.13506940649251284</v>
      </c>
      <c r="S7" s="14">
        <f t="shared" si="2"/>
        <v>0.11498524428899333</v>
      </c>
      <c r="T7" s="14">
        <f t="shared" si="2"/>
        <v>0.14102634167668598</v>
      </c>
      <c r="U7" s="14">
        <f t="shared" si="2"/>
        <v>7.4489015192917257E-2</v>
      </c>
    </row>
    <row r="8" spans="1:21" ht="20.100000000000001" customHeight="1" thickBot="1">
      <c r="B8" s="209" t="s">
        <v>67</v>
      </c>
      <c r="C8" s="210"/>
      <c r="D8" s="45">
        <v>75</v>
      </c>
      <c r="E8" s="46">
        <v>116</v>
      </c>
      <c r="F8" s="46">
        <v>80</v>
      </c>
      <c r="G8" s="46">
        <v>97</v>
      </c>
      <c r="H8" s="46">
        <v>67</v>
      </c>
      <c r="I8" s="46">
        <v>80</v>
      </c>
      <c r="J8" s="45">
        <v>47</v>
      </c>
      <c r="K8" s="47">
        <f>SUM(D8:J8)</f>
        <v>562</v>
      </c>
      <c r="L8" s="80"/>
    </row>
    <row r="9" spans="1:21" ht="20.100000000000001" customHeight="1" thickTop="1">
      <c r="B9" s="211" t="s">
        <v>34</v>
      </c>
      <c r="C9" s="212"/>
      <c r="D9" s="35">
        <f>D4+D8</f>
        <v>7272</v>
      </c>
      <c r="E9" s="34">
        <f t="shared" ref="E9:K9" si="3">E4+E8</f>
        <v>5981</v>
      </c>
      <c r="F9" s="34">
        <f t="shared" si="3"/>
        <v>8701</v>
      </c>
      <c r="G9" s="34">
        <f t="shared" si="3"/>
        <v>5598</v>
      </c>
      <c r="H9" s="34">
        <f t="shared" si="3"/>
        <v>4699</v>
      </c>
      <c r="I9" s="34">
        <f t="shared" si="3"/>
        <v>5737</v>
      </c>
      <c r="J9" s="35">
        <f t="shared" si="3"/>
        <v>3069</v>
      </c>
      <c r="K9" s="54">
        <f t="shared" si="3"/>
        <v>41057</v>
      </c>
      <c r="L9" s="81"/>
    </row>
    <row r="10" spans="1:21" ht="20.100000000000001" customHeight="1"/>
    <row r="11" spans="1:21" ht="20.100000000000001" customHeight="1"/>
    <row r="12" spans="1:21" ht="20.100000000000001" customHeight="1"/>
    <row r="13" spans="1:21" ht="20.100000000000001" customHeight="1"/>
    <row r="14" spans="1:21" ht="20.100000000000001" customHeight="1"/>
    <row r="15" spans="1:21" ht="20.100000000000001" customHeight="1"/>
    <row r="16" spans="1:21" ht="20.100000000000001" customHeight="1"/>
    <row r="17" spans="1:12" ht="20.100000000000001" customHeight="1"/>
    <row r="18" spans="1:12" ht="20.100000000000001" customHeight="1"/>
    <row r="19" spans="1:12" ht="20.100000000000001" customHeight="1"/>
    <row r="20" spans="1:12" ht="20.100000000000001" customHeight="1"/>
    <row r="21" spans="1:12" ht="20.100000000000001" customHeight="1">
      <c r="A21" s="13" t="s">
        <v>41</v>
      </c>
    </row>
    <row r="22" spans="1:12" ht="14.1" customHeight="1">
      <c r="K22" s="44" t="s">
        <v>2</v>
      </c>
    </row>
    <row r="23" spans="1:12" ht="20.100000000000001" customHeight="1">
      <c r="B23" s="120"/>
      <c r="C23" s="112"/>
      <c r="D23" s="113" t="s">
        <v>26</v>
      </c>
      <c r="E23" s="114" t="s">
        <v>27</v>
      </c>
      <c r="F23" s="114" t="s">
        <v>28</v>
      </c>
      <c r="G23" s="114" t="s">
        <v>29</v>
      </c>
      <c r="H23" s="114" t="s">
        <v>30</v>
      </c>
      <c r="I23" s="114" t="s">
        <v>31</v>
      </c>
      <c r="J23" s="113" t="s">
        <v>32</v>
      </c>
      <c r="K23" s="115" t="s">
        <v>33</v>
      </c>
      <c r="L23" s="116" t="s">
        <v>1</v>
      </c>
    </row>
    <row r="24" spans="1:12" ht="20.100000000000001" customHeight="1">
      <c r="B24" s="213" t="s">
        <v>17</v>
      </c>
      <c r="C24" s="214"/>
      <c r="D24" s="45">
        <v>1231</v>
      </c>
      <c r="E24" s="46">
        <v>1202</v>
      </c>
      <c r="F24" s="46">
        <v>1390</v>
      </c>
      <c r="G24" s="46">
        <v>1036</v>
      </c>
      <c r="H24" s="46">
        <v>850</v>
      </c>
      <c r="I24" s="46">
        <v>1077</v>
      </c>
      <c r="J24" s="45">
        <v>572</v>
      </c>
      <c r="K24" s="47">
        <f>SUM(D24:J24)</f>
        <v>7358</v>
      </c>
      <c r="L24" s="55">
        <f>K24/人口統計!D6</f>
        <v>0.15708125186798172</v>
      </c>
    </row>
    <row r="25" spans="1:12" ht="20.100000000000001" customHeight="1">
      <c r="B25" s="207" t="s">
        <v>43</v>
      </c>
      <c r="C25" s="208"/>
      <c r="D25" s="45">
        <v>1322</v>
      </c>
      <c r="E25" s="46">
        <v>1061</v>
      </c>
      <c r="F25" s="46">
        <v>1157</v>
      </c>
      <c r="G25" s="46">
        <v>747</v>
      </c>
      <c r="H25" s="46">
        <v>611</v>
      </c>
      <c r="I25" s="46">
        <v>684</v>
      </c>
      <c r="J25" s="45">
        <v>377</v>
      </c>
      <c r="K25" s="47">
        <f t="shared" ref="K25:K31" si="4">SUM(D25:J25)</f>
        <v>5959</v>
      </c>
      <c r="L25" s="55">
        <f>K25/人口統計!D7</f>
        <v>0.19537704918032786</v>
      </c>
    </row>
    <row r="26" spans="1:12" ht="20.100000000000001" customHeight="1">
      <c r="B26" s="207" t="s">
        <v>44</v>
      </c>
      <c r="C26" s="208"/>
      <c r="D26" s="45">
        <v>801</v>
      </c>
      <c r="E26" s="46">
        <v>413</v>
      </c>
      <c r="F26" s="46">
        <v>869</v>
      </c>
      <c r="G26" s="46">
        <v>480</v>
      </c>
      <c r="H26" s="46">
        <v>387</v>
      </c>
      <c r="I26" s="46">
        <v>494</v>
      </c>
      <c r="J26" s="45">
        <v>326</v>
      </c>
      <c r="K26" s="47">
        <f t="shared" si="4"/>
        <v>3770</v>
      </c>
      <c r="L26" s="55">
        <f>K26/人口統計!D8</f>
        <v>0.20672259691835279</v>
      </c>
    </row>
    <row r="27" spans="1:12" ht="20.100000000000001" customHeight="1">
      <c r="B27" s="207" t="s">
        <v>45</v>
      </c>
      <c r="C27" s="208"/>
      <c r="D27" s="45">
        <v>197</v>
      </c>
      <c r="E27" s="46">
        <v>213</v>
      </c>
      <c r="F27" s="46">
        <v>337</v>
      </c>
      <c r="G27" s="46">
        <v>229</v>
      </c>
      <c r="H27" s="46">
        <v>186</v>
      </c>
      <c r="I27" s="46">
        <v>218</v>
      </c>
      <c r="J27" s="45">
        <v>139</v>
      </c>
      <c r="K27" s="47">
        <f t="shared" si="4"/>
        <v>1519</v>
      </c>
      <c r="L27" s="55">
        <f>K27/人口統計!D9</f>
        <v>0.1498323140658907</v>
      </c>
    </row>
    <row r="28" spans="1:12" ht="20.100000000000001" customHeight="1">
      <c r="B28" s="207" t="s">
        <v>46</v>
      </c>
      <c r="C28" s="208"/>
      <c r="D28" s="45">
        <v>338</v>
      </c>
      <c r="E28" s="46">
        <v>273</v>
      </c>
      <c r="F28" s="46">
        <v>514</v>
      </c>
      <c r="G28" s="46">
        <v>313</v>
      </c>
      <c r="H28" s="46">
        <v>316</v>
      </c>
      <c r="I28" s="46">
        <v>410</v>
      </c>
      <c r="J28" s="45">
        <v>206</v>
      </c>
      <c r="K28" s="47">
        <f t="shared" si="4"/>
        <v>2370</v>
      </c>
      <c r="L28" s="55">
        <f>K28/人口統計!D10</f>
        <v>0.16418427433321786</v>
      </c>
    </row>
    <row r="29" spans="1:12" ht="20.100000000000001" customHeight="1">
      <c r="B29" s="207" t="s">
        <v>47</v>
      </c>
      <c r="C29" s="208"/>
      <c r="D29" s="45">
        <v>762</v>
      </c>
      <c r="E29" s="46">
        <v>775</v>
      </c>
      <c r="F29" s="46">
        <v>1436</v>
      </c>
      <c r="G29" s="46">
        <v>776</v>
      </c>
      <c r="H29" s="46">
        <v>673</v>
      </c>
      <c r="I29" s="46">
        <v>786</v>
      </c>
      <c r="J29" s="45">
        <v>406</v>
      </c>
      <c r="K29" s="47">
        <f t="shared" si="4"/>
        <v>5614</v>
      </c>
      <c r="L29" s="55">
        <f>K29/人口統計!D11</f>
        <v>0.17841479692366363</v>
      </c>
    </row>
    <row r="30" spans="1:12" ht="20.100000000000001" customHeight="1">
      <c r="B30" s="207" t="s">
        <v>48</v>
      </c>
      <c r="C30" s="208"/>
      <c r="D30" s="45">
        <v>1950</v>
      </c>
      <c r="E30" s="46">
        <v>1505</v>
      </c>
      <c r="F30" s="46">
        <v>2120</v>
      </c>
      <c r="G30" s="46">
        <v>1500</v>
      </c>
      <c r="H30" s="46">
        <v>1244</v>
      </c>
      <c r="I30" s="46">
        <v>1427</v>
      </c>
      <c r="J30" s="45">
        <v>717</v>
      </c>
      <c r="K30" s="47">
        <f t="shared" si="4"/>
        <v>10463</v>
      </c>
      <c r="L30" s="55">
        <f>K30/人口統計!D12</f>
        <v>0.21879966541196152</v>
      </c>
    </row>
    <row r="31" spans="1:12" ht="20.100000000000001" customHeight="1" thickBot="1">
      <c r="B31" s="213" t="s">
        <v>24</v>
      </c>
      <c r="C31" s="214"/>
      <c r="D31" s="45">
        <v>596</v>
      </c>
      <c r="E31" s="46">
        <v>423</v>
      </c>
      <c r="F31" s="46">
        <v>798</v>
      </c>
      <c r="G31" s="46">
        <v>420</v>
      </c>
      <c r="H31" s="46">
        <v>365</v>
      </c>
      <c r="I31" s="46">
        <v>561</v>
      </c>
      <c r="J31" s="45">
        <v>279</v>
      </c>
      <c r="K31" s="47">
        <f t="shared" si="4"/>
        <v>3442</v>
      </c>
      <c r="L31" s="59">
        <f>K31/人口統計!D13</f>
        <v>0.17325212664217043</v>
      </c>
    </row>
    <row r="32" spans="1:12" ht="20.100000000000001" customHeight="1" thickTop="1">
      <c r="B32" s="205" t="s">
        <v>49</v>
      </c>
      <c r="C32" s="206"/>
      <c r="D32" s="35">
        <f>SUM(D24:D31)</f>
        <v>7197</v>
      </c>
      <c r="E32" s="34">
        <f t="shared" ref="E32:J32" si="5">SUM(E24:E31)</f>
        <v>5865</v>
      </c>
      <c r="F32" s="34">
        <f t="shared" si="5"/>
        <v>8621</v>
      </c>
      <c r="G32" s="34">
        <f t="shared" si="5"/>
        <v>5501</v>
      </c>
      <c r="H32" s="34">
        <f t="shared" si="5"/>
        <v>4632</v>
      </c>
      <c r="I32" s="34">
        <f t="shared" si="5"/>
        <v>5657</v>
      </c>
      <c r="J32" s="35">
        <f t="shared" si="5"/>
        <v>3022</v>
      </c>
      <c r="K32" s="54">
        <f>SUM(K24:K31)</f>
        <v>40495</v>
      </c>
      <c r="L32" s="60">
        <f>K32/人口統計!D5</f>
        <v>0.18465151273340782</v>
      </c>
    </row>
    <row r="33" spans="1:11" ht="20.100000000000001" customHeight="1">
      <c r="C33" s="14" t="s">
        <v>50</v>
      </c>
    </row>
    <row r="34" spans="1:11" ht="20.100000000000001" customHeight="1"/>
    <row r="35" spans="1:11" ht="20.100000000000001" customHeight="1"/>
    <row r="36" spans="1:11" ht="20.100000000000001" customHeight="1"/>
    <row r="37" spans="1:11" ht="20.100000000000001" customHeight="1"/>
    <row r="38" spans="1:11" ht="20.100000000000001" customHeight="1"/>
    <row r="39" spans="1:11" ht="20.100000000000001" customHeight="1"/>
    <row r="40" spans="1:11" ht="20.100000000000001" customHeight="1"/>
    <row r="41" spans="1:11" ht="20.100000000000001" customHeight="1"/>
    <row r="42" spans="1:11" ht="20.100000000000001" customHeight="1"/>
    <row r="43" spans="1:11" ht="20.100000000000001" customHeight="1"/>
    <row r="44" spans="1:11" ht="20.100000000000001" customHeight="1"/>
    <row r="45" spans="1:11" ht="20.100000000000001" customHeight="1"/>
    <row r="46" spans="1:11" ht="20.100000000000001" customHeight="1"/>
    <row r="47" spans="1:11" ht="20.100000000000001" customHeight="1">
      <c r="A47" s="13" t="s">
        <v>152</v>
      </c>
    </row>
    <row r="48" spans="1:11" ht="20.100000000000001" customHeight="1">
      <c r="K48" s="44" t="s">
        <v>2</v>
      </c>
    </row>
    <row r="49" spans="2:14" ht="20.100000000000001" customHeight="1">
      <c r="B49" s="120"/>
      <c r="C49" s="112"/>
      <c r="D49" s="186" t="s">
        <v>26</v>
      </c>
      <c r="E49" s="114" t="s">
        <v>27</v>
      </c>
      <c r="F49" s="114" t="s">
        <v>28</v>
      </c>
      <c r="G49" s="114" t="s">
        <v>29</v>
      </c>
      <c r="H49" s="114" t="s">
        <v>30</v>
      </c>
      <c r="I49" s="114" t="s">
        <v>31</v>
      </c>
      <c r="J49" s="186" t="s">
        <v>32</v>
      </c>
      <c r="K49" s="115" t="s">
        <v>33</v>
      </c>
      <c r="L49" s="116" t="s">
        <v>1</v>
      </c>
      <c r="N49" s="14" t="s">
        <v>186</v>
      </c>
    </row>
    <row r="50" spans="2:14" ht="20.100000000000001" customHeight="1">
      <c r="B50" s="215" t="s">
        <v>153</v>
      </c>
      <c r="C50" s="216"/>
      <c r="D50" s="191">
        <v>266</v>
      </c>
      <c r="E50" s="192">
        <v>301</v>
      </c>
      <c r="F50" s="192">
        <v>278</v>
      </c>
      <c r="G50" s="192">
        <v>250</v>
      </c>
      <c r="H50" s="192">
        <v>188</v>
      </c>
      <c r="I50" s="192">
        <v>203</v>
      </c>
      <c r="J50" s="191">
        <v>127</v>
      </c>
      <c r="K50" s="193">
        <f t="shared" ref="K50:K82" si="6">SUM(D50:J50)</f>
        <v>1613</v>
      </c>
      <c r="L50" s="194">
        <f>K50/N50</f>
        <v>0.14815835400018371</v>
      </c>
      <c r="N50" s="14">
        <v>10887</v>
      </c>
    </row>
    <row r="51" spans="2:14" ht="20.100000000000001" customHeight="1">
      <c r="B51" s="215" t="s">
        <v>154</v>
      </c>
      <c r="C51" s="216"/>
      <c r="D51" s="191">
        <v>227</v>
      </c>
      <c r="E51" s="192">
        <v>169</v>
      </c>
      <c r="F51" s="192">
        <v>268</v>
      </c>
      <c r="G51" s="192">
        <v>175</v>
      </c>
      <c r="H51" s="192">
        <v>140</v>
      </c>
      <c r="I51" s="192">
        <v>193</v>
      </c>
      <c r="J51" s="191">
        <v>79</v>
      </c>
      <c r="K51" s="193">
        <f t="shared" si="6"/>
        <v>1251</v>
      </c>
      <c r="L51" s="194">
        <f t="shared" ref="L51:L82" si="7">K51/N51</f>
        <v>0.15863555668272888</v>
      </c>
      <c r="N51" s="14">
        <v>7886</v>
      </c>
    </row>
    <row r="52" spans="2:14" ht="20.100000000000001" customHeight="1">
      <c r="B52" s="215" t="s">
        <v>155</v>
      </c>
      <c r="C52" s="216"/>
      <c r="D52" s="191">
        <v>359</v>
      </c>
      <c r="E52" s="192">
        <v>334</v>
      </c>
      <c r="F52" s="192">
        <v>357</v>
      </c>
      <c r="G52" s="192">
        <v>273</v>
      </c>
      <c r="H52" s="192">
        <v>247</v>
      </c>
      <c r="I52" s="192">
        <v>274</v>
      </c>
      <c r="J52" s="191">
        <v>159</v>
      </c>
      <c r="K52" s="193">
        <f t="shared" si="6"/>
        <v>2003</v>
      </c>
      <c r="L52" s="194">
        <f t="shared" si="7"/>
        <v>0.17923937360178971</v>
      </c>
      <c r="N52" s="14">
        <v>11175</v>
      </c>
    </row>
    <row r="53" spans="2:14" ht="20.100000000000001" customHeight="1">
      <c r="B53" s="215" t="s">
        <v>156</v>
      </c>
      <c r="C53" s="216"/>
      <c r="D53" s="191">
        <v>163</v>
      </c>
      <c r="E53" s="192">
        <v>207</v>
      </c>
      <c r="F53" s="192">
        <v>224</v>
      </c>
      <c r="G53" s="192">
        <v>179</v>
      </c>
      <c r="H53" s="192">
        <v>138</v>
      </c>
      <c r="I53" s="192">
        <v>212</v>
      </c>
      <c r="J53" s="191">
        <v>107</v>
      </c>
      <c r="K53" s="193">
        <f t="shared" si="6"/>
        <v>1230</v>
      </c>
      <c r="L53" s="194">
        <f t="shared" si="7"/>
        <v>0.15885315769081751</v>
      </c>
      <c r="N53" s="14">
        <v>7743</v>
      </c>
    </row>
    <row r="54" spans="2:14" ht="20.100000000000001" customHeight="1">
      <c r="B54" s="215" t="s">
        <v>157</v>
      </c>
      <c r="C54" s="216"/>
      <c r="D54" s="191">
        <v>156</v>
      </c>
      <c r="E54" s="192">
        <v>163</v>
      </c>
      <c r="F54" s="192">
        <v>187</v>
      </c>
      <c r="G54" s="192">
        <v>123</v>
      </c>
      <c r="H54" s="192">
        <v>102</v>
      </c>
      <c r="I54" s="192">
        <v>144</v>
      </c>
      <c r="J54" s="191">
        <v>77</v>
      </c>
      <c r="K54" s="193">
        <f t="shared" si="6"/>
        <v>952</v>
      </c>
      <c r="L54" s="194">
        <f t="shared" si="7"/>
        <v>0.14385010577213661</v>
      </c>
      <c r="N54" s="14">
        <v>6618</v>
      </c>
    </row>
    <row r="55" spans="2:14" ht="20.100000000000001" customHeight="1">
      <c r="B55" s="215" t="s">
        <v>158</v>
      </c>
      <c r="C55" s="216"/>
      <c r="D55" s="191">
        <v>79</v>
      </c>
      <c r="E55" s="192">
        <v>63</v>
      </c>
      <c r="F55" s="192">
        <v>90</v>
      </c>
      <c r="G55" s="192">
        <v>60</v>
      </c>
      <c r="H55" s="192">
        <v>52</v>
      </c>
      <c r="I55" s="192">
        <v>68</v>
      </c>
      <c r="J55" s="191">
        <v>32</v>
      </c>
      <c r="K55" s="193">
        <f t="shared" si="6"/>
        <v>444</v>
      </c>
      <c r="L55" s="194">
        <f t="shared" si="7"/>
        <v>0.17528622187129886</v>
      </c>
      <c r="N55" s="14">
        <v>2533</v>
      </c>
    </row>
    <row r="56" spans="2:14" ht="20.100000000000001" customHeight="1">
      <c r="B56" s="215" t="s">
        <v>159</v>
      </c>
      <c r="C56" s="216"/>
      <c r="D56" s="191">
        <v>187</v>
      </c>
      <c r="E56" s="192">
        <v>154</v>
      </c>
      <c r="F56" s="192">
        <v>164</v>
      </c>
      <c r="G56" s="192">
        <v>131</v>
      </c>
      <c r="H56" s="192">
        <v>92</v>
      </c>
      <c r="I56" s="192">
        <v>107</v>
      </c>
      <c r="J56" s="191">
        <v>43</v>
      </c>
      <c r="K56" s="193">
        <f t="shared" si="6"/>
        <v>878</v>
      </c>
      <c r="L56" s="194">
        <f t="shared" si="7"/>
        <v>0.20974677496416627</v>
      </c>
      <c r="N56" s="14">
        <v>4186</v>
      </c>
    </row>
    <row r="57" spans="2:14" ht="20.100000000000001" customHeight="1">
      <c r="B57" s="215" t="s">
        <v>160</v>
      </c>
      <c r="C57" s="216"/>
      <c r="D57" s="191">
        <v>468</v>
      </c>
      <c r="E57" s="192">
        <v>412</v>
      </c>
      <c r="F57" s="192">
        <v>390</v>
      </c>
      <c r="G57" s="192">
        <v>248</v>
      </c>
      <c r="H57" s="192">
        <v>183</v>
      </c>
      <c r="I57" s="192">
        <v>200</v>
      </c>
      <c r="J57" s="191">
        <v>132</v>
      </c>
      <c r="K57" s="193">
        <f t="shared" si="6"/>
        <v>2033</v>
      </c>
      <c r="L57" s="194">
        <f t="shared" si="7"/>
        <v>0.22004545946531009</v>
      </c>
      <c r="N57" s="14">
        <v>9239</v>
      </c>
    </row>
    <row r="58" spans="2:14" ht="20.100000000000001" customHeight="1">
      <c r="B58" s="215" t="s">
        <v>161</v>
      </c>
      <c r="C58" s="216"/>
      <c r="D58" s="191">
        <v>421</v>
      </c>
      <c r="E58" s="192">
        <v>337</v>
      </c>
      <c r="F58" s="192">
        <v>390</v>
      </c>
      <c r="G58" s="192">
        <v>240</v>
      </c>
      <c r="H58" s="192">
        <v>228</v>
      </c>
      <c r="I58" s="192">
        <v>239</v>
      </c>
      <c r="J58" s="191">
        <v>131</v>
      </c>
      <c r="K58" s="193">
        <f t="shared" si="6"/>
        <v>1986</v>
      </c>
      <c r="L58" s="194">
        <f t="shared" si="7"/>
        <v>0.18982986044733322</v>
      </c>
      <c r="N58" s="14">
        <v>10462</v>
      </c>
    </row>
    <row r="59" spans="2:14" ht="20.100000000000001" customHeight="1">
      <c r="B59" s="215" t="s">
        <v>162</v>
      </c>
      <c r="C59" s="216"/>
      <c r="D59" s="191">
        <v>257</v>
      </c>
      <c r="E59" s="192">
        <v>185</v>
      </c>
      <c r="F59" s="192">
        <v>218</v>
      </c>
      <c r="G59" s="192">
        <v>149</v>
      </c>
      <c r="H59" s="192">
        <v>112</v>
      </c>
      <c r="I59" s="192">
        <v>152</v>
      </c>
      <c r="J59" s="191">
        <v>74</v>
      </c>
      <c r="K59" s="193">
        <f t="shared" si="6"/>
        <v>1147</v>
      </c>
      <c r="L59" s="194">
        <f t="shared" si="7"/>
        <v>0.1734462422501134</v>
      </c>
      <c r="N59" s="14">
        <v>6613</v>
      </c>
    </row>
    <row r="60" spans="2:14" ht="20.100000000000001" customHeight="1">
      <c r="B60" s="215" t="s">
        <v>163</v>
      </c>
      <c r="C60" s="216"/>
      <c r="D60" s="191">
        <v>399</v>
      </c>
      <c r="E60" s="192">
        <v>212</v>
      </c>
      <c r="F60" s="192">
        <v>462</v>
      </c>
      <c r="G60" s="192">
        <v>243</v>
      </c>
      <c r="H60" s="192">
        <v>217</v>
      </c>
      <c r="I60" s="192">
        <v>264</v>
      </c>
      <c r="J60" s="191">
        <v>179</v>
      </c>
      <c r="K60" s="193">
        <f t="shared" si="6"/>
        <v>1976</v>
      </c>
      <c r="L60" s="194">
        <f t="shared" si="7"/>
        <v>0.21140472878998609</v>
      </c>
      <c r="N60" s="14">
        <v>9347</v>
      </c>
    </row>
    <row r="61" spans="2:14" ht="20.100000000000001" customHeight="1">
      <c r="B61" s="215" t="s">
        <v>164</v>
      </c>
      <c r="C61" s="216"/>
      <c r="D61" s="191">
        <v>131</v>
      </c>
      <c r="E61" s="192">
        <v>67</v>
      </c>
      <c r="F61" s="192">
        <v>127</v>
      </c>
      <c r="G61" s="192">
        <v>96</v>
      </c>
      <c r="H61" s="192">
        <v>65</v>
      </c>
      <c r="I61" s="192">
        <v>91</v>
      </c>
      <c r="J61" s="191">
        <v>51</v>
      </c>
      <c r="K61" s="193">
        <f t="shared" si="6"/>
        <v>628</v>
      </c>
      <c r="L61" s="194">
        <f t="shared" si="7"/>
        <v>0.21173297370195548</v>
      </c>
      <c r="N61" s="14">
        <v>2966</v>
      </c>
    </row>
    <row r="62" spans="2:14" ht="20.100000000000001" customHeight="1">
      <c r="B62" s="215" t="s">
        <v>165</v>
      </c>
      <c r="C62" s="216"/>
      <c r="D62" s="191">
        <v>277</v>
      </c>
      <c r="E62" s="192">
        <v>139</v>
      </c>
      <c r="F62" s="192">
        <v>289</v>
      </c>
      <c r="G62" s="192">
        <v>151</v>
      </c>
      <c r="H62" s="192">
        <v>109</v>
      </c>
      <c r="I62" s="192">
        <v>144</v>
      </c>
      <c r="J62" s="191">
        <v>103</v>
      </c>
      <c r="K62" s="193">
        <f t="shared" si="6"/>
        <v>1212</v>
      </c>
      <c r="L62" s="194">
        <f t="shared" si="7"/>
        <v>0.20459149223497636</v>
      </c>
      <c r="N62" s="14">
        <v>5924</v>
      </c>
    </row>
    <row r="63" spans="2:14" ht="20.100000000000001" customHeight="1">
      <c r="B63" s="215" t="s">
        <v>166</v>
      </c>
      <c r="C63" s="216"/>
      <c r="D63" s="191">
        <v>189</v>
      </c>
      <c r="E63" s="192">
        <v>198</v>
      </c>
      <c r="F63" s="192">
        <v>310</v>
      </c>
      <c r="G63" s="192">
        <v>204</v>
      </c>
      <c r="H63" s="192">
        <v>171</v>
      </c>
      <c r="I63" s="192">
        <v>193</v>
      </c>
      <c r="J63" s="191">
        <v>119</v>
      </c>
      <c r="K63" s="193">
        <f t="shared" si="6"/>
        <v>1384</v>
      </c>
      <c r="L63" s="194">
        <f t="shared" si="7"/>
        <v>0.14884921488492148</v>
      </c>
      <c r="N63" s="14">
        <v>9298</v>
      </c>
    </row>
    <row r="64" spans="2:14" ht="20.100000000000001" customHeight="1">
      <c r="B64" s="215" t="s">
        <v>167</v>
      </c>
      <c r="C64" s="216"/>
      <c r="D64" s="191">
        <v>17</v>
      </c>
      <c r="E64" s="192">
        <v>21</v>
      </c>
      <c r="F64" s="192">
        <v>29</v>
      </c>
      <c r="G64" s="192">
        <v>25</v>
      </c>
      <c r="H64" s="192">
        <v>18</v>
      </c>
      <c r="I64" s="192">
        <v>27</v>
      </c>
      <c r="J64" s="191">
        <v>20</v>
      </c>
      <c r="K64" s="193">
        <f t="shared" si="6"/>
        <v>157</v>
      </c>
      <c r="L64" s="194">
        <f t="shared" si="7"/>
        <v>0.18690476190476191</v>
      </c>
      <c r="N64" s="14">
        <v>840</v>
      </c>
    </row>
    <row r="65" spans="2:14" ht="20.100000000000001" customHeight="1">
      <c r="B65" s="215" t="s">
        <v>168</v>
      </c>
      <c r="C65" s="216"/>
      <c r="D65" s="191">
        <v>224</v>
      </c>
      <c r="E65" s="192">
        <v>171</v>
      </c>
      <c r="F65" s="192">
        <v>353</v>
      </c>
      <c r="G65" s="192">
        <v>217</v>
      </c>
      <c r="H65" s="192">
        <v>223</v>
      </c>
      <c r="I65" s="192">
        <v>290</v>
      </c>
      <c r="J65" s="191">
        <v>143</v>
      </c>
      <c r="K65" s="193">
        <f t="shared" si="6"/>
        <v>1621</v>
      </c>
      <c r="L65" s="194">
        <f t="shared" si="7"/>
        <v>0.16378700616348388</v>
      </c>
      <c r="N65" s="14">
        <v>9897</v>
      </c>
    </row>
    <row r="66" spans="2:14" ht="20.100000000000001" customHeight="1">
      <c r="B66" s="215" t="s">
        <v>169</v>
      </c>
      <c r="C66" s="216"/>
      <c r="D66" s="191">
        <v>120</v>
      </c>
      <c r="E66" s="192">
        <v>110</v>
      </c>
      <c r="F66" s="192">
        <v>163</v>
      </c>
      <c r="G66" s="192">
        <v>99</v>
      </c>
      <c r="H66" s="192">
        <v>96</v>
      </c>
      <c r="I66" s="192">
        <v>127</v>
      </c>
      <c r="J66" s="191">
        <v>64</v>
      </c>
      <c r="K66" s="193">
        <f t="shared" si="6"/>
        <v>779</v>
      </c>
      <c r="L66" s="194">
        <f t="shared" si="7"/>
        <v>0.17166152490083739</v>
      </c>
      <c r="N66" s="14">
        <v>4538</v>
      </c>
    </row>
    <row r="67" spans="2:14" ht="20.100000000000001" customHeight="1">
      <c r="B67" s="215" t="s">
        <v>170</v>
      </c>
      <c r="C67" s="216"/>
      <c r="D67" s="187">
        <v>565</v>
      </c>
      <c r="E67" s="188">
        <v>575</v>
      </c>
      <c r="F67" s="188">
        <v>1027</v>
      </c>
      <c r="G67" s="188">
        <v>562</v>
      </c>
      <c r="H67" s="188">
        <v>481</v>
      </c>
      <c r="I67" s="188">
        <v>581</v>
      </c>
      <c r="J67" s="187">
        <v>296</v>
      </c>
      <c r="K67" s="189">
        <f t="shared" si="6"/>
        <v>4087</v>
      </c>
      <c r="L67" s="195">
        <f t="shared" si="7"/>
        <v>0.18938832252085264</v>
      </c>
      <c r="N67" s="14">
        <v>21580</v>
      </c>
    </row>
    <row r="68" spans="2:14" ht="20.100000000000001" customHeight="1">
      <c r="B68" s="215" t="s">
        <v>171</v>
      </c>
      <c r="C68" s="216"/>
      <c r="D68" s="187">
        <v>96</v>
      </c>
      <c r="E68" s="188">
        <v>98</v>
      </c>
      <c r="F68" s="188">
        <v>188</v>
      </c>
      <c r="G68" s="188">
        <v>106</v>
      </c>
      <c r="H68" s="188">
        <v>85</v>
      </c>
      <c r="I68" s="188">
        <v>87</v>
      </c>
      <c r="J68" s="187">
        <v>55</v>
      </c>
      <c r="K68" s="189">
        <f t="shared" si="6"/>
        <v>715</v>
      </c>
      <c r="L68" s="195">
        <f t="shared" si="7"/>
        <v>0.17392361955728533</v>
      </c>
      <c r="N68" s="14">
        <v>4111</v>
      </c>
    </row>
    <row r="69" spans="2:14" ht="20.100000000000001" customHeight="1">
      <c r="B69" s="215" t="s">
        <v>172</v>
      </c>
      <c r="C69" s="216"/>
      <c r="D69" s="187">
        <v>109</v>
      </c>
      <c r="E69" s="188">
        <v>115</v>
      </c>
      <c r="F69" s="188">
        <v>242</v>
      </c>
      <c r="G69" s="188">
        <v>123</v>
      </c>
      <c r="H69" s="188">
        <v>116</v>
      </c>
      <c r="I69" s="188">
        <v>133</v>
      </c>
      <c r="J69" s="187">
        <v>65</v>
      </c>
      <c r="K69" s="189">
        <f t="shared" si="6"/>
        <v>903</v>
      </c>
      <c r="L69" s="195">
        <f t="shared" si="7"/>
        <v>0.15636363636363637</v>
      </c>
      <c r="N69" s="14">
        <v>5775</v>
      </c>
    </row>
    <row r="70" spans="2:14" ht="20.100000000000001" customHeight="1">
      <c r="B70" s="215" t="s">
        <v>173</v>
      </c>
      <c r="C70" s="216"/>
      <c r="D70" s="187">
        <v>706</v>
      </c>
      <c r="E70" s="188">
        <v>509</v>
      </c>
      <c r="F70" s="188">
        <v>708</v>
      </c>
      <c r="G70" s="188">
        <v>474</v>
      </c>
      <c r="H70" s="188">
        <v>409</v>
      </c>
      <c r="I70" s="188">
        <v>466</v>
      </c>
      <c r="J70" s="187">
        <v>227</v>
      </c>
      <c r="K70" s="189">
        <f t="shared" si="6"/>
        <v>3499</v>
      </c>
      <c r="L70" s="195">
        <f t="shared" si="7"/>
        <v>0.22815597287428274</v>
      </c>
      <c r="N70" s="14">
        <v>15336</v>
      </c>
    </row>
    <row r="71" spans="2:14" ht="20.100000000000001" customHeight="1">
      <c r="B71" s="215" t="s">
        <v>174</v>
      </c>
      <c r="C71" s="216"/>
      <c r="D71" s="187">
        <v>128</v>
      </c>
      <c r="E71" s="188">
        <v>123</v>
      </c>
      <c r="F71" s="188">
        <v>204</v>
      </c>
      <c r="G71" s="188">
        <v>159</v>
      </c>
      <c r="H71" s="188">
        <v>130</v>
      </c>
      <c r="I71" s="188">
        <v>121</v>
      </c>
      <c r="J71" s="187">
        <v>67</v>
      </c>
      <c r="K71" s="189">
        <f t="shared" si="6"/>
        <v>932</v>
      </c>
      <c r="L71" s="195">
        <f t="shared" si="7"/>
        <v>0.20168794633196277</v>
      </c>
      <c r="N71" s="14">
        <v>4621</v>
      </c>
    </row>
    <row r="72" spans="2:14" ht="20.100000000000001" customHeight="1">
      <c r="B72" s="215" t="s">
        <v>175</v>
      </c>
      <c r="C72" s="216"/>
      <c r="D72" s="187">
        <v>184</v>
      </c>
      <c r="E72" s="188">
        <v>134</v>
      </c>
      <c r="F72" s="188">
        <v>175</v>
      </c>
      <c r="G72" s="188">
        <v>124</v>
      </c>
      <c r="H72" s="188">
        <v>98</v>
      </c>
      <c r="I72" s="188">
        <v>124</v>
      </c>
      <c r="J72" s="187">
        <v>70</v>
      </c>
      <c r="K72" s="189">
        <f t="shared" si="6"/>
        <v>909</v>
      </c>
      <c r="L72" s="195">
        <f t="shared" si="7"/>
        <v>0.21418473138548538</v>
      </c>
      <c r="N72" s="14">
        <v>4244</v>
      </c>
    </row>
    <row r="73" spans="2:14" ht="20.100000000000001" customHeight="1">
      <c r="B73" s="215" t="s">
        <v>176</v>
      </c>
      <c r="C73" s="216"/>
      <c r="D73" s="187">
        <v>138</v>
      </c>
      <c r="E73" s="188">
        <v>125</v>
      </c>
      <c r="F73" s="188">
        <v>148</v>
      </c>
      <c r="G73" s="188">
        <v>100</v>
      </c>
      <c r="H73" s="188">
        <v>89</v>
      </c>
      <c r="I73" s="188">
        <v>131</v>
      </c>
      <c r="J73" s="187">
        <v>61</v>
      </c>
      <c r="K73" s="189">
        <f t="shared" si="6"/>
        <v>792</v>
      </c>
      <c r="L73" s="195">
        <f t="shared" si="7"/>
        <v>0.20930232558139536</v>
      </c>
      <c r="N73" s="14">
        <v>3784</v>
      </c>
    </row>
    <row r="74" spans="2:14" ht="20.100000000000001" customHeight="1">
      <c r="B74" s="215" t="s">
        <v>177</v>
      </c>
      <c r="C74" s="216"/>
      <c r="D74" s="187">
        <v>116</v>
      </c>
      <c r="E74" s="188">
        <v>117</v>
      </c>
      <c r="F74" s="188">
        <v>163</v>
      </c>
      <c r="G74" s="188">
        <v>105</v>
      </c>
      <c r="H74" s="188">
        <v>85</v>
      </c>
      <c r="I74" s="188">
        <v>84</v>
      </c>
      <c r="J74" s="187">
        <v>46</v>
      </c>
      <c r="K74" s="189">
        <f t="shared" si="6"/>
        <v>716</v>
      </c>
      <c r="L74" s="196">
        <f t="shared" si="7"/>
        <v>0.22831632653061223</v>
      </c>
      <c r="N74" s="14">
        <v>3136</v>
      </c>
    </row>
    <row r="75" spans="2:14" ht="20.100000000000001" customHeight="1">
      <c r="B75" s="215" t="s">
        <v>178</v>
      </c>
      <c r="C75" s="216"/>
      <c r="D75" s="187">
        <v>268</v>
      </c>
      <c r="E75" s="188">
        <v>206</v>
      </c>
      <c r="F75" s="188">
        <v>275</v>
      </c>
      <c r="G75" s="188">
        <v>227</v>
      </c>
      <c r="H75" s="188">
        <v>160</v>
      </c>
      <c r="I75" s="188">
        <v>190</v>
      </c>
      <c r="J75" s="187">
        <v>106</v>
      </c>
      <c r="K75" s="189">
        <f t="shared" si="6"/>
        <v>1432</v>
      </c>
      <c r="L75" s="197">
        <f t="shared" si="7"/>
        <v>0.24304141208418195</v>
      </c>
      <c r="N75" s="14">
        <v>5892</v>
      </c>
    </row>
    <row r="76" spans="2:14" ht="20.100000000000001" customHeight="1">
      <c r="B76" s="215" t="s">
        <v>179</v>
      </c>
      <c r="C76" s="216"/>
      <c r="D76" s="187">
        <v>78</v>
      </c>
      <c r="E76" s="188">
        <v>71</v>
      </c>
      <c r="F76" s="188">
        <v>78</v>
      </c>
      <c r="G76" s="188">
        <v>70</v>
      </c>
      <c r="H76" s="188">
        <v>53</v>
      </c>
      <c r="I76" s="188">
        <v>63</v>
      </c>
      <c r="J76" s="187">
        <v>25</v>
      </c>
      <c r="K76" s="189">
        <f t="shared" si="6"/>
        <v>438</v>
      </c>
      <c r="L76" s="195">
        <f t="shared" si="7"/>
        <v>0.22729631551634666</v>
      </c>
      <c r="N76" s="14">
        <v>1927</v>
      </c>
    </row>
    <row r="77" spans="2:14" ht="20.100000000000001" customHeight="1">
      <c r="B77" s="215" t="s">
        <v>180</v>
      </c>
      <c r="C77" s="216"/>
      <c r="D77" s="187">
        <v>294</v>
      </c>
      <c r="E77" s="188">
        <v>207</v>
      </c>
      <c r="F77" s="188">
        <v>339</v>
      </c>
      <c r="G77" s="188">
        <v>231</v>
      </c>
      <c r="H77" s="188">
        <v>212</v>
      </c>
      <c r="I77" s="188">
        <v>230</v>
      </c>
      <c r="J77" s="187">
        <v>110</v>
      </c>
      <c r="K77" s="189">
        <f t="shared" si="6"/>
        <v>1623</v>
      </c>
      <c r="L77" s="195">
        <f t="shared" si="7"/>
        <v>0.21066978193146418</v>
      </c>
      <c r="N77" s="14">
        <v>7704</v>
      </c>
    </row>
    <row r="78" spans="2:14" ht="20.100000000000001" customHeight="1">
      <c r="B78" s="215" t="s">
        <v>181</v>
      </c>
      <c r="C78" s="216"/>
      <c r="D78" s="187">
        <v>51</v>
      </c>
      <c r="E78" s="188">
        <v>28</v>
      </c>
      <c r="F78" s="188">
        <v>46</v>
      </c>
      <c r="G78" s="188">
        <v>28</v>
      </c>
      <c r="H78" s="188">
        <v>27</v>
      </c>
      <c r="I78" s="188">
        <v>34</v>
      </c>
      <c r="J78" s="187">
        <v>17</v>
      </c>
      <c r="K78" s="189">
        <f t="shared" si="6"/>
        <v>231</v>
      </c>
      <c r="L78" s="195">
        <f t="shared" si="7"/>
        <v>0.19642857142857142</v>
      </c>
      <c r="N78" s="14">
        <v>1176</v>
      </c>
    </row>
    <row r="79" spans="2:14" ht="20.100000000000001" customHeight="1">
      <c r="B79" s="215" t="s">
        <v>182</v>
      </c>
      <c r="C79" s="216"/>
      <c r="D79" s="187">
        <v>235</v>
      </c>
      <c r="E79" s="188">
        <v>168</v>
      </c>
      <c r="F79" s="188">
        <v>361</v>
      </c>
      <c r="G79" s="188">
        <v>191</v>
      </c>
      <c r="H79" s="188">
        <v>155</v>
      </c>
      <c r="I79" s="188">
        <v>264</v>
      </c>
      <c r="J79" s="187">
        <v>128</v>
      </c>
      <c r="K79" s="189">
        <f t="shared" si="6"/>
        <v>1502</v>
      </c>
      <c r="L79" s="195">
        <f t="shared" si="7"/>
        <v>0.17093433481279163</v>
      </c>
      <c r="N79" s="14">
        <v>8787</v>
      </c>
    </row>
    <row r="80" spans="2:14" ht="20.100000000000001" customHeight="1">
      <c r="B80" s="215" t="s">
        <v>183</v>
      </c>
      <c r="C80" s="216"/>
      <c r="D80" s="45">
        <v>62</v>
      </c>
      <c r="E80" s="46">
        <v>42</v>
      </c>
      <c r="F80" s="46">
        <v>66</v>
      </c>
      <c r="G80" s="46">
        <v>51</v>
      </c>
      <c r="H80" s="46">
        <v>32</v>
      </c>
      <c r="I80" s="46">
        <v>72</v>
      </c>
      <c r="J80" s="45">
        <v>30</v>
      </c>
      <c r="K80" s="47">
        <f t="shared" si="6"/>
        <v>355</v>
      </c>
      <c r="L80" s="195">
        <f t="shared" si="7"/>
        <v>0.17376407244248654</v>
      </c>
      <c r="N80" s="14">
        <v>2043</v>
      </c>
    </row>
    <row r="81" spans="2:14" ht="20.100000000000001" customHeight="1">
      <c r="B81" s="215" t="s">
        <v>184</v>
      </c>
      <c r="C81" s="216"/>
      <c r="D81" s="45">
        <v>58</v>
      </c>
      <c r="E81" s="46">
        <v>59</v>
      </c>
      <c r="F81" s="46">
        <v>107</v>
      </c>
      <c r="G81" s="46">
        <v>51</v>
      </c>
      <c r="H81" s="46">
        <v>63</v>
      </c>
      <c r="I81" s="46">
        <v>64</v>
      </c>
      <c r="J81" s="45">
        <v>34</v>
      </c>
      <c r="K81" s="47">
        <f t="shared" si="6"/>
        <v>436</v>
      </c>
      <c r="L81" s="195">
        <f t="shared" si="7"/>
        <v>0.16428033157498115</v>
      </c>
      <c r="N81" s="14">
        <v>2654</v>
      </c>
    </row>
    <row r="82" spans="2:14" ht="20.100000000000001" customHeight="1">
      <c r="B82" s="215" t="s">
        <v>185</v>
      </c>
      <c r="C82" s="216"/>
      <c r="D82" s="40">
        <v>244</v>
      </c>
      <c r="E82" s="39">
        <v>161</v>
      </c>
      <c r="F82" s="39">
        <v>275</v>
      </c>
      <c r="G82" s="39">
        <v>133</v>
      </c>
      <c r="H82" s="39">
        <v>123</v>
      </c>
      <c r="I82" s="39">
        <v>165</v>
      </c>
      <c r="J82" s="40">
        <v>92</v>
      </c>
      <c r="K82" s="190">
        <f t="shared" si="6"/>
        <v>1193</v>
      </c>
      <c r="L82" s="197">
        <f t="shared" si="7"/>
        <v>0.18690271032429892</v>
      </c>
      <c r="N82" s="14">
        <v>6383</v>
      </c>
    </row>
    <row r="83" spans="2:14" ht="20.100000000000001" customHeight="1"/>
    <row r="84" spans="2:14" ht="20.100000000000001" customHeight="1"/>
    <row r="85" spans="2:14" ht="20.100000000000001" customHeight="1"/>
    <row r="86" spans="2:14" ht="20.100000000000001" customHeight="1"/>
    <row r="87" spans="2:14" ht="20.100000000000001" customHeight="1"/>
    <row r="88" spans="2:14" ht="20.100000000000001" customHeight="1"/>
    <row r="89" spans="2:14" ht="20.100000000000001" customHeight="1"/>
    <row r="90" spans="2:14" ht="20.100000000000001" customHeight="1"/>
    <row r="91" spans="2:14" ht="20.100000000000001" customHeight="1"/>
    <row r="92" spans="2:14" ht="20.100000000000001" customHeight="1"/>
    <row r="93" spans="2:14" ht="20.100000000000001" customHeight="1"/>
    <row r="94" spans="2:14" ht="20.100000000000001" customHeight="1"/>
    <row r="95" spans="2:14" ht="20.100000000000001" customHeight="1"/>
    <row r="96" spans="2:14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</sheetData>
  <mergeCells count="45">
    <mergeCell ref="B80:C80"/>
    <mergeCell ref="B81:C81"/>
    <mergeCell ref="B82:C82"/>
    <mergeCell ref="B75:C75"/>
    <mergeCell ref="B76:C76"/>
    <mergeCell ref="B77:C77"/>
    <mergeCell ref="B78:C78"/>
    <mergeCell ref="B79:C79"/>
    <mergeCell ref="B70:C70"/>
    <mergeCell ref="B71:C71"/>
    <mergeCell ref="B72:C72"/>
    <mergeCell ref="B73:C73"/>
    <mergeCell ref="B74:C74"/>
    <mergeCell ref="B65:C65"/>
    <mergeCell ref="B66:C66"/>
    <mergeCell ref="B67:C67"/>
    <mergeCell ref="B68:C68"/>
    <mergeCell ref="B69:C69"/>
    <mergeCell ref="B60:C60"/>
    <mergeCell ref="B61:C61"/>
    <mergeCell ref="B62:C62"/>
    <mergeCell ref="B63:C63"/>
    <mergeCell ref="B64:C64"/>
    <mergeCell ref="B55:C55"/>
    <mergeCell ref="B56:C56"/>
    <mergeCell ref="B57:C57"/>
    <mergeCell ref="B58:C58"/>
    <mergeCell ref="B59:C59"/>
    <mergeCell ref="B50:C50"/>
    <mergeCell ref="B51:C51"/>
    <mergeCell ref="B52:C52"/>
    <mergeCell ref="B53:C53"/>
    <mergeCell ref="B54:C54"/>
    <mergeCell ref="B4:C4"/>
    <mergeCell ref="B8:C8"/>
    <mergeCell ref="B9:C9"/>
    <mergeCell ref="B24:C24"/>
    <mergeCell ref="B31:C31"/>
    <mergeCell ref="B32:C32"/>
    <mergeCell ref="B25:C25"/>
    <mergeCell ref="B26:C26"/>
    <mergeCell ref="B27:C27"/>
    <mergeCell ref="B28:C28"/>
    <mergeCell ref="B29:C29"/>
    <mergeCell ref="B30:C30"/>
  </mergeCells>
  <phoneticPr fontId="2"/>
  <pageMargins left="0.51181102362204722" right="0.51181102362204722" top="0.35433070866141736" bottom="0.35433070866141736" header="0.31496062992125984" footer="0.31496062992125984"/>
  <pageSetup paperSize="9" scale="98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S109"/>
  <sheetViews>
    <sheetView zoomScaleNormal="100" workbookViewId="0"/>
  </sheetViews>
  <sheetFormatPr defaultColWidth="9" defaultRowHeight="13.2"/>
  <cols>
    <col min="1" max="1" width="2.44140625" style="14" customWidth="1"/>
    <col min="2" max="2" width="2.6640625" style="14" customWidth="1"/>
    <col min="3" max="3" width="16.88671875" style="14" customWidth="1"/>
    <col min="4" max="11" width="10.109375" style="14" customWidth="1"/>
    <col min="12" max="19" width="8.6640625" style="14" customWidth="1"/>
    <col min="20" max="20" width="9.6640625" style="14" customWidth="1"/>
    <col min="21" max="21" width="8.6640625" style="14" customWidth="1"/>
    <col min="22" max="22" width="9.109375" style="14" bestFit="1" customWidth="1"/>
    <col min="23" max="23" width="11" style="14" bestFit="1" customWidth="1"/>
    <col min="24" max="16384" width="9" style="14"/>
  </cols>
  <sheetData>
    <row r="1" spans="1:19" ht="20.100000000000001" customHeight="1">
      <c r="A1" s="106" t="s">
        <v>52</v>
      </c>
    </row>
    <row r="2" spans="1:19" ht="20.100000000000001" customHeight="1"/>
    <row r="3" spans="1:19" ht="20.100000000000001" customHeight="1" thickBot="1">
      <c r="B3" s="219"/>
      <c r="C3" s="219"/>
      <c r="D3" s="219" t="s">
        <v>120</v>
      </c>
      <c r="E3" s="219"/>
      <c r="F3" s="219" t="s">
        <v>121</v>
      </c>
      <c r="G3" s="219"/>
      <c r="H3" s="219" t="s">
        <v>122</v>
      </c>
      <c r="I3" s="219"/>
      <c r="J3" s="219" t="s">
        <v>123</v>
      </c>
      <c r="K3" s="219"/>
      <c r="N3" s="109" t="s">
        <v>99</v>
      </c>
      <c r="O3" s="110"/>
      <c r="P3" s="111"/>
      <c r="Q3" s="61" t="s">
        <v>100</v>
      </c>
      <c r="R3" s="90" t="s">
        <v>101</v>
      </c>
      <c r="S3" s="90" t="s">
        <v>102</v>
      </c>
    </row>
    <row r="4" spans="1:19" ht="33" customHeight="1" thickTop="1" thickBot="1">
      <c r="B4" s="221"/>
      <c r="C4" s="221"/>
      <c r="D4" s="145" t="s">
        <v>125</v>
      </c>
      <c r="E4" s="146" t="s">
        <v>126</v>
      </c>
      <c r="F4" s="147" t="s">
        <v>125</v>
      </c>
      <c r="G4" s="148" t="s">
        <v>126</v>
      </c>
      <c r="H4" s="145" t="s">
        <v>125</v>
      </c>
      <c r="I4" s="146" t="s">
        <v>126</v>
      </c>
      <c r="J4" s="147" t="s">
        <v>125</v>
      </c>
      <c r="K4" s="148" t="s">
        <v>126</v>
      </c>
      <c r="N4" s="140"/>
      <c r="O4" s="85"/>
      <c r="P4" s="141"/>
      <c r="Q4" s="142"/>
      <c r="R4" s="143"/>
      <c r="S4" s="143"/>
    </row>
    <row r="5" spans="1:19" ht="20.100000000000001" customHeight="1" thickTop="1">
      <c r="B5" s="220" t="s">
        <v>112</v>
      </c>
      <c r="C5" s="220"/>
      <c r="D5" s="150">
        <v>7001</v>
      </c>
      <c r="E5" s="149">
        <v>384143.04999999993</v>
      </c>
      <c r="F5" s="151">
        <v>1919</v>
      </c>
      <c r="G5" s="152">
        <v>38492.31</v>
      </c>
      <c r="H5" s="150">
        <v>550</v>
      </c>
      <c r="I5" s="149">
        <v>116092.87000000002</v>
      </c>
      <c r="J5" s="151">
        <v>1223</v>
      </c>
      <c r="K5" s="152">
        <v>408252.50999999995</v>
      </c>
      <c r="M5" s="162">
        <f>Q5+Q7</f>
        <v>44716</v>
      </c>
      <c r="N5" s="121" t="s">
        <v>106</v>
      </c>
      <c r="O5" s="122"/>
      <c r="P5" s="134"/>
      <c r="Q5" s="123">
        <v>35378</v>
      </c>
      <c r="R5" s="124">
        <v>2115127.8100000005</v>
      </c>
      <c r="S5" s="124">
        <f>R5/Q5*100</f>
        <v>5978.6528633614125</v>
      </c>
    </row>
    <row r="6" spans="1:19" ht="20.100000000000001" customHeight="1">
      <c r="B6" s="217" t="s">
        <v>113</v>
      </c>
      <c r="C6" s="217"/>
      <c r="D6" s="153">
        <v>5030</v>
      </c>
      <c r="E6" s="154">
        <v>307916.45000000007</v>
      </c>
      <c r="F6" s="155">
        <v>1663</v>
      </c>
      <c r="G6" s="156">
        <v>31682.339999999993</v>
      </c>
      <c r="H6" s="153">
        <v>425</v>
      </c>
      <c r="I6" s="154">
        <v>93183.09</v>
      </c>
      <c r="J6" s="155">
        <v>879</v>
      </c>
      <c r="K6" s="156">
        <v>267136.73</v>
      </c>
      <c r="M6" s="58"/>
      <c r="N6" s="125"/>
      <c r="O6" s="94" t="s">
        <v>103</v>
      </c>
      <c r="P6" s="107"/>
      <c r="Q6" s="98">
        <f>Q5/Q$13</f>
        <v>0.63762526133660158</v>
      </c>
      <c r="R6" s="99">
        <f>R5/R$13</f>
        <v>0.39931513041112182</v>
      </c>
      <c r="S6" s="100" t="s">
        <v>105</v>
      </c>
    </row>
    <row r="7" spans="1:19" ht="20.100000000000001" customHeight="1">
      <c r="B7" s="217" t="s">
        <v>114</v>
      </c>
      <c r="C7" s="217"/>
      <c r="D7" s="153">
        <v>3161</v>
      </c>
      <c r="E7" s="154">
        <v>188884.99</v>
      </c>
      <c r="F7" s="155">
        <v>977</v>
      </c>
      <c r="G7" s="156">
        <v>17523.160000000003</v>
      </c>
      <c r="H7" s="153">
        <v>472</v>
      </c>
      <c r="I7" s="154">
        <v>108337.39000000003</v>
      </c>
      <c r="J7" s="155">
        <v>625</v>
      </c>
      <c r="K7" s="156">
        <v>197696.56</v>
      </c>
      <c r="M7" s="58"/>
      <c r="N7" s="126" t="s">
        <v>107</v>
      </c>
      <c r="O7" s="127"/>
      <c r="P7" s="135"/>
      <c r="Q7" s="128">
        <v>9338</v>
      </c>
      <c r="R7" s="129">
        <v>177540.67999999991</v>
      </c>
      <c r="S7" s="129">
        <f>R7/Q7*100</f>
        <v>1901.2709359605899</v>
      </c>
    </row>
    <row r="8" spans="1:19" ht="20.100000000000001" customHeight="1">
      <c r="B8" s="217" t="s">
        <v>115</v>
      </c>
      <c r="C8" s="217"/>
      <c r="D8" s="153">
        <v>1268</v>
      </c>
      <c r="E8" s="154">
        <v>77947.73000000001</v>
      </c>
      <c r="F8" s="155">
        <v>308</v>
      </c>
      <c r="G8" s="156">
        <v>5536.8799999999992</v>
      </c>
      <c r="H8" s="153">
        <v>60</v>
      </c>
      <c r="I8" s="154">
        <v>13531.91</v>
      </c>
      <c r="J8" s="155">
        <v>331</v>
      </c>
      <c r="K8" s="156">
        <v>104611.34</v>
      </c>
      <c r="L8" s="89"/>
      <c r="M8" s="88"/>
      <c r="N8" s="130"/>
      <c r="O8" s="94" t="s">
        <v>103</v>
      </c>
      <c r="P8" s="107"/>
      <c r="Q8" s="98">
        <f>Q7/Q$13</f>
        <v>0.1683007713935549</v>
      </c>
      <c r="R8" s="99">
        <f>R7/R$13</f>
        <v>3.3517917665447934E-2</v>
      </c>
      <c r="S8" s="100" t="s">
        <v>104</v>
      </c>
    </row>
    <row r="9" spans="1:19" ht="20.100000000000001" customHeight="1">
      <c r="B9" s="217" t="s">
        <v>116</v>
      </c>
      <c r="C9" s="217"/>
      <c r="D9" s="153">
        <v>1867</v>
      </c>
      <c r="E9" s="154">
        <v>128547.03</v>
      </c>
      <c r="F9" s="155">
        <v>472</v>
      </c>
      <c r="G9" s="156">
        <v>10532.709999999997</v>
      </c>
      <c r="H9" s="153">
        <v>319</v>
      </c>
      <c r="I9" s="154">
        <v>66134.160000000018</v>
      </c>
      <c r="J9" s="155">
        <v>411</v>
      </c>
      <c r="K9" s="156">
        <v>132246.84</v>
      </c>
      <c r="L9" s="89"/>
      <c r="M9" s="88"/>
      <c r="N9" s="126" t="s">
        <v>108</v>
      </c>
      <c r="O9" s="127"/>
      <c r="P9" s="135"/>
      <c r="Q9" s="128">
        <v>3912</v>
      </c>
      <c r="R9" s="129">
        <v>868402.89</v>
      </c>
      <c r="S9" s="129">
        <f>R9/Q9*100</f>
        <v>22198.437883435581</v>
      </c>
    </row>
    <row r="10" spans="1:19" ht="20.100000000000001" customHeight="1">
      <c r="B10" s="217" t="s">
        <v>117</v>
      </c>
      <c r="C10" s="217"/>
      <c r="D10" s="153">
        <v>4548</v>
      </c>
      <c r="E10" s="154">
        <v>282383.83</v>
      </c>
      <c r="F10" s="155">
        <v>888</v>
      </c>
      <c r="G10" s="156">
        <v>17694.87</v>
      </c>
      <c r="H10" s="153">
        <v>594</v>
      </c>
      <c r="I10" s="154">
        <v>138945.28</v>
      </c>
      <c r="J10" s="155">
        <v>1000</v>
      </c>
      <c r="K10" s="156">
        <v>316062.81</v>
      </c>
      <c r="L10" s="89"/>
      <c r="M10" s="88"/>
      <c r="N10" s="95"/>
      <c r="O10" s="94" t="s">
        <v>103</v>
      </c>
      <c r="P10" s="107"/>
      <c r="Q10" s="98">
        <f>Q9/Q$13</f>
        <v>7.0506812774854016E-2</v>
      </c>
      <c r="R10" s="99">
        <f>R9/R$13</f>
        <v>0.16394584366499584</v>
      </c>
      <c r="S10" s="100" t="s">
        <v>104</v>
      </c>
    </row>
    <row r="11" spans="1:19" ht="20.100000000000001" customHeight="1">
      <c r="B11" s="217" t="s">
        <v>118</v>
      </c>
      <c r="C11" s="217"/>
      <c r="D11" s="153">
        <v>9680</v>
      </c>
      <c r="E11" s="154">
        <v>564392.18000000052</v>
      </c>
      <c r="F11" s="155">
        <v>2249</v>
      </c>
      <c r="G11" s="156">
        <v>39788.939999999995</v>
      </c>
      <c r="H11" s="153">
        <v>1184</v>
      </c>
      <c r="I11" s="154">
        <v>271220.47999999992</v>
      </c>
      <c r="J11" s="155">
        <v>1660</v>
      </c>
      <c r="K11" s="156">
        <v>484551.83000000013</v>
      </c>
      <c r="L11" s="89"/>
      <c r="M11" s="88"/>
      <c r="N11" s="126" t="s">
        <v>109</v>
      </c>
      <c r="O11" s="127"/>
      <c r="P11" s="135"/>
      <c r="Q11" s="101">
        <v>6856</v>
      </c>
      <c r="R11" s="102">
        <v>2135817.3400000003</v>
      </c>
      <c r="S11" s="102">
        <f>R11/Q11*100</f>
        <v>31152.528296382734</v>
      </c>
    </row>
    <row r="12" spans="1:19" ht="20.100000000000001" customHeight="1" thickBot="1">
      <c r="B12" s="218" t="s">
        <v>119</v>
      </c>
      <c r="C12" s="218"/>
      <c r="D12" s="157">
        <v>2823</v>
      </c>
      <c r="E12" s="158">
        <v>180912.54999999996</v>
      </c>
      <c r="F12" s="159">
        <v>862</v>
      </c>
      <c r="G12" s="160">
        <v>16289.470000000003</v>
      </c>
      <c r="H12" s="157">
        <v>308</v>
      </c>
      <c r="I12" s="158">
        <v>60957.71</v>
      </c>
      <c r="J12" s="159">
        <v>727</v>
      </c>
      <c r="K12" s="160">
        <v>225258.72</v>
      </c>
      <c r="L12" s="89"/>
      <c r="M12" s="88"/>
      <c r="N12" s="125"/>
      <c r="O12" s="84" t="s">
        <v>103</v>
      </c>
      <c r="P12" s="108"/>
      <c r="Q12" s="103">
        <f>Q11/Q$13</f>
        <v>0.12356715449498955</v>
      </c>
      <c r="R12" s="104">
        <f>R11/R$13</f>
        <v>0.40322110825843438</v>
      </c>
      <c r="S12" s="105" t="s">
        <v>104</v>
      </c>
    </row>
    <row r="13" spans="1:19" ht="20.100000000000001" customHeight="1" thickTop="1">
      <c r="B13" s="161" t="s">
        <v>124</v>
      </c>
      <c r="C13" s="161"/>
      <c r="D13" s="150">
        <v>35378</v>
      </c>
      <c r="E13" s="149">
        <v>2115127.8100000005</v>
      </c>
      <c r="F13" s="151">
        <v>9338</v>
      </c>
      <c r="G13" s="152">
        <v>177540.67999999991</v>
      </c>
      <c r="H13" s="150">
        <v>3912</v>
      </c>
      <c r="I13" s="149">
        <v>868402.89</v>
      </c>
      <c r="J13" s="151">
        <v>6856</v>
      </c>
      <c r="K13" s="152">
        <v>2135817.3400000003</v>
      </c>
      <c r="M13" s="58"/>
      <c r="N13" s="131" t="s">
        <v>110</v>
      </c>
      <c r="O13" s="132"/>
      <c r="P13" s="133"/>
      <c r="Q13" s="96">
        <f>Q5+Q7+Q9+Q11</f>
        <v>55484</v>
      </c>
      <c r="R13" s="97">
        <f>R5+R7+R9+R11</f>
        <v>5296888.7200000007</v>
      </c>
      <c r="S13" s="97">
        <f>R13/Q13*100</f>
        <v>9546.6958402422333</v>
      </c>
    </row>
    <row r="14" spans="1:19" ht="20.100000000000001" customHeight="1">
      <c r="N14" s="130"/>
      <c r="O14" s="94" t="s">
        <v>103</v>
      </c>
      <c r="P14" s="107"/>
      <c r="Q14" s="98">
        <f>Q13/Q$13</f>
        <v>1</v>
      </c>
      <c r="R14" s="99">
        <f>R13/R$13</f>
        <v>1</v>
      </c>
      <c r="S14" s="100" t="s">
        <v>104</v>
      </c>
    </row>
    <row r="15" spans="1:19" ht="20.100000000000001" customHeight="1">
      <c r="B15" s="91"/>
      <c r="C15" s="85"/>
      <c r="D15" s="85"/>
      <c r="E15" s="92"/>
      <c r="F15" s="92"/>
      <c r="G15" s="93"/>
      <c r="N15" s="14" t="s">
        <v>127</v>
      </c>
      <c r="O15" s="14" t="s">
        <v>128</v>
      </c>
      <c r="P15" s="14" t="s">
        <v>129</v>
      </c>
      <c r="Q15" s="14" t="s">
        <v>130</v>
      </c>
    </row>
    <row r="16" spans="1:19" ht="20.100000000000001" customHeight="1">
      <c r="M16" s="14" t="s">
        <v>131</v>
      </c>
      <c r="N16" s="58">
        <f>D5/(D5+F5+H5+J5)</f>
        <v>0.65472739175161321</v>
      </c>
      <c r="O16" s="58">
        <f>F5/(D5+F5+H5+J5)</f>
        <v>0.1794632002244459</v>
      </c>
      <c r="P16" s="58">
        <f>H5/(D5+F5+H5+J5)</f>
        <v>5.1435518563546244E-2</v>
      </c>
      <c r="Q16" s="58">
        <f>J5/(D5+F5+H5+J5)</f>
        <v>0.11437388946039465</v>
      </c>
    </row>
    <row r="17" spans="13:17" ht="20.100000000000001" customHeight="1">
      <c r="M17" s="14" t="s">
        <v>132</v>
      </c>
      <c r="N17" s="58">
        <f t="shared" ref="N17:N23" si="0">D6/(D6+F6+H6+J6)</f>
        <v>0.6289858697011379</v>
      </c>
      <c r="O17" s="58">
        <f t="shared" ref="O17:O23" si="1">F6/(D6+F6+H6+J6)</f>
        <v>0.20795298236838813</v>
      </c>
      <c r="P17" s="58">
        <f t="shared" ref="P17:P23" si="2">H6/(D6+F6+H6+J6)</f>
        <v>5.314492934850569E-2</v>
      </c>
      <c r="Q17" s="58">
        <f t="shared" ref="Q17:Q23" si="3">J6/(D6+F6+H6+J6)</f>
        <v>0.10991621858196823</v>
      </c>
    </row>
    <row r="18" spans="13:17" ht="20.100000000000001" customHeight="1">
      <c r="M18" s="14" t="s">
        <v>133</v>
      </c>
      <c r="N18" s="58">
        <f t="shared" si="0"/>
        <v>0.60382043935052532</v>
      </c>
      <c r="O18" s="58">
        <f t="shared" si="1"/>
        <v>0.18662846227316141</v>
      </c>
      <c r="P18" s="58">
        <f t="shared" si="2"/>
        <v>9.0162368672397325E-2</v>
      </c>
      <c r="Q18" s="58">
        <f t="shared" si="3"/>
        <v>0.11938872970391595</v>
      </c>
    </row>
    <row r="19" spans="13:17" ht="20.100000000000001" customHeight="1">
      <c r="M19" s="14" t="s">
        <v>134</v>
      </c>
      <c r="N19" s="58">
        <f t="shared" si="0"/>
        <v>0.64463650228774783</v>
      </c>
      <c r="O19" s="58">
        <f t="shared" si="1"/>
        <v>0.15658362989323843</v>
      </c>
      <c r="P19" s="58">
        <f t="shared" si="2"/>
        <v>3.0503304524656837E-2</v>
      </c>
      <c r="Q19" s="58">
        <f t="shared" si="3"/>
        <v>0.16827656329435689</v>
      </c>
    </row>
    <row r="20" spans="13:17" ht="20.100000000000001" customHeight="1">
      <c r="M20" s="14" t="s">
        <v>135</v>
      </c>
      <c r="N20" s="58">
        <f t="shared" si="0"/>
        <v>0.60834147930922122</v>
      </c>
      <c r="O20" s="58">
        <f t="shared" si="1"/>
        <v>0.15379602476376669</v>
      </c>
      <c r="P20" s="58">
        <f t="shared" si="2"/>
        <v>0.1039426523297491</v>
      </c>
      <c r="Q20" s="58">
        <f t="shared" si="3"/>
        <v>0.13391984359726294</v>
      </c>
    </row>
    <row r="21" spans="13:17" ht="20.100000000000001" customHeight="1">
      <c r="M21" s="14" t="s">
        <v>136</v>
      </c>
      <c r="N21" s="58">
        <f t="shared" si="0"/>
        <v>0.6469416785206259</v>
      </c>
      <c r="O21" s="58">
        <f t="shared" si="1"/>
        <v>0.12631578947368421</v>
      </c>
      <c r="P21" s="58">
        <f t="shared" si="2"/>
        <v>8.4495021337126594E-2</v>
      </c>
      <c r="Q21" s="58">
        <f t="shared" si="3"/>
        <v>0.14224751066856331</v>
      </c>
    </row>
    <row r="22" spans="13:17" ht="20.100000000000001" customHeight="1">
      <c r="M22" s="14" t="s">
        <v>137</v>
      </c>
      <c r="N22" s="58">
        <f t="shared" si="0"/>
        <v>0.65524944154877141</v>
      </c>
      <c r="O22" s="58">
        <f t="shared" si="1"/>
        <v>0.15223718946727138</v>
      </c>
      <c r="P22" s="58">
        <f t="shared" si="2"/>
        <v>8.0146212685304266E-2</v>
      </c>
      <c r="Q22" s="58">
        <f t="shared" si="3"/>
        <v>0.11236715629865295</v>
      </c>
    </row>
    <row r="23" spans="13:17" ht="20.100000000000001" customHeight="1">
      <c r="M23" s="14" t="s">
        <v>138</v>
      </c>
      <c r="N23" s="58">
        <f t="shared" si="0"/>
        <v>0.59809322033898304</v>
      </c>
      <c r="O23" s="58">
        <f t="shared" si="1"/>
        <v>0.1826271186440678</v>
      </c>
      <c r="P23" s="58">
        <f t="shared" si="2"/>
        <v>6.5254237288135591E-2</v>
      </c>
      <c r="Q23" s="58">
        <f t="shared" si="3"/>
        <v>0.15402542372881356</v>
      </c>
    </row>
    <row r="24" spans="13:17" ht="20.100000000000001" customHeight="1">
      <c r="M24" s="14" t="s">
        <v>139</v>
      </c>
      <c r="N24" s="58">
        <f t="shared" ref="N24" si="4">D13/(D13+F13+H13+J13)</f>
        <v>0.63762526133660158</v>
      </c>
      <c r="O24" s="58">
        <f t="shared" ref="O24" si="5">F13/(D13+F13+H13+J13)</f>
        <v>0.1683007713935549</v>
      </c>
      <c r="P24" s="58">
        <f t="shared" ref="P24" si="6">H13/(D13+F13+H13+J13)</f>
        <v>7.0506812774854016E-2</v>
      </c>
      <c r="Q24" s="58">
        <f t="shared" ref="Q24" si="7">J13/(D13+F13+H13+J13)</f>
        <v>0.12356715449498955</v>
      </c>
    </row>
    <row r="25" spans="13:17" ht="20.100000000000001" customHeight="1"/>
    <row r="26" spans="13:17" ht="20.100000000000001" customHeight="1"/>
    <row r="27" spans="13:17" ht="20.100000000000001" customHeight="1"/>
    <row r="28" spans="13:17" ht="20.100000000000001" customHeight="1">
      <c r="N28" s="14" t="s">
        <v>127</v>
      </c>
      <c r="O28" s="14" t="s">
        <v>128</v>
      </c>
      <c r="P28" s="14" t="s">
        <v>129</v>
      </c>
      <c r="Q28" s="14" t="s">
        <v>130</v>
      </c>
    </row>
    <row r="29" spans="13:17" ht="20.100000000000001" customHeight="1">
      <c r="M29" s="14" t="s">
        <v>131</v>
      </c>
      <c r="N29" s="58">
        <f>E5/(E5+G5+I5+K5)</f>
        <v>0.40565033033301179</v>
      </c>
      <c r="O29" s="58">
        <f>G5/(E5+G5+I5+K5)</f>
        <v>4.0647405352721322E-2</v>
      </c>
      <c r="P29" s="58">
        <f>I5/(E5+G5+I5+K5)</f>
        <v>0.12259264111327124</v>
      </c>
      <c r="Q29" s="58">
        <f>K5/(E5+G5+I5+K5)</f>
        <v>0.43110962320099555</v>
      </c>
    </row>
    <row r="30" spans="13:17" ht="20.100000000000001" customHeight="1">
      <c r="M30" s="14" t="s">
        <v>132</v>
      </c>
      <c r="N30" s="58">
        <f t="shared" ref="N30:N37" si="8">E6/(E6+G6+I6+K6)</f>
        <v>0.43993179435534663</v>
      </c>
      <c r="O30" s="58">
        <f t="shared" ref="O30:O37" si="9">G6/(E6+G6+I6+K6)</f>
        <v>4.5265748827567238E-2</v>
      </c>
      <c r="P30" s="58">
        <f t="shared" ref="P30:P37" si="10">I6/(E6+G6+I6+K6)</f>
        <v>0.13313417970126554</v>
      </c>
      <c r="Q30" s="58">
        <f t="shared" ref="Q30:Q37" si="11">K6/(E6+G6+I6+K6)</f>
        <v>0.38166827711582063</v>
      </c>
    </row>
    <row r="31" spans="13:17" ht="20.100000000000001" customHeight="1">
      <c r="M31" s="14" t="s">
        <v>133</v>
      </c>
      <c r="N31" s="58">
        <f t="shared" si="8"/>
        <v>0.36859772060102003</v>
      </c>
      <c r="O31" s="58">
        <f t="shared" si="9"/>
        <v>3.4195394952912732E-2</v>
      </c>
      <c r="P31" s="58">
        <f t="shared" si="10"/>
        <v>0.2114139138841247</v>
      </c>
      <c r="Q31" s="58">
        <f t="shared" si="11"/>
        <v>0.38579297056194251</v>
      </c>
    </row>
    <row r="32" spans="13:17" ht="20.100000000000001" customHeight="1">
      <c r="M32" s="14" t="s">
        <v>134</v>
      </c>
      <c r="N32" s="58">
        <f t="shared" si="8"/>
        <v>0.386592061235982</v>
      </c>
      <c r="O32" s="58">
        <f t="shared" si="9"/>
        <v>2.7460887597577036E-2</v>
      </c>
      <c r="P32" s="58">
        <f t="shared" si="10"/>
        <v>6.7113294759960251E-2</v>
      </c>
      <c r="Q32" s="58">
        <f t="shared" si="11"/>
        <v>0.51883375640648066</v>
      </c>
    </row>
    <row r="33" spans="13:17" ht="20.100000000000001" customHeight="1">
      <c r="M33" s="14" t="s">
        <v>135</v>
      </c>
      <c r="N33" s="58">
        <f t="shared" si="8"/>
        <v>0.38092440027245839</v>
      </c>
      <c r="O33" s="58">
        <f t="shared" si="9"/>
        <v>3.1211660354920095E-2</v>
      </c>
      <c r="P33" s="58">
        <f t="shared" si="10"/>
        <v>0.19597586374047546</v>
      </c>
      <c r="Q33" s="58">
        <f t="shared" si="11"/>
        <v>0.39188807563214612</v>
      </c>
    </row>
    <row r="34" spans="13:17" ht="20.100000000000001" customHeight="1">
      <c r="M34" s="14" t="s">
        <v>136</v>
      </c>
      <c r="N34" s="58">
        <f t="shared" si="8"/>
        <v>0.37397532805467304</v>
      </c>
      <c r="O34" s="58">
        <f t="shared" si="9"/>
        <v>2.3434220058332629E-2</v>
      </c>
      <c r="P34" s="58">
        <f t="shared" si="10"/>
        <v>0.18401233055606758</v>
      </c>
      <c r="Q34" s="58">
        <f t="shared" si="11"/>
        <v>0.4185781213309267</v>
      </c>
    </row>
    <row r="35" spans="13:17" ht="20.100000000000001" customHeight="1">
      <c r="M35" s="14" t="s">
        <v>137</v>
      </c>
      <c r="N35" s="58">
        <f t="shared" si="8"/>
        <v>0.41500846098825628</v>
      </c>
      <c r="O35" s="58">
        <f t="shared" si="9"/>
        <v>2.92575753862395E-2</v>
      </c>
      <c r="P35" s="58">
        <f t="shared" si="10"/>
        <v>0.19943365266559154</v>
      </c>
      <c r="Q35" s="58">
        <f t="shared" si="11"/>
        <v>0.35630031095991277</v>
      </c>
    </row>
    <row r="36" spans="13:17" ht="20.100000000000001" customHeight="1">
      <c r="M36" s="14" t="s">
        <v>138</v>
      </c>
      <c r="N36" s="58">
        <f t="shared" si="8"/>
        <v>0.37423592334963629</v>
      </c>
      <c r="O36" s="58">
        <f t="shared" si="9"/>
        <v>3.3696417668791924E-2</v>
      </c>
      <c r="P36" s="58">
        <f t="shared" si="10"/>
        <v>0.12609719384934523</v>
      </c>
      <c r="Q36" s="58">
        <f t="shared" si="11"/>
        <v>0.46597046513222656</v>
      </c>
    </row>
    <row r="37" spans="13:17" ht="20.100000000000001" customHeight="1">
      <c r="M37" s="14" t="s">
        <v>139</v>
      </c>
      <c r="N37" s="58">
        <f t="shared" si="8"/>
        <v>0.39931513041112182</v>
      </c>
      <c r="O37" s="58">
        <f t="shared" si="9"/>
        <v>3.3517917665447934E-2</v>
      </c>
      <c r="P37" s="58">
        <f t="shared" si="10"/>
        <v>0.16394584366499584</v>
      </c>
      <c r="Q37" s="58">
        <f t="shared" si="11"/>
        <v>0.40322110825843438</v>
      </c>
    </row>
    <row r="38" spans="13:17" ht="20.100000000000001" customHeight="1"/>
    <row r="39" spans="13:17" ht="20.100000000000001" customHeight="1"/>
    <row r="40" spans="13:17" ht="20.100000000000001" customHeight="1"/>
    <row r="41" spans="13:17" ht="20.100000000000001" customHeight="1"/>
    <row r="42" spans="13:17" ht="20.100000000000001" customHeight="1"/>
    <row r="43" spans="13:17" ht="20.100000000000001" customHeight="1"/>
    <row r="44" spans="13:17" ht="20.100000000000001" customHeight="1"/>
    <row r="45" spans="13:17" ht="20.100000000000001" customHeight="1"/>
    <row r="46" spans="13:17" ht="20.100000000000001" customHeight="1"/>
    <row r="47" spans="13:17" ht="20.100000000000001" customHeight="1"/>
    <row r="48" spans="13:1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spans="4:11" ht="20.100000000000001" customHeight="1"/>
    <row r="98" spans="4:11" ht="20.100000000000001" customHeight="1"/>
    <row r="99" spans="4:11" ht="20.100000000000001" customHeight="1"/>
    <row r="100" spans="4:11" ht="20.100000000000001" customHeight="1"/>
    <row r="101" spans="4:11" ht="20.100000000000001" customHeight="1"/>
    <row r="102" spans="4:11" ht="20.100000000000001" customHeight="1"/>
    <row r="103" spans="4:11" ht="20.100000000000001" customHeight="1"/>
    <row r="104" spans="4:11" ht="20.100000000000001" customHeight="1"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</row>
    <row r="105" spans="4:11" ht="20.100000000000001" customHeight="1"/>
    <row r="106" spans="4:11" ht="20.100000000000001" customHeight="1"/>
    <row r="107" spans="4:11" ht="20.100000000000001" customHeight="1"/>
    <row r="108" spans="4:11" ht="20.100000000000001" customHeight="1"/>
    <row r="109" spans="4:11" ht="20.100000000000001" customHeight="1"/>
  </sheetData>
  <mergeCells count="13">
    <mergeCell ref="F3:G3"/>
    <mergeCell ref="H3:I3"/>
    <mergeCell ref="J3:K3"/>
    <mergeCell ref="B3:C4"/>
    <mergeCell ref="B9:C9"/>
    <mergeCell ref="B10:C10"/>
    <mergeCell ref="B11:C11"/>
    <mergeCell ref="B12:C12"/>
    <mergeCell ref="D3:E3"/>
    <mergeCell ref="B5:C5"/>
    <mergeCell ref="B6:C6"/>
    <mergeCell ref="B7:C7"/>
    <mergeCell ref="B8:C8"/>
  </mergeCells>
  <phoneticPr fontId="2"/>
  <pageMargins left="0.51181102362204722" right="0.51181102362204722" top="0.35433070866141736" bottom="0.35433070866141736" header="0.31496062992125984" footer="0.31496062992125984"/>
  <pageSetup paperSize="9" scale="91" orientation="portrait" r:id="rId1"/>
  <colBreaks count="1" manualBreakCount="1">
    <brk id="20" max="1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106"/>
  <sheetViews>
    <sheetView zoomScaleNormal="100" workbookViewId="0"/>
  </sheetViews>
  <sheetFormatPr defaultRowHeight="13.2"/>
  <cols>
    <col min="1" max="1" width="2.33203125" customWidth="1"/>
    <col min="2" max="2" width="5.6640625" customWidth="1"/>
    <col min="3" max="4" width="14.6640625" customWidth="1"/>
    <col min="5" max="8" width="12.6640625" customWidth="1"/>
  </cols>
  <sheetData>
    <row r="1" spans="1:14" s="14" customFormat="1" ht="20.100000000000001" customHeight="1">
      <c r="A1" s="106" t="s">
        <v>97</v>
      </c>
    </row>
    <row r="2" spans="1:14" s="14" customFormat="1" ht="20.100000000000001" customHeight="1"/>
    <row r="3" spans="1:14" s="14" customFormat="1" ht="20.100000000000001" customHeight="1">
      <c r="B3" s="203" t="s">
        <v>53</v>
      </c>
      <c r="C3" s="235"/>
      <c r="D3" s="236"/>
      <c r="E3" s="239" t="s">
        <v>51</v>
      </c>
      <c r="F3" s="226" t="s">
        <v>98</v>
      </c>
      <c r="G3" s="239" t="s">
        <v>56</v>
      </c>
      <c r="H3" s="226" t="s">
        <v>98</v>
      </c>
    </row>
    <row r="4" spans="1:14" s="14" customFormat="1" ht="20.100000000000001" customHeight="1" thickBot="1">
      <c r="B4" s="204"/>
      <c r="C4" s="237"/>
      <c r="D4" s="238"/>
      <c r="E4" s="240"/>
      <c r="F4" s="227"/>
      <c r="G4" s="240"/>
      <c r="H4" s="227"/>
      <c r="N4" s="24"/>
    </row>
    <row r="5" spans="1:14" s="14" customFormat="1" ht="20.100000000000001" customHeight="1" thickTop="1">
      <c r="B5" s="228" t="s">
        <v>68</v>
      </c>
      <c r="C5" s="231" t="s">
        <v>3</v>
      </c>
      <c r="D5" s="232"/>
      <c r="E5" s="163">
        <v>5032</v>
      </c>
      <c r="F5" s="164">
        <f t="shared" ref="F5:F16" si="0">E5/SUM(E$5:E$16)</f>
        <v>0.14223528746678726</v>
      </c>
      <c r="G5" s="165">
        <v>321497.64</v>
      </c>
      <c r="H5" s="166">
        <f t="shared" ref="H5:H16" si="1">G5/SUM(G$5:G$16)</f>
        <v>0.15199915507706369</v>
      </c>
      <c r="N5" s="24"/>
    </row>
    <row r="6" spans="1:14" s="14" customFormat="1" ht="20.100000000000001" customHeight="1">
      <c r="B6" s="229"/>
      <c r="C6" s="233" t="s">
        <v>8</v>
      </c>
      <c r="D6" s="234"/>
      <c r="E6" s="167">
        <v>215</v>
      </c>
      <c r="F6" s="168">
        <f t="shared" si="0"/>
        <v>6.0772231330205213E-3</v>
      </c>
      <c r="G6" s="169">
        <v>15358.26</v>
      </c>
      <c r="H6" s="170">
        <f t="shared" si="1"/>
        <v>7.2611498593080307E-3</v>
      </c>
      <c r="N6" s="24"/>
    </row>
    <row r="7" spans="1:14" s="14" customFormat="1" ht="20.100000000000001" customHeight="1">
      <c r="B7" s="229"/>
      <c r="C7" s="233" t="s">
        <v>9</v>
      </c>
      <c r="D7" s="234"/>
      <c r="E7" s="167">
        <v>2510</v>
      </c>
      <c r="F7" s="168">
        <f t="shared" si="0"/>
        <v>7.0948046808751206E-2</v>
      </c>
      <c r="G7" s="169">
        <v>116255.91999999998</v>
      </c>
      <c r="H7" s="170">
        <f t="shared" si="1"/>
        <v>5.4964016571651057E-2</v>
      </c>
      <c r="N7" s="24"/>
    </row>
    <row r="8" spans="1:14" s="14" customFormat="1" ht="20.100000000000001" customHeight="1">
      <c r="B8" s="229"/>
      <c r="C8" s="233" t="s">
        <v>10</v>
      </c>
      <c r="D8" s="234"/>
      <c r="E8" s="167">
        <v>453</v>
      </c>
      <c r="F8" s="168">
        <f t="shared" si="0"/>
        <v>1.2804567810503703E-2</v>
      </c>
      <c r="G8" s="169">
        <v>20964.060000000005</v>
      </c>
      <c r="H8" s="170">
        <f t="shared" si="1"/>
        <v>9.9114861526973207E-3</v>
      </c>
      <c r="N8" s="24"/>
    </row>
    <row r="9" spans="1:14" s="14" customFormat="1" ht="20.100000000000001" customHeight="1">
      <c r="B9" s="229"/>
      <c r="C9" s="222" t="s">
        <v>70</v>
      </c>
      <c r="D9" s="223"/>
      <c r="E9" s="167">
        <v>5076</v>
      </c>
      <c r="F9" s="168">
        <f t="shared" si="0"/>
        <v>0.14347899824749843</v>
      </c>
      <c r="G9" s="169">
        <v>68799.78</v>
      </c>
      <c r="H9" s="170">
        <f t="shared" si="1"/>
        <v>3.2527481164365199E-2</v>
      </c>
      <c r="N9" s="24"/>
    </row>
    <row r="10" spans="1:14" s="14" customFormat="1" ht="20.100000000000001" customHeight="1">
      <c r="B10" s="229"/>
      <c r="C10" s="233" t="s">
        <v>54</v>
      </c>
      <c r="D10" s="234"/>
      <c r="E10" s="167">
        <v>6888</v>
      </c>
      <c r="F10" s="168">
        <f t="shared" si="0"/>
        <v>0.19469726948951327</v>
      </c>
      <c r="G10" s="169">
        <v>781896.45999999973</v>
      </c>
      <c r="H10" s="170">
        <f t="shared" si="1"/>
        <v>0.36966865846277153</v>
      </c>
      <c r="N10" s="24"/>
    </row>
    <row r="11" spans="1:14" s="14" customFormat="1" ht="20.100000000000001" customHeight="1">
      <c r="B11" s="229"/>
      <c r="C11" s="233" t="s">
        <v>55</v>
      </c>
      <c r="D11" s="234"/>
      <c r="E11" s="167">
        <v>3232</v>
      </c>
      <c r="F11" s="168">
        <f t="shared" si="0"/>
        <v>9.1356210074057323E-2</v>
      </c>
      <c r="G11" s="169">
        <v>285243.41000000003</v>
      </c>
      <c r="H11" s="170">
        <f t="shared" si="1"/>
        <v>0.13485871097312085</v>
      </c>
      <c r="N11" s="24"/>
    </row>
    <row r="12" spans="1:14" s="14" customFormat="1" ht="20.100000000000001" customHeight="1">
      <c r="B12" s="229"/>
      <c r="C12" s="222" t="s">
        <v>151</v>
      </c>
      <c r="D12" s="223"/>
      <c r="E12" s="167">
        <v>1126</v>
      </c>
      <c r="F12" s="168">
        <f t="shared" si="0"/>
        <v>3.1827689524563288E-2</v>
      </c>
      <c r="G12" s="169">
        <v>129114.49000000002</v>
      </c>
      <c r="H12" s="170">
        <f t="shared" si="1"/>
        <v>6.1043351323530677E-2</v>
      </c>
      <c r="N12" s="24"/>
    </row>
    <row r="13" spans="1:14" s="14" customFormat="1" ht="20.100000000000001" customHeight="1">
      <c r="B13" s="229"/>
      <c r="C13" s="222" t="s">
        <v>149</v>
      </c>
      <c r="D13" s="223"/>
      <c r="E13" s="167">
        <v>219</v>
      </c>
      <c r="F13" s="168">
        <f t="shared" si="0"/>
        <v>6.1902877494488103E-3</v>
      </c>
      <c r="G13" s="169">
        <v>17245.41</v>
      </c>
      <c r="H13" s="170">
        <f t="shared" si="1"/>
        <v>8.1533654460342053E-3</v>
      </c>
      <c r="N13" s="24"/>
    </row>
    <row r="14" spans="1:14" s="14" customFormat="1" ht="20.100000000000001" customHeight="1">
      <c r="B14" s="229"/>
      <c r="C14" s="222" t="s">
        <v>150</v>
      </c>
      <c r="D14" s="223"/>
      <c r="E14" s="167">
        <v>0</v>
      </c>
      <c r="F14" s="168">
        <f t="shared" si="0"/>
        <v>0</v>
      </c>
      <c r="G14" s="169">
        <v>0</v>
      </c>
      <c r="H14" s="170">
        <f t="shared" si="1"/>
        <v>0</v>
      </c>
      <c r="N14" s="24"/>
    </row>
    <row r="15" spans="1:14" s="14" customFormat="1" ht="20.100000000000001" customHeight="1">
      <c r="B15" s="229"/>
      <c r="C15" s="222" t="s">
        <v>72</v>
      </c>
      <c r="D15" s="223"/>
      <c r="E15" s="167">
        <v>9574</v>
      </c>
      <c r="F15" s="168">
        <f t="shared" si="0"/>
        <v>0.27062015942110917</v>
      </c>
      <c r="G15" s="169">
        <v>131905.71</v>
      </c>
      <c r="H15" s="170">
        <f t="shared" si="1"/>
        <v>6.236299734529991E-2</v>
      </c>
      <c r="N15" s="24"/>
    </row>
    <row r="16" spans="1:14" s="14" customFormat="1" ht="20.100000000000001" customHeight="1">
      <c r="B16" s="230"/>
      <c r="C16" s="224" t="s">
        <v>71</v>
      </c>
      <c r="D16" s="225"/>
      <c r="E16" s="171">
        <v>1053</v>
      </c>
      <c r="F16" s="172">
        <f t="shared" si="0"/>
        <v>2.9764260274747018E-2</v>
      </c>
      <c r="G16" s="173">
        <v>226846.66999999995</v>
      </c>
      <c r="H16" s="174">
        <f t="shared" si="1"/>
        <v>0.10724962762415761</v>
      </c>
      <c r="N16" s="24"/>
    </row>
    <row r="17" spans="2:8" s="14" customFormat="1" ht="20.100000000000001" hidden="1" customHeight="1">
      <c r="B17" s="241" t="s">
        <v>69</v>
      </c>
      <c r="C17" s="242" t="s">
        <v>83</v>
      </c>
      <c r="D17" s="243"/>
      <c r="E17" s="175">
        <v>0</v>
      </c>
      <c r="F17" s="176">
        <f t="shared" ref="F17:F28" si="2">E17/SUM(E$17:E$28)</f>
        <v>0</v>
      </c>
      <c r="G17" s="177">
        <v>0</v>
      </c>
      <c r="H17" s="178">
        <f t="shared" ref="H17:H28" si="3">G17/SUM(G$17:G$28)</f>
        <v>0</v>
      </c>
    </row>
    <row r="18" spans="2:8" s="14" customFormat="1" ht="20.100000000000001" customHeight="1">
      <c r="B18" s="229"/>
      <c r="C18" s="222" t="s">
        <v>84</v>
      </c>
      <c r="D18" s="223"/>
      <c r="E18" s="167">
        <v>0</v>
      </c>
      <c r="F18" s="168">
        <f t="shared" si="2"/>
        <v>0</v>
      </c>
      <c r="G18" s="169">
        <v>0</v>
      </c>
      <c r="H18" s="170">
        <f t="shared" si="3"/>
        <v>0</v>
      </c>
    </row>
    <row r="19" spans="2:8" s="14" customFormat="1" ht="20.100000000000001" customHeight="1">
      <c r="B19" s="229"/>
      <c r="C19" s="222" t="s">
        <v>85</v>
      </c>
      <c r="D19" s="223"/>
      <c r="E19" s="167">
        <v>755</v>
      </c>
      <c r="F19" s="168">
        <f t="shared" si="2"/>
        <v>8.0852430927393443E-2</v>
      </c>
      <c r="G19" s="169">
        <v>24414.860000000004</v>
      </c>
      <c r="H19" s="170">
        <f t="shared" si="3"/>
        <v>0.13751699047226812</v>
      </c>
    </row>
    <row r="20" spans="2:8" s="14" customFormat="1" ht="20.100000000000001" customHeight="1">
      <c r="B20" s="229"/>
      <c r="C20" s="222" t="s">
        <v>86</v>
      </c>
      <c r="D20" s="223"/>
      <c r="E20" s="167">
        <v>202</v>
      </c>
      <c r="F20" s="168">
        <f t="shared" si="2"/>
        <v>2.1632041122295994E-2</v>
      </c>
      <c r="G20" s="169">
        <v>7404.0599999999995</v>
      </c>
      <c r="H20" s="170">
        <f t="shared" si="3"/>
        <v>4.170345635715713E-2</v>
      </c>
    </row>
    <row r="21" spans="2:8" s="14" customFormat="1" ht="20.100000000000001" customHeight="1">
      <c r="B21" s="229"/>
      <c r="C21" s="222" t="s">
        <v>87</v>
      </c>
      <c r="D21" s="223"/>
      <c r="E21" s="167">
        <v>493</v>
      </c>
      <c r="F21" s="168">
        <f t="shared" si="2"/>
        <v>5.2795031055900624E-2</v>
      </c>
      <c r="G21" s="169">
        <v>6044.29</v>
      </c>
      <c r="H21" s="170">
        <f t="shared" si="3"/>
        <v>3.4044535596011012E-2</v>
      </c>
    </row>
    <row r="22" spans="2:8" s="14" customFormat="1" ht="20.100000000000001" hidden="1" customHeight="1">
      <c r="B22" s="229"/>
      <c r="C22" s="222" t="s">
        <v>88</v>
      </c>
      <c r="D22" s="223"/>
      <c r="E22" s="167">
        <v>0</v>
      </c>
      <c r="F22" s="168">
        <f t="shared" si="2"/>
        <v>0</v>
      </c>
      <c r="G22" s="169">
        <v>0</v>
      </c>
      <c r="H22" s="170">
        <f t="shared" si="3"/>
        <v>0</v>
      </c>
    </row>
    <row r="23" spans="2:8" s="14" customFormat="1" ht="20.100000000000001" customHeight="1">
      <c r="B23" s="229"/>
      <c r="C23" s="222" t="s">
        <v>89</v>
      </c>
      <c r="D23" s="223"/>
      <c r="E23" s="167">
        <v>2441</v>
      </c>
      <c r="F23" s="168">
        <f t="shared" si="2"/>
        <v>0.26140501177982439</v>
      </c>
      <c r="G23" s="169">
        <v>85256.62</v>
      </c>
      <c r="H23" s="170">
        <f t="shared" si="3"/>
        <v>0.48020893014491101</v>
      </c>
    </row>
    <row r="24" spans="2:8" s="14" customFormat="1" ht="20.100000000000001" customHeight="1">
      <c r="B24" s="229"/>
      <c r="C24" s="222" t="s">
        <v>90</v>
      </c>
      <c r="D24" s="223"/>
      <c r="E24" s="167">
        <v>69</v>
      </c>
      <c r="F24" s="168">
        <f t="shared" si="2"/>
        <v>7.3891625615763543E-3</v>
      </c>
      <c r="G24" s="169">
        <v>2538.8199999999997</v>
      </c>
      <c r="H24" s="170">
        <f t="shared" si="3"/>
        <v>1.4299933964430011E-2</v>
      </c>
    </row>
    <row r="25" spans="2:8" s="14" customFormat="1" ht="20.100000000000001" customHeight="1">
      <c r="B25" s="229"/>
      <c r="C25" s="222" t="s">
        <v>144</v>
      </c>
      <c r="D25" s="223"/>
      <c r="E25" s="167">
        <v>10</v>
      </c>
      <c r="F25" s="168">
        <f t="shared" si="2"/>
        <v>1.0708931248661383E-3</v>
      </c>
      <c r="G25" s="169">
        <v>322.27000000000004</v>
      </c>
      <c r="H25" s="170">
        <f t="shared" si="3"/>
        <v>1.815189623020482E-3</v>
      </c>
    </row>
    <row r="26" spans="2:8" s="14" customFormat="1" ht="20.100000000000001" customHeight="1">
      <c r="B26" s="229"/>
      <c r="C26" s="222" t="s">
        <v>145</v>
      </c>
      <c r="D26" s="223"/>
      <c r="E26" s="167">
        <v>0</v>
      </c>
      <c r="F26" s="168">
        <f t="shared" si="2"/>
        <v>0</v>
      </c>
      <c r="G26" s="169">
        <v>0</v>
      </c>
      <c r="H26" s="170">
        <f t="shared" si="3"/>
        <v>0</v>
      </c>
    </row>
    <row r="27" spans="2:8" s="14" customFormat="1" ht="20.100000000000001" customHeight="1">
      <c r="B27" s="229"/>
      <c r="C27" s="222" t="s">
        <v>92</v>
      </c>
      <c r="D27" s="223"/>
      <c r="E27" s="167">
        <v>5150</v>
      </c>
      <c r="F27" s="168">
        <f t="shared" si="2"/>
        <v>0.55150995930606128</v>
      </c>
      <c r="G27" s="169">
        <v>33247.550000000003</v>
      </c>
      <c r="H27" s="170">
        <f t="shared" si="3"/>
        <v>0.1872672223627847</v>
      </c>
    </row>
    <row r="28" spans="2:8" s="14" customFormat="1" ht="20.100000000000001" customHeight="1">
      <c r="B28" s="230"/>
      <c r="C28" s="222" t="s">
        <v>91</v>
      </c>
      <c r="D28" s="223"/>
      <c r="E28" s="171">
        <v>218</v>
      </c>
      <c r="F28" s="172">
        <f t="shared" si="2"/>
        <v>2.3345470122081817E-2</v>
      </c>
      <c r="G28" s="173">
        <v>18312.210000000003</v>
      </c>
      <c r="H28" s="174">
        <f t="shared" si="3"/>
        <v>0.10314374147941759</v>
      </c>
    </row>
    <row r="29" spans="2:8" s="14" customFormat="1" ht="20.100000000000001" customHeight="1">
      <c r="B29" s="252" t="s">
        <v>82</v>
      </c>
      <c r="C29" s="242" t="s">
        <v>73</v>
      </c>
      <c r="D29" s="243"/>
      <c r="E29" s="175">
        <v>189</v>
      </c>
      <c r="F29" s="176">
        <f t="shared" ref="F29:F40" si="4">E29/SUM(E$29:E$40)</f>
        <v>4.8312883435582821E-2</v>
      </c>
      <c r="G29" s="177">
        <v>34444.750000000007</v>
      </c>
      <c r="H29" s="178">
        <f t="shared" ref="H29:H40" si="5">G29/SUM(G$29:G$40)</f>
        <v>3.9664481079743998E-2</v>
      </c>
    </row>
    <row r="30" spans="2:8" s="14" customFormat="1" ht="20.100000000000001" customHeight="1">
      <c r="B30" s="253"/>
      <c r="C30" s="222" t="s">
        <v>74</v>
      </c>
      <c r="D30" s="223"/>
      <c r="E30" s="167">
        <v>4</v>
      </c>
      <c r="F30" s="168">
        <f t="shared" si="4"/>
        <v>1.0224948875255625E-3</v>
      </c>
      <c r="G30" s="169">
        <v>642.62</v>
      </c>
      <c r="H30" s="170">
        <f t="shared" si="5"/>
        <v>7.4000214347513284E-4</v>
      </c>
    </row>
    <row r="31" spans="2:8" s="14" customFormat="1" ht="20.100000000000001" customHeight="1">
      <c r="B31" s="253"/>
      <c r="C31" s="222" t="s">
        <v>75</v>
      </c>
      <c r="D31" s="223"/>
      <c r="E31" s="167">
        <v>125</v>
      </c>
      <c r="F31" s="168">
        <f t="shared" si="4"/>
        <v>3.1952965235173825E-2</v>
      </c>
      <c r="G31" s="169">
        <v>18156.05</v>
      </c>
      <c r="H31" s="170">
        <f t="shared" si="5"/>
        <v>2.090740393551661E-2</v>
      </c>
    </row>
    <row r="32" spans="2:8" s="14" customFormat="1" ht="20.100000000000001" customHeight="1">
      <c r="B32" s="253"/>
      <c r="C32" s="222" t="s">
        <v>76</v>
      </c>
      <c r="D32" s="223"/>
      <c r="E32" s="167">
        <v>10</v>
      </c>
      <c r="F32" s="168">
        <f t="shared" si="4"/>
        <v>2.5562372188139061E-3</v>
      </c>
      <c r="G32" s="169">
        <v>509.74999999999994</v>
      </c>
      <c r="H32" s="170">
        <f t="shared" si="5"/>
        <v>5.869971252629064E-4</v>
      </c>
    </row>
    <row r="33" spans="2:8" s="14" customFormat="1" ht="20.100000000000001" customHeight="1">
      <c r="B33" s="253"/>
      <c r="C33" s="222" t="s">
        <v>77</v>
      </c>
      <c r="D33" s="223"/>
      <c r="E33" s="167">
        <v>572</v>
      </c>
      <c r="F33" s="168">
        <f t="shared" si="4"/>
        <v>0.14621676891615543</v>
      </c>
      <c r="G33" s="169">
        <v>132378.46999999997</v>
      </c>
      <c r="H33" s="170">
        <f t="shared" si="5"/>
        <v>0.15243900213183303</v>
      </c>
    </row>
    <row r="34" spans="2:8" s="14" customFormat="1" ht="20.100000000000001" customHeight="1">
      <c r="B34" s="253"/>
      <c r="C34" s="222" t="s">
        <v>78</v>
      </c>
      <c r="D34" s="223"/>
      <c r="E34" s="167">
        <v>125</v>
      </c>
      <c r="F34" s="168">
        <f t="shared" si="4"/>
        <v>3.1952965235173825E-2</v>
      </c>
      <c r="G34" s="169">
        <v>9142.9</v>
      </c>
      <c r="H34" s="170">
        <f t="shared" si="5"/>
        <v>1.052840807565714E-2</v>
      </c>
    </row>
    <row r="35" spans="2:8" s="14" customFormat="1" ht="20.100000000000001" customHeight="1">
      <c r="B35" s="253"/>
      <c r="C35" s="222" t="s">
        <v>79</v>
      </c>
      <c r="D35" s="223"/>
      <c r="E35" s="167">
        <v>1781</v>
      </c>
      <c r="F35" s="168">
        <f t="shared" si="4"/>
        <v>0.45526584867075665</v>
      </c>
      <c r="G35" s="169">
        <v>515373.00000000006</v>
      </c>
      <c r="H35" s="170">
        <f t="shared" si="5"/>
        <v>0.59347223038375663</v>
      </c>
    </row>
    <row r="36" spans="2:8" s="14" customFormat="1" ht="20.100000000000001" customHeight="1">
      <c r="B36" s="253"/>
      <c r="C36" s="222" t="s">
        <v>80</v>
      </c>
      <c r="D36" s="223"/>
      <c r="E36" s="167">
        <v>27</v>
      </c>
      <c r="F36" s="168">
        <f t="shared" si="4"/>
        <v>6.9018404907975461E-3</v>
      </c>
      <c r="G36" s="169">
        <v>6559.73</v>
      </c>
      <c r="H36" s="170">
        <f t="shared" si="5"/>
        <v>7.5537864688589411E-3</v>
      </c>
    </row>
    <row r="37" spans="2:8" s="14" customFormat="1" ht="20.100000000000001" customHeight="1">
      <c r="B37" s="253"/>
      <c r="C37" s="222" t="s">
        <v>81</v>
      </c>
      <c r="D37" s="223"/>
      <c r="E37" s="167">
        <v>27</v>
      </c>
      <c r="F37" s="168">
        <f t="shared" si="4"/>
        <v>6.9018404907975461E-3</v>
      </c>
      <c r="G37" s="169">
        <v>5661.630000000001</v>
      </c>
      <c r="H37" s="170">
        <f t="shared" si="5"/>
        <v>6.5195890815149191E-3</v>
      </c>
    </row>
    <row r="38" spans="2:8" s="14" customFormat="1" ht="20.100000000000001" customHeight="1">
      <c r="B38" s="253"/>
      <c r="C38" s="222" t="s">
        <v>146</v>
      </c>
      <c r="D38" s="223"/>
      <c r="E38" s="167">
        <v>65</v>
      </c>
      <c r="F38" s="168">
        <f t="shared" si="4"/>
        <v>1.6615541922290387E-2</v>
      </c>
      <c r="G38" s="169">
        <v>20202.989999999998</v>
      </c>
      <c r="H38" s="170">
        <f t="shared" si="5"/>
        <v>2.326453565809759E-2</v>
      </c>
    </row>
    <row r="39" spans="2:8" s="14" customFormat="1" ht="20.100000000000001" customHeight="1">
      <c r="B39" s="253"/>
      <c r="C39" s="247" t="s">
        <v>93</v>
      </c>
      <c r="D39" s="248"/>
      <c r="E39" s="167">
        <v>54</v>
      </c>
      <c r="F39" s="168">
        <f t="shared" si="4"/>
        <v>1.3803680981595092E-2</v>
      </c>
      <c r="G39" s="169">
        <v>16044.75</v>
      </c>
      <c r="H39" s="184">
        <f t="shared" si="5"/>
        <v>1.8476159147743049E-2</v>
      </c>
    </row>
    <row r="40" spans="2:8" s="14" customFormat="1" ht="20.100000000000001" customHeight="1">
      <c r="B40" s="182"/>
      <c r="C40" s="224" t="s">
        <v>147</v>
      </c>
      <c r="D40" s="225"/>
      <c r="E40" s="167">
        <v>933</v>
      </c>
      <c r="F40" s="185">
        <f t="shared" si="4"/>
        <v>0.23849693251533743</v>
      </c>
      <c r="G40" s="169">
        <v>109286.25</v>
      </c>
      <c r="H40" s="172">
        <f t="shared" si="5"/>
        <v>0.12584740476854009</v>
      </c>
    </row>
    <row r="41" spans="2:8" s="14" customFormat="1" ht="20.100000000000001" customHeight="1">
      <c r="B41" s="249" t="s">
        <v>94</v>
      </c>
      <c r="C41" s="242" t="s">
        <v>95</v>
      </c>
      <c r="D41" s="243"/>
      <c r="E41" s="175">
        <v>3742</v>
      </c>
      <c r="F41" s="176">
        <f>E41/SUM(E$41:E$43)</f>
        <v>0.54579929988331388</v>
      </c>
      <c r="G41" s="177">
        <v>1098577.8399999999</v>
      </c>
      <c r="H41" s="178">
        <f>G41/SUM(G$41:G$43)</f>
        <v>0.51435945360383672</v>
      </c>
    </row>
    <row r="42" spans="2:8" s="14" customFormat="1" ht="20.100000000000001" customHeight="1">
      <c r="B42" s="250"/>
      <c r="C42" s="222" t="s">
        <v>96</v>
      </c>
      <c r="D42" s="223"/>
      <c r="E42" s="167">
        <v>2683</v>
      </c>
      <c r="F42" s="168">
        <f>E42/SUM(E$41:E$43)</f>
        <v>0.39133605600933491</v>
      </c>
      <c r="G42" s="169">
        <v>869320.59</v>
      </c>
      <c r="H42" s="170">
        <f>G42/SUM(G$41:G$43)</f>
        <v>0.40702010126015742</v>
      </c>
    </row>
    <row r="43" spans="2:8" s="14" customFormat="1" ht="20.100000000000001" customHeight="1">
      <c r="B43" s="251"/>
      <c r="C43" s="222" t="s">
        <v>148</v>
      </c>
      <c r="D43" s="223"/>
      <c r="E43" s="183">
        <v>431</v>
      </c>
      <c r="F43" s="168">
        <f>E43/SUM(E$41:E$43)</f>
        <v>6.2864644107351222E-2</v>
      </c>
      <c r="G43" s="169">
        <v>167918.91000000003</v>
      </c>
      <c r="H43" s="170">
        <f>G43/SUM(G$41:G$43)</f>
        <v>7.8620445136005898E-2</v>
      </c>
    </row>
    <row r="44" spans="2:8" s="14" customFormat="1" ht="20.100000000000001" customHeight="1">
      <c r="B44" s="244" t="s">
        <v>111</v>
      </c>
      <c r="C44" s="245"/>
      <c r="D44" s="246"/>
      <c r="E44" s="144">
        <f>SUM(E5:E43)</f>
        <v>55484</v>
      </c>
      <c r="F44" s="179">
        <f>E44/E$44</f>
        <v>1</v>
      </c>
      <c r="G44" s="180">
        <f>SUM(G5:G43)</f>
        <v>5296888.7199999988</v>
      </c>
      <c r="H44" s="181">
        <f>G44/G$44</f>
        <v>1</v>
      </c>
    </row>
    <row r="45" spans="2:8" s="14" customFormat="1" ht="20.100000000000001" customHeight="1">
      <c r="B45" s="27"/>
      <c r="C45" s="27"/>
      <c r="D45" s="27"/>
      <c r="E45" s="198"/>
      <c r="F45" s="199"/>
      <c r="G45" s="200"/>
      <c r="H45" s="199"/>
    </row>
    <row r="46" spans="2:8" s="14" customFormat="1" ht="20.100000000000001" customHeight="1">
      <c r="B46" s="85"/>
      <c r="C46" s="85"/>
      <c r="D46" s="85"/>
      <c r="E46" s="86"/>
      <c r="F46" s="86"/>
      <c r="G46" s="87"/>
      <c r="H46" s="88"/>
    </row>
    <row r="47" spans="2:8" s="14" customFormat="1" ht="20.100000000000001" customHeight="1"/>
    <row r="48" spans="2:8" s="14" customFormat="1" ht="20.100000000000001" customHeight="1"/>
    <row r="49" s="14" customFormat="1" ht="20.100000000000001" customHeight="1"/>
    <row r="50" s="14" customFormat="1" ht="20.100000000000001" customHeight="1"/>
    <row r="51" s="14" customFormat="1" ht="20.100000000000001" customHeight="1"/>
    <row r="52" s="14" customFormat="1" ht="20.100000000000001" customHeight="1"/>
    <row r="53" s="14" customFormat="1" ht="20.100000000000001" customHeight="1"/>
    <row r="54" s="14" customFormat="1" ht="20.100000000000001" customHeight="1"/>
    <row r="55" s="14" customFormat="1" ht="20.100000000000001" customHeight="1"/>
    <row r="56" s="14" customFormat="1" ht="20.100000000000001" customHeight="1"/>
    <row r="57" s="14" customFormat="1" ht="20.100000000000001" customHeight="1"/>
    <row r="58" s="14" customFormat="1" ht="20.100000000000001" customHeight="1"/>
    <row r="59" s="14" customFormat="1" ht="20.100000000000001" customHeight="1"/>
    <row r="60" s="14" customFormat="1" ht="20.100000000000001" customHeight="1"/>
    <row r="61" s="14" customFormat="1" ht="20.100000000000001" customHeight="1"/>
    <row r="62" s="14" customFormat="1" ht="20.100000000000001" customHeight="1"/>
    <row r="63" s="14" customFormat="1" ht="20.100000000000001" customHeight="1"/>
    <row r="64" s="14" customFormat="1" ht="20.100000000000001" customHeight="1"/>
    <row r="65" s="14" customFormat="1" ht="20.100000000000001" customHeight="1"/>
    <row r="66" s="14" customFormat="1" ht="20.100000000000001" customHeight="1"/>
    <row r="67" s="14" customFormat="1" ht="20.100000000000001" customHeight="1"/>
    <row r="68" s="14" customFormat="1" ht="20.100000000000001" customHeight="1"/>
    <row r="69" s="14" customFormat="1" ht="20.100000000000001" customHeight="1"/>
    <row r="70" s="14" customFormat="1" ht="20.100000000000001" customHeight="1"/>
    <row r="71" s="14" customFormat="1" ht="20.100000000000001" customHeight="1"/>
    <row r="72" s="14" customFormat="1" ht="20.100000000000001" customHeight="1"/>
    <row r="73" s="14" customFormat="1" ht="20.100000000000001" customHeight="1"/>
    <row r="74" s="14" customFormat="1" ht="20.100000000000001" customHeight="1"/>
    <row r="75" s="14" customFormat="1" ht="20.100000000000001" customHeight="1"/>
    <row r="76" s="14" customFormat="1" ht="20.100000000000001" customHeight="1"/>
    <row r="77" s="14" customFormat="1" ht="20.100000000000001" customHeight="1"/>
    <row r="78" s="14" customFormat="1" ht="20.100000000000001" customHeight="1"/>
    <row r="79" s="14" customFormat="1" ht="20.100000000000001" customHeight="1"/>
    <row r="80" s="14" customFormat="1" ht="20.100000000000001" customHeight="1"/>
    <row r="81" s="14" customFormat="1" ht="20.100000000000001" customHeight="1"/>
    <row r="82" s="14" customFormat="1" ht="20.100000000000001" customHeight="1"/>
    <row r="83" s="14" customFormat="1" ht="20.100000000000001" customHeight="1"/>
    <row r="84" s="14" customFormat="1" ht="20.100000000000001" customHeight="1"/>
    <row r="85" s="14" customFormat="1" ht="20.100000000000001" customHeight="1"/>
    <row r="86" s="14" customFormat="1" ht="20.100000000000001" customHeight="1"/>
    <row r="87" s="14" customFormat="1" ht="20.100000000000001" customHeight="1"/>
    <row r="88" s="14" customFormat="1" ht="20.100000000000001" customHeight="1"/>
    <row r="89" s="14" customFormat="1" ht="20.100000000000001" customHeight="1"/>
    <row r="90" s="14" customFormat="1" ht="20.100000000000001" customHeight="1"/>
    <row r="91" s="14" customFormat="1" ht="20.100000000000001" customHeight="1"/>
    <row r="92" s="14" customFormat="1" ht="20.100000000000001" customHeight="1"/>
    <row r="93" s="14" customFormat="1" ht="20.100000000000001" customHeight="1"/>
    <row r="94" s="14" customFormat="1" ht="20.100000000000001" customHeight="1"/>
    <row r="95" s="14" customFormat="1" ht="20.100000000000001" customHeight="1"/>
    <row r="96" s="14" customFormat="1" ht="20.100000000000001" customHeight="1"/>
    <row r="97" s="14" customFormat="1" ht="20.100000000000001" customHeight="1"/>
    <row r="98" s="14" customFormat="1" ht="20.100000000000001" customHeight="1"/>
    <row r="99" s="14" customFormat="1" ht="20.100000000000001" customHeight="1"/>
    <row r="100" s="14" customFormat="1" ht="20.100000000000001" customHeight="1"/>
    <row r="101" s="14" customFormat="1" ht="20.100000000000001" customHeight="1"/>
    <row r="102" s="14" customFormat="1" ht="20.100000000000001" customHeight="1"/>
    <row r="103" s="14" customFormat="1" ht="20.100000000000001" customHeight="1"/>
    <row r="104" s="14" customFormat="1" ht="20.100000000000001" customHeight="1"/>
    <row r="105" s="14" customFormat="1" ht="20.100000000000001" customHeight="1"/>
    <row r="106" s="14" customFormat="1" ht="20.100000000000001" customHeight="1"/>
  </sheetData>
  <mergeCells count="49">
    <mergeCell ref="B44:D44"/>
    <mergeCell ref="C35:D35"/>
    <mergeCell ref="C36:D36"/>
    <mergeCell ref="C37:D37"/>
    <mergeCell ref="C39:D39"/>
    <mergeCell ref="B41:B43"/>
    <mergeCell ref="C41:D41"/>
    <mergeCell ref="C42:D42"/>
    <mergeCell ref="B29:B39"/>
    <mergeCell ref="C29:D29"/>
    <mergeCell ref="C30:D30"/>
    <mergeCell ref="C31:D31"/>
    <mergeCell ref="C32:D32"/>
    <mergeCell ref="C33:D33"/>
    <mergeCell ref="C34:D34"/>
    <mergeCell ref="C43:D43"/>
    <mergeCell ref="B17:B28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7:D27"/>
    <mergeCell ref="C28:D28"/>
    <mergeCell ref="H3:H4"/>
    <mergeCell ref="B5:B16"/>
    <mergeCell ref="C5:D5"/>
    <mergeCell ref="C6:D6"/>
    <mergeCell ref="C7:D7"/>
    <mergeCell ref="C8:D8"/>
    <mergeCell ref="B3:D4"/>
    <mergeCell ref="E3:E4"/>
    <mergeCell ref="F3:F4"/>
    <mergeCell ref="G3:G4"/>
    <mergeCell ref="C9:D9"/>
    <mergeCell ref="C10:D10"/>
    <mergeCell ref="C11:D11"/>
    <mergeCell ref="C13:D13"/>
    <mergeCell ref="C15:D15"/>
    <mergeCell ref="C12:D12"/>
    <mergeCell ref="C14:D14"/>
    <mergeCell ref="C26:D26"/>
    <mergeCell ref="C38:D38"/>
    <mergeCell ref="C40:D40"/>
    <mergeCell ref="C16:D16"/>
  </mergeCells>
  <phoneticPr fontId="2"/>
  <pageMargins left="0.7" right="0.7" top="0.75" bottom="0.75" header="0.3" footer="0.3"/>
  <pageSetup paperSize="9" scale="46" orientation="portrait" r:id="rId1"/>
  <rowBreaks count="1" manualBreakCount="1">
    <brk id="45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M50"/>
  <sheetViews>
    <sheetView zoomScaleNormal="100" workbookViewId="0"/>
  </sheetViews>
  <sheetFormatPr defaultRowHeight="13.2"/>
  <cols>
    <col min="4" max="7" width="9.109375" bestFit="1" customWidth="1"/>
    <col min="8" max="8" width="10.6640625" bestFit="1" customWidth="1"/>
    <col min="11" max="11" width="11.77734375" bestFit="1" customWidth="1"/>
    <col min="13" max="13" width="9.109375" bestFit="1" customWidth="1"/>
  </cols>
  <sheetData>
    <row r="1" spans="1:13" s="14" customFormat="1" ht="20.100000000000001" customHeight="1">
      <c r="A1" s="13" t="s">
        <v>141</v>
      </c>
    </row>
    <row r="2" spans="1:13" s="14" customFormat="1" ht="20.100000000000001" customHeight="1"/>
    <row r="3" spans="1:13" s="14" customFormat="1" ht="31.5" customHeight="1">
      <c r="B3" s="256" t="s">
        <v>57</v>
      </c>
      <c r="C3" s="257"/>
      <c r="D3" s="136" t="s">
        <v>59</v>
      </c>
      <c r="E3" s="137" t="s">
        <v>62</v>
      </c>
      <c r="F3" s="137" t="s">
        <v>63</v>
      </c>
      <c r="G3" s="138" t="s">
        <v>60</v>
      </c>
      <c r="H3" s="139" t="s">
        <v>61</v>
      </c>
    </row>
    <row r="4" spans="1:13" s="14" customFormat="1" ht="20.100000000000001" customHeight="1">
      <c r="B4" s="258" t="s">
        <v>26</v>
      </c>
      <c r="C4" s="259"/>
      <c r="D4" s="62">
        <v>3367</v>
      </c>
      <c r="E4" s="67">
        <v>62982.86</v>
      </c>
      <c r="F4" s="67">
        <f>E4*1000/D4</f>
        <v>18705.928125928127</v>
      </c>
      <c r="G4" s="67">
        <v>50320</v>
      </c>
      <c r="H4" s="63">
        <f>F4/G4</f>
        <v>0.37173943016550332</v>
      </c>
      <c r="K4" s="14">
        <f>D4*G4</f>
        <v>169427440</v>
      </c>
      <c r="L4" s="14" t="s">
        <v>26</v>
      </c>
      <c r="M4" s="24">
        <f>G4-F4</f>
        <v>31614.071874071873</v>
      </c>
    </row>
    <row r="5" spans="1:13" s="14" customFormat="1" ht="20.100000000000001" customHeight="1">
      <c r="B5" s="254" t="s">
        <v>27</v>
      </c>
      <c r="C5" s="255"/>
      <c r="D5" s="64">
        <v>3767</v>
      </c>
      <c r="E5" s="68">
        <v>114562.85000000006</v>
      </c>
      <c r="F5" s="68">
        <f t="shared" ref="F5:F13" si="0">E5*1000/D5</f>
        <v>30412.224581895422</v>
      </c>
      <c r="G5" s="68">
        <v>105310</v>
      </c>
      <c r="H5" s="65">
        <f t="shared" ref="H5:H10" si="1">F5/G5</f>
        <v>0.28878762303575561</v>
      </c>
      <c r="K5" s="14">
        <f t="shared" ref="K5:K10" si="2">D5*G5</f>
        <v>396702770</v>
      </c>
      <c r="L5" s="14" t="s">
        <v>27</v>
      </c>
      <c r="M5" s="24">
        <f t="shared" ref="M5:M10" si="3">G5-F5</f>
        <v>74897.775418104575</v>
      </c>
    </row>
    <row r="6" spans="1:13" s="14" customFormat="1" ht="20.100000000000001" customHeight="1">
      <c r="B6" s="254" t="s">
        <v>28</v>
      </c>
      <c r="C6" s="255"/>
      <c r="D6" s="64">
        <v>6252</v>
      </c>
      <c r="E6" s="68">
        <v>583100.85</v>
      </c>
      <c r="F6" s="68">
        <f t="shared" si="0"/>
        <v>93266.290786948171</v>
      </c>
      <c r="G6" s="68">
        <v>167650</v>
      </c>
      <c r="H6" s="65">
        <f t="shared" si="1"/>
        <v>0.55631548336980718</v>
      </c>
      <c r="K6" s="14">
        <f t="shared" si="2"/>
        <v>1048147800</v>
      </c>
      <c r="L6" s="14" t="s">
        <v>28</v>
      </c>
      <c r="M6" s="24">
        <f t="shared" si="3"/>
        <v>74383.709213051829</v>
      </c>
    </row>
    <row r="7" spans="1:13" s="14" customFormat="1" ht="20.100000000000001" customHeight="1">
      <c r="B7" s="254" t="s">
        <v>29</v>
      </c>
      <c r="C7" s="255"/>
      <c r="D7" s="64">
        <v>4007</v>
      </c>
      <c r="E7" s="68">
        <v>467414.08999999991</v>
      </c>
      <c r="F7" s="68">
        <f t="shared" si="0"/>
        <v>116649.38607436982</v>
      </c>
      <c r="G7" s="68">
        <v>197050</v>
      </c>
      <c r="H7" s="65">
        <f t="shared" si="1"/>
        <v>0.59197861494224724</v>
      </c>
      <c r="K7" s="14">
        <f t="shared" si="2"/>
        <v>789579350</v>
      </c>
      <c r="L7" s="14" t="s">
        <v>29</v>
      </c>
      <c r="M7" s="24">
        <f t="shared" si="3"/>
        <v>80400.613925630183</v>
      </c>
    </row>
    <row r="8" spans="1:13" s="14" customFormat="1" ht="20.100000000000001" customHeight="1">
      <c r="B8" s="254" t="s">
        <v>30</v>
      </c>
      <c r="C8" s="255"/>
      <c r="D8" s="64">
        <v>2465</v>
      </c>
      <c r="E8" s="68">
        <v>384079.4200000001</v>
      </c>
      <c r="F8" s="68">
        <f t="shared" si="0"/>
        <v>155813.15212981749</v>
      </c>
      <c r="G8" s="68">
        <v>270480</v>
      </c>
      <c r="H8" s="65">
        <f t="shared" si="1"/>
        <v>0.57606163904842311</v>
      </c>
      <c r="K8" s="14">
        <f t="shared" si="2"/>
        <v>666733200</v>
      </c>
      <c r="L8" s="14" t="s">
        <v>30</v>
      </c>
      <c r="M8" s="24">
        <f t="shared" si="3"/>
        <v>114666.84787018251</v>
      </c>
    </row>
    <row r="9" spans="1:13" s="14" customFormat="1" ht="20.100000000000001" customHeight="1">
      <c r="B9" s="254" t="s">
        <v>31</v>
      </c>
      <c r="C9" s="255"/>
      <c r="D9" s="64">
        <v>2332</v>
      </c>
      <c r="E9" s="68">
        <v>436930.11</v>
      </c>
      <c r="F9" s="68">
        <f t="shared" si="0"/>
        <v>187362.82590051458</v>
      </c>
      <c r="G9" s="68">
        <v>309380</v>
      </c>
      <c r="H9" s="65">
        <f t="shared" si="1"/>
        <v>0.60560742743717944</v>
      </c>
      <c r="K9" s="14">
        <f t="shared" si="2"/>
        <v>721474160</v>
      </c>
      <c r="L9" s="14" t="s">
        <v>31</v>
      </c>
      <c r="M9" s="24">
        <f t="shared" si="3"/>
        <v>122017.17409948542</v>
      </c>
    </row>
    <row r="10" spans="1:13" s="14" customFormat="1" ht="20.100000000000001" customHeight="1">
      <c r="B10" s="260" t="s">
        <v>32</v>
      </c>
      <c r="C10" s="261"/>
      <c r="D10" s="72">
        <v>1093</v>
      </c>
      <c r="E10" s="73">
        <v>243598.30999999994</v>
      </c>
      <c r="F10" s="73">
        <f t="shared" si="0"/>
        <v>222871.28087831649</v>
      </c>
      <c r="G10" s="73">
        <v>362170</v>
      </c>
      <c r="H10" s="75">
        <f t="shared" si="1"/>
        <v>0.61537753231442827</v>
      </c>
      <c r="K10" s="14">
        <f t="shared" si="2"/>
        <v>395851810</v>
      </c>
      <c r="L10" s="14" t="s">
        <v>32</v>
      </c>
      <c r="M10" s="24">
        <f t="shared" si="3"/>
        <v>139298.71912168351</v>
      </c>
    </row>
    <row r="11" spans="1:13" s="14" customFormat="1" ht="20.100000000000001" customHeight="1">
      <c r="B11" s="258" t="s">
        <v>64</v>
      </c>
      <c r="C11" s="259"/>
      <c r="D11" s="62">
        <f>SUM(D4:D5)</f>
        <v>7134</v>
      </c>
      <c r="E11" s="67">
        <f>SUM(E4:E5)</f>
        <v>177545.71000000008</v>
      </c>
      <c r="F11" s="67">
        <f t="shared" si="0"/>
        <v>24887.259601906375</v>
      </c>
      <c r="G11" s="82"/>
      <c r="H11" s="63">
        <f>SUM(E4:E5)*1000/SUM(K4:K5)</f>
        <v>0.31361285242135389</v>
      </c>
    </row>
    <row r="12" spans="1:13" s="14" customFormat="1" ht="20.100000000000001" customHeight="1">
      <c r="B12" s="260" t="s">
        <v>58</v>
      </c>
      <c r="C12" s="261"/>
      <c r="D12" s="66">
        <f>SUM(D6:D10)</f>
        <v>16149</v>
      </c>
      <c r="E12" s="78">
        <f>SUM(E6:E10)</f>
        <v>2115122.7800000003</v>
      </c>
      <c r="F12" s="69">
        <f t="shared" si="0"/>
        <v>130975.46473465851</v>
      </c>
      <c r="G12" s="83"/>
      <c r="H12" s="70">
        <f>SUM(E6:E10)*1000/SUM(K6:K10)</f>
        <v>0.58399988103108202</v>
      </c>
    </row>
    <row r="13" spans="1:13" s="14" customFormat="1" ht="20.100000000000001" customHeight="1">
      <c r="B13" s="256" t="s">
        <v>65</v>
      </c>
      <c r="C13" s="257"/>
      <c r="D13" s="71">
        <f>SUM(D11:D12)</f>
        <v>23283</v>
      </c>
      <c r="E13" s="79">
        <f>SUM(E11:E12)</f>
        <v>2292668.4900000002</v>
      </c>
      <c r="F13" s="74">
        <f t="shared" si="0"/>
        <v>98469.634067774765</v>
      </c>
      <c r="G13" s="77"/>
      <c r="H13" s="76">
        <f>SUM(E4:E10)*1000/SUM(K4:K10)</f>
        <v>0.54744846836763483</v>
      </c>
    </row>
    <row r="14" spans="1:13" s="14" customFormat="1" ht="20.100000000000001" customHeight="1"/>
    <row r="15" spans="1:13" s="14" customFormat="1" ht="20.100000000000001" customHeight="1"/>
    <row r="16" spans="1:13" s="14" customFormat="1" ht="20.100000000000001" customHeight="1"/>
    <row r="17" s="14" customFormat="1" ht="20.100000000000001" customHeight="1"/>
    <row r="18" s="14" customFormat="1" ht="20.100000000000001" customHeight="1"/>
    <row r="19" s="14" customFormat="1" ht="20.100000000000001" customHeight="1"/>
    <row r="20" s="14" customFormat="1" ht="20.100000000000001" customHeight="1"/>
    <row r="21" s="14" customFormat="1" ht="20.100000000000001" customHeight="1"/>
    <row r="22" s="14" customFormat="1" ht="20.100000000000001" customHeight="1"/>
    <row r="23" s="14" customFormat="1" ht="20.100000000000001" customHeight="1"/>
    <row r="24" s="14" customFormat="1" ht="20.100000000000001" customHeight="1"/>
    <row r="25" s="14" customFormat="1" ht="20.100000000000001" customHeight="1"/>
    <row r="26" s="14" customFormat="1" ht="20.100000000000001" customHeight="1"/>
    <row r="27" s="14" customFormat="1" ht="20.100000000000001" customHeight="1"/>
    <row r="28" s="14" customFormat="1" ht="20.100000000000001" customHeight="1"/>
    <row r="29" s="14" customFormat="1" ht="20.100000000000001" customHeight="1"/>
    <row r="30" s="14" customFormat="1" ht="20.100000000000001" customHeight="1"/>
    <row r="31" s="14" customFormat="1" ht="20.100000000000001" customHeight="1"/>
    <row r="32" s="14" customFormat="1" ht="20.100000000000001" customHeight="1"/>
    <row r="33" s="14" customFormat="1" ht="20.100000000000001" customHeight="1"/>
    <row r="34" s="14" customFormat="1" ht="20.100000000000001" customHeight="1"/>
    <row r="35" s="14" customFormat="1" ht="20.100000000000001" customHeight="1"/>
    <row r="36" s="14" customFormat="1" ht="20.100000000000001" customHeight="1"/>
    <row r="37" s="14" customFormat="1" ht="20.100000000000001" customHeight="1"/>
    <row r="38" s="14" customFormat="1" ht="20.100000000000001" customHeight="1"/>
    <row r="39" s="14" customFormat="1" ht="20.100000000000001" customHeight="1"/>
    <row r="40" s="14" customFormat="1" ht="20.100000000000001" customHeight="1"/>
    <row r="41" s="14" customFormat="1" ht="20.100000000000001" customHeight="1"/>
    <row r="42" s="14" customFormat="1" ht="20.100000000000001" customHeight="1"/>
    <row r="43" s="14" customFormat="1" ht="20.100000000000001" customHeight="1"/>
    <row r="44" s="14" customFormat="1" ht="20.100000000000001" customHeight="1"/>
    <row r="45" s="14" customFormat="1" ht="20.100000000000001" customHeight="1"/>
    <row r="46" s="14" customFormat="1" ht="20.100000000000001" customHeight="1"/>
    <row r="47" s="14" customFormat="1" ht="20.100000000000001" customHeight="1"/>
    <row r="48" s="14" customFormat="1" ht="20.100000000000001" customHeight="1"/>
    <row r="49" s="14" customFormat="1" ht="20.100000000000001" customHeight="1"/>
    <row r="50" s="14" customFormat="1" ht="20.100000000000001" customHeight="1"/>
  </sheetData>
  <mergeCells count="11">
    <mergeCell ref="B9:C9"/>
    <mergeCell ref="B10:C10"/>
    <mergeCell ref="B11:C11"/>
    <mergeCell ref="B12:C12"/>
    <mergeCell ref="B13:C13"/>
    <mergeCell ref="B8:C8"/>
    <mergeCell ref="B3:C3"/>
    <mergeCell ref="B4:C4"/>
    <mergeCell ref="B5:C5"/>
    <mergeCell ref="B6:C6"/>
    <mergeCell ref="B7:C7"/>
  </mergeCells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06月状況（表紙）</vt:lpstr>
      <vt:lpstr>人口統計</vt:lpstr>
      <vt:lpstr>認定者数（2-1.2.3）</vt:lpstr>
      <vt:lpstr>給付状況（3-1）</vt:lpstr>
      <vt:lpstr>給付状況（3-2）</vt:lpstr>
      <vt:lpstr>給付状況（3-3）</vt:lpstr>
      <vt:lpstr>'06月状況（表紙）'!Print_Area</vt:lpstr>
      <vt:lpstr>'給付状況（3-1）'!Print_Area</vt:lpstr>
      <vt:lpstr>'給付状況（3-2）'!Print_Area</vt:lpstr>
      <vt:lpstr>'給付状況（3-3）'!Print_Area</vt:lpstr>
      <vt:lpstr>人口統計!Print_Area</vt:lpstr>
      <vt:lpstr>'認定者数（2-1.2.3）'!Print_Area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HONBU44</dc:creator>
  <cp:lastModifiedBy>K-M-Kitamura</cp:lastModifiedBy>
  <cp:lastPrinted>2018-11-09T01:45:55Z</cp:lastPrinted>
  <dcterms:created xsi:type="dcterms:W3CDTF">2003-07-11T02:30:35Z</dcterms:created>
  <dcterms:modified xsi:type="dcterms:W3CDTF">2025-08-04T04:33:09Z</dcterms:modified>
</cp:coreProperties>
</file>