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5年07月報告書\"/>
    </mc:Choice>
  </mc:AlternateContent>
  <xr:revisionPtr revIDLastSave="0" documentId="13_ncr:1_{4CB8CCB7-1E1C-4E7D-9763-51DDBF80637B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7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'07月状況（表紙）'!$A$1:$L$45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<sst xmlns="http://schemas.openxmlformats.org/spreadsheetml/2006/main" count="261" uniqueCount="188">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</sst>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21087</c:v>
                </c:pt>
                <c:pt idx="1">
                  <c:v>12697</c:v>
                </c:pt>
                <c:pt idx="2">
                  <c:v>7733</c:v>
                </c:pt>
                <c:pt idx="3">
                  <c:v>4576</c:v>
                </c:pt>
                <c:pt idx="4">
                  <c:v>6220</c:v>
                </c:pt>
                <c:pt idx="5">
                  <c:v>13613</c:v>
                </c:pt>
                <c:pt idx="6">
                  <c:v>20496</c:v>
                </c:pt>
                <c:pt idx="7">
                  <c:v>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18386</c:v>
                </c:pt>
                <c:pt idx="1">
                  <c:v>12140</c:v>
                </c:pt>
                <c:pt idx="2">
                  <c:v>7019</c:v>
                </c:pt>
                <c:pt idx="3">
                  <c:v>3802</c:v>
                </c:pt>
                <c:pt idx="4">
                  <c:v>5360</c:v>
                </c:pt>
                <c:pt idx="5">
                  <c:v>11820</c:v>
                </c:pt>
                <c:pt idx="6">
                  <c:v>18245</c:v>
                </c:pt>
                <c:pt idx="7">
                  <c:v>7817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7404</c:v>
                </c:pt>
                <c:pt idx="1">
                  <c:v>5651</c:v>
                </c:pt>
                <c:pt idx="2">
                  <c:v>3474</c:v>
                </c:pt>
                <c:pt idx="3">
                  <c:v>1765</c:v>
                </c:pt>
                <c:pt idx="4">
                  <c:v>2855</c:v>
                </c:pt>
                <c:pt idx="5">
                  <c:v>6036</c:v>
                </c:pt>
                <c:pt idx="6">
                  <c:v>9028</c:v>
                </c:pt>
                <c:pt idx="7">
                  <c:v>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0.25069255040376492</c:v>
                </c:pt>
                <c:pt idx="1">
                  <c:v>0.33691748350664708</c:v>
                </c:pt>
                <c:pt idx="2">
                  <c:v>0.38458779093076745</c:v>
                </c:pt>
                <c:pt idx="3">
                  <c:v>0.30985184053765086</c:v>
                </c:pt>
                <c:pt idx="4">
                  <c:v>0.33351046624462827</c:v>
                </c:pt>
                <c:pt idx="5">
                  <c:v>0.33575170441815061</c:v>
                </c:pt>
                <c:pt idx="6">
                  <c:v>0.37698876191678765</c:v>
                </c:pt>
                <c:pt idx="7">
                  <c:v>0.37121637295618665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3750</c:v>
                </c:pt>
                <c:pt idx="1">
                  <c:v>2678</c:v>
                </c:pt>
                <c:pt idx="2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1130684.44</c:v>
                </c:pt>
                <c:pt idx="1">
                  <c:v>892750</c:v>
                </c:pt>
                <c:pt idx="2">
                  <c:v>170973.75999999998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34460.929999999993</c:v>
                </c:pt>
                <c:pt idx="1">
                  <c:v>630.32999999999993</c:v>
                </c:pt>
                <c:pt idx="2">
                  <c:v>18145.78</c:v>
                </c:pt>
                <c:pt idx="3">
                  <c:v>522.76</c:v>
                </c:pt>
                <c:pt idx="4">
                  <c:v>134812.07999999996</c:v>
                </c:pt>
                <c:pt idx="5">
                  <c:v>8720.119999999999</c:v>
                </c:pt>
                <c:pt idx="6">
                  <c:v>529924.32999999996</c:v>
                </c:pt>
                <c:pt idx="7">
                  <c:v>7580.9000000000005</c:v>
                </c:pt>
                <c:pt idx="8">
                  <c:v>5800.96</c:v>
                </c:pt>
                <c:pt idx="9">
                  <c:v>21912.410000000003</c:v>
                </c:pt>
                <c:pt idx="10">
                  <c:v>16871.489999999998</c:v>
                </c:pt>
                <c:pt idx="11">
                  <c:v>115042.90000000001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187</c:v>
                </c:pt>
                <c:pt idx="1">
                  <c:v>4</c:v>
                </c:pt>
                <c:pt idx="2">
                  <c:v>124</c:v>
                </c:pt>
                <c:pt idx="3">
                  <c:v>9</c:v>
                </c:pt>
                <c:pt idx="4">
                  <c:v>582</c:v>
                </c:pt>
                <c:pt idx="5">
                  <c:v>120</c:v>
                </c:pt>
                <c:pt idx="6">
                  <c:v>1775</c:v>
                </c:pt>
                <c:pt idx="7">
                  <c:v>28</c:v>
                </c:pt>
                <c:pt idx="8">
                  <c:v>25</c:v>
                </c:pt>
                <c:pt idx="9">
                  <c:v>70</c:v>
                </c:pt>
                <c:pt idx="10">
                  <c:v>58</c:v>
                </c:pt>
                <c:pt idx="11">
                  <c:v>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18785.010395010402</c:v>
                </c:pt>
                <c:pt idx="1">
                  <c:v>31181.415094339623</c:v>
                </c:pt>
                <c:pt idx="2">
                  <c:v>97785.838637810317</c:v>
                </c:pt>
                <c:pt idx="3">
                  <c:v>122363.19416498997</c:v>
                </c:pt>
                <c:pt idx="4">
                  <c:v>161979.36520691038</c:v>
                </c:pt>
                <c:pt idx="5">
                  <c:v>193321.92176870751</c:v>
                </c:pt>
                <c:pt idx="6">
                  <c:v>230966.67287977631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3367</c:v>
                </c:pt>
                <c:pt idx="1">
                  <c:v>3816</c:v>
                </c:pt>
                <c:pt idx="2">
                  <c:v>6284</c:v>
                </c:pt>
                <c:pt idx="3">
                  <c:v>3976</c:v>
                </c:pt>
                <c:pt idx="4">
                  <c:v>2489</c:v>
                </c:pt>
                <c:pt idx="5">
                  <c:v>2352</c:v>
                </c:pt>
                <c:pt idx="6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18785.010395010402</c:v>
                </c:pt>
                <c:pt idx="1">
                  <c:v>31181.415094339623</c:v>
                </c:pt>
                <c:pt idx="2">
                  <c:v>97785.838637810317</c:v>
                </c:pt>
                <c:pt idx="3">
                  <c:v>122363.19416498997</c:v>
                </c:pt>
                <c:pt idx="4">
                  <c:v>161979.36520691038</c:v>
                </c:pt>
                <c:pt idx="5">
                  <c:v>193321.92176870751</c:v>
                </c:pt>
                <c:pt idx="6">
                  <c:v>230966.67287977631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7230</c:v>
                </c:pt>
                <c:pt idx="1">
                  <c:v>5892</c:v>
                </c:pt>
                <c:pt idx="2">
                  <c:v>8679</c:v>
                </c:pt>
                <c:pt idx="3">
                  <c:v>5470</c:v>
                </c:pt>
                <c:pt idx="4">
                  <c:v>4608</c:v>
                </c:pt>
                <c:pt idx="5">
                  <c:v>5704</c:v>
                </c:pt>
                <c:pt idx="6">
                  <c:v>2995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742</c:v>
                </c:pt>
                <c:pt idx="1">
                  <c:v>739</c:v>
                </c:pt>
                <c:pt idx="2">
                  <c:v>652</c:v>
                </c:pt>
                <c:pt idx="3">
                  <c:v>559</c:v>
                </c:pt>
                <c:pt idx="4">
                  <c:v>414</c:v>
                </c:pt>
                <c:pt idx="5">
                  <c:v>485</c:v>
                </c:pt>
                <c:pt idx="6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6488</c:v>
                </c:pt>
                <c:pt idx="1">
                  <c:v>5153</c:v>
                </c:pt>
                <c:pt idx="2">
                  <c:v>8027</c:v>
                </c:pt>
                <c:pt idx="3">
                  <c:v>4911</c:v>
                </c:pt>
                <c:pt idx="4">
                  <c:v>4194</c:v>
                </c:pt>
                <c:pt idx="5">
                  <c:v>5219</c:v>
                </c:pt>
                <c:pt idx="6">
                  <c:v>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1240</c:v>
                </c:pt>
                <c:pt idx="1">
                  <c:v>1330</c:v>
                </c:pt>
                <c:pt idx="2">
                  <c:v>800</c:v>
                </c:pt>
                <c:pt idx="3">
                  <c:v>202</c:v>
                </c:pt>
                <c:pt idx="4">
                  <c:v>342</c:v>
                </c:pt>
                <c:pt idx="5">
                  <c:v>760</c:v>
                </c:pt>
                <c:pt idx="6">
                  <c:v>1958</c:v>
                </c:pt>
                <c:pt idx="7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1197</c:v>
                </c:pt>
                <c:pt idx="1">
                  <c:v>1071</c:v>
                </c:pt>
                <c:pt idx="2">
                  <c:v>420</c:v>
                </c:pt>
                <c:pt idx="3">
                  <c:v>216</c:v>
                </c:pt>
                <c:pt idx="4">
                  <c:v>272</c:v>
                </c:pt>
                <c:pt idx="5">
                  <c:v>775</c:v>
                </c:pt>
                <c:pt idx="6">
                  <c:v>1521</c:v>
                </c:pt>
                <c:pt idx="7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1407</c:v>
                </c:pt>
                <c:pt idx="1">
                  <c:v>1156</c:v>
                </c:pt>
                <c:pt idx="2">
                  <c:v>880</c:v>
                </c:pt>
                <c:pt idx="3">
                  <c:v>341</c:v>
                </c:pt>
                <c:pt idx="4">
                  <c:v>519</c:v>
                </c:pt>
                <c:pt idx="5">
                  <c:v>1454</c:v>
                </c:pt>
                <c:pt idx="6">
                  <c:v>2121</c:v>
                </c:pt>
                <c:pt idx="7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1040</c:v>
                </c:pt>
                <c:pt idx="1">
                  <c:v>736</c:v>
                </c:pt>
                <c:pt idx="2">
                  <c:v>473</c:v>
                </c:pt>
                <c:pt idx="3">
                  <c:v>219</c:v>
                </c:pt>
                <c:pt idx="4">
                  <c:v>310</c:v>
                </c:pt>
                <c:pt idx="5">
                  <c:v>766</c:v>
                </c:pt>
                <c:pt idx="6">
                  <c:v>1507</c:v>
                </c:pt>
                <c:pt idx="7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840</c:v>
                </c:pt>
                <c:pt idx="1">
                  <c:v>615</c:v>
                </c:pt>
                <c:pt idx="2">
                  <c:v>382</c:v>
                </c:pt>
                <c:pt idx="3">
                  <c:v>187</c:v>
                </c:pt>
                <c:pt idx="4">
                  <c:v>313</c:v>
                </c:pt>
                <c:pt idx="5">
                  <c:v>689</c:v>
                </c:pt>
                <c:pt idx="6">
                  <c:v>1220</c:v>
                </c:pt>
                <c:pt idx="7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1086</c:v>
                </c:pt>
                <c:pt idx="1">
                  <c:v>682</c:v>
                </c:pt>
                <c:pt idx="2">
                  <c:v>505</c:v>
                </c:pt>
                <c:pt idx="3">
                  <c:v>217</c:v>
                </c:pt>
                <c:pt idx="4">
                  <c:v>423</c:v>
                </c:pt>
                <c:pt idx="5">
                  <c:v>791</c:v>
                </c:pt>
                <c:pt idx="6">
                  <c:v>1433</c:v>
                </c:pt>
                <c:pt idx="7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575</c:v>
                </c:pt>
                <c:pt idx="1">
                  <c:v>388</c:v>
                </c:pt>
                <c:pt idx="2">
                  <c:v>320</c:v>
                </c:pt>
                <c:pt idx="3">
                  <c:v>139</c:v>
                </c:pt>
                <c:pt idx="4">
                  <c:v>202</c:v>
                </c:pt>
                <c:pt idx="5">
                  <c:v>400</c:v>
                </c:pt>
                <c:pt idx="6">
                  <c:v>703</c:v>
                </c:pt>
                <c:pt idx="7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0.15753994496234827</c:v>
                </c:pt>
                <c:pt idx="1">
                  <c:v>0.19607714510627133</c:v>
                </c:pt>
                <c:pt idx="2">
                  <c:v>0.20739602765280368</c:v>
                </c:pt>
                <c:pt idx="3">
                  <c:v>0.14995563442768411</c:v>
                </c:pt>
                <c:pt idx="4">
                  <c:v>0.16494631104953239</c:v>
                </c:pt>
                <c:pt idx="5">
                  <c:v>0.17906511169722583</c:v>
                </c:pt>
                <c:pt idx="6">
                  <c:v>0.21903326425087399</c:v>
                </c:pt>
                <c:pt idx="7">
                  <c:v>0.17310890490349243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0.65466953351406931</c:v>
                </c:pt>
                <c:pt idx="1">
                  <c:v>0.63077115048664834</c:v>
                </c:pt>
                <c:pt idx="2">
                  <c:v>0.60433295324971492</c:v>
                </c:pt>
                <c:pt idx="3">
                  <c:v>0.6474133601205424</c:v>
                </c:pt>
                <c:pt idx="4">
                  <c:v>0.61093247588424437</c:v>
                </c:pt>
                <c:pt idx="5">
                  <c:v>0.64610618222785521</c:v>
                </c:pt>
                <c:pt idx="6">
                  <c:v>0.65307645342921106</c:v>
                </c:pt>
                <c:pt idx="7">
                  <c:v>0.59539890249050231</c:v>
                </c:pt>
                <c:pt idx="8">
                  <c:v>0.63720487296510586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0.17874170328129382</c:v>
                </c:pt>
                <c:pt idx="1">
                  <c:v>0.20801098078362865</c:v>
                </c:pt>
                <c:pt idx="2">
                  <c:v>0.18833143291524135</c:v>
                </c:pt>
                <c:pt idx="3">
                  <c:v>0.15871421396283275</c:v>
                </c:pt>
                <c:pt idx="4">
                  <c:v>0.15273311897106109</c:v>
                </c:pt>
                <c:pt idx="5">
                  <c:v>0.12829178988874806</c:v>
                </c:pt>
                <c:pt idx="6">
                  <c:v>0.15446713248761956</c:v>
                </c:pt>
                <c:pt idx="7">
                  <c:v>0.18446601941747573</c:v>
                </c:pt>
                <c:pt idx="8">
                  <c:v>0.16931397563517447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5.2725063101804241E-2</c:v>
                </c:pt>
                <c:pt idx="1">
                  <c:v>5.2408285500374345E-2</c:v>
                </c:pt>
                <c:pt idx="2">
                  <c:v>9.0079817559863176E-2</c:v>
                </c:pt>
                <c:pt idx="3">
                  <c:v>3.0637870416875941E-2</c:v>
                </c:pt>
                <c:pt idx="4">
                  <c:v>0.10353697749196142</c:v>
                </c:pt>
                <c:pt idx="5">
                  <c:v>8.3791015349950718E-2</c:v>
                </c:pt>
                <c:pt idx="6">
                  <c:v>7.984532935350383E-2</c:v>
                </c:pt>
                <c:pt idx="7">
                  <c:v>6.4795272266779239E-2</c:v>
                </c:pt>
                <c:pt idx="8">
                  <c:v>7.0435188845366009E-2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0.11386370010283257</c:v>
                </c:pt>
                <c:pt idx="1">
                  <c:v>0.10880958322934864</c:v>
                </c:pt>
                <c:pt idx="2">
                  <c:v>0.11725579627518054</c:v>
                </c:pt>
                <c:pt idx="3">
                  <c:v>0.16323455549974886</c:v>
                </c:pt>
                <c:pt idx="4">
                  <c:v>0.13279742765273311</c:v>
                </c:pt>
                <c:pt idx="5">
                  <c:v>0.141811012533446</c:v>
                </c:pt>
                <c:pt idx="6">
                  <c:v>0.11261108472966556</c:v>
                </c:pt>
                <c:pt idx="7">
                  <c:v>0.1553398058252427</c:v>
                </c:pt>
                <c:pt idx="8">
                  <c:v>0.12304596255435368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0.41183569596029179</c:v>
                </c:pt>
                <c:pt idx="1">
                  <c:v>0.44398250060312233</c:v>
                </c:pt>
                <c:pt idx="2">
                  <c:v>0.37120455010092135</c:v>
                </c:pt>
                <c:pt idx="3">
                  <c:v>0.39597708862920211</c:v>
                </c:pt>
                <c:pt idx="4">
                  <c:v>0.39084429048690045</c:v>
                </c:pt>
                <c:pt idx="5">
                  <c:v>0.37672900076771787</c:v>
                </c:pt>
                <c:pt idx="6">
                  <c:v>0.4161983094264427</c:v>
                </c:pt>
                <c:pt idx="7">
                  <c:v>0.37463827587146414</c:v>
                </c:pt>
                <c:pt idx="8">
                  <c:v>0.40284520429081749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3.9382332165859402E-2</c:v>
                </c:pt>
                <c:pt idx="1">
                  <c:v>4.4959321228914217E-2</c:v>
                </c:pt>
                <c:pt idx="2">
                  <c:v>3.4448532000215352E-2</c:v>
                </c:pt>
                <c:pt idx="3">
                  <c:v>2.6819201128095653E-2</c:v>
                </c:pt>
                <c:pt idx="4">
                  <c:v>2.9431476170402673E-2</c:v>
                </c:pt>
                <c:pt idx="5">
                  <c:v>2.3656687066443312E-2</c:v>
                </c:pt>
                <c:pt idx="6">
                  <c:v>2.9612216373736702E-2</c:v>
                </c:pt>
                <c:pt idx="7">
                  <c:v>3.3992076842264941E-2</c:v>
                </c:pt>
                <c:pt idx="8">
                  <c:v>3.3268601215492105E-2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0.12277874197526674</c:v>
                </c:pt>
                <c:pt idx="1">
                  <c:v>0.13073873712976672</c:v>
                </c:pt>
                <c:pt idx="2">
                  <c:v>0.21133138983045738</c:v>
                </c:pt>
                <c:pt idx="3">
                  <c:v>6.7705996214719885E-2</c:v>
                </c:pt>
                <c:pt idx="4">
                  <c:v>0.19522200353123711</c:v>
                </c:pt>
                <c:pt idx="5">
                  <c:v>0.18345221093774289</c:v>
                </c:pt>
                <c:pt idx="6">
                  <c:v>0.19899846262628376</c:v>
                </c:pt>
                <c:pt idx="7">
                  <c:v>0.1236940366098513</c:v>
                </c:pt>
                <c:pt idx="8">
                  <c:v>0.16328298514273515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0.42600322989858214</c:v>
                </c:pt>
                <c:pt idx="1">
                  <c:v>0.3803194410381967</c:v>
                </c:pt>
                <c:pt idx="2">
                  <c:v>0.38301552806840594</c:v>
                </c:pt>
                <c:pt idx="3">
                  <c:v>0.50949771402798238</c:v>
                </c:pt>
                <c:pt idx="4">
                  <c:v>0.38450222981145976</c:v>
                </c:pt>
                <c:pt idx="5">
                  <c:v>0.41616210122809588</c:v>
                </c:pt>
                <c:pt idx="6">
                  <c:v>0.35519101157353672</c:v>
                </c:pt>
                <c:pt idx="7">
                  <c:v>0.46767561067641966</c:v>
                </c:pt>
                <c:pt idx="8">
                  <c:v>0.40060320935095522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333916.62</c:v>
                </c:pt>
                <c:pt idx="1">
                  <c:v>16293.819999999998</c:v>
                </c:pt>
                <c:pt idx="2">
                  <c:v>123061.08</c:v>
                </c:pt>
                <c:pt idx="3">
                  <c:v>22032.090000000004</c:v>
                </c:pt>
                <c:pt idx="4">
                  <c:v>70202.09</c:v>
                </c:pt>
                <c:pt idx="5">
                  <c:v>826506.54000000015</c:v>
                </c:pt>
                <c:pt idx="6">
                  <c:v>299443.63000000006</c:v>
                </c:pt>
                <c:pt idx="7">
                  <c:v>133380.77000000005</c:v>
                </c:pt>
                <c:pt idx="8">
                  <c:v>15953.240000000002</c:v>
                </c:pt>
                <c:pt idx="9">
                  <c:v>0</c:v>
                </c:pt>
                <c:pt idx="10">
                  <c:v>131713.71</c:v>
                </c:pt>
                <c:pt idx="11">
                  <c:v>234185.71999999997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5012</c:v>
                </c:pt>
                <c:pt idx="1">
                  <c:v>213</c:v>
                </c:pt>
                <c:pt idx="2">
                  <c:v>2527</c:v>
                </c:pt>
                <c:pt idx="3">
                  <c:v>456</c:v>
                </c:pt>
                <c:pt idx="4">
                  <c:v>5129</c:v>
                </c:pt>
                <c:pt idx="5">
                  <c:v>6919</c:v>
                </c:pt>
                <c:pt idx="6">
                  <c:v>3203</c:v>
                </c:pt>
                <c:pt idx="7">
                  <c:v>1148</c:v>
                </c:pt>
                <c:pt idx="8">
                  <c:v>207</c:v>
                </c:pt>
                <c:pt idx="9">
                  <c:v>0</c:v>
                </c:pt>
                <c:pt idx="10">
                  <c:v>9591</c:v>
                </c:pt>
                <c:pt idx="11">
                  <c:v>1058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25808.539999999994</c:v>
                </c:pt>
                <c:pt idx="2">
                  <c:v>7743.7599999999993</c:v>
                </c:pt>
                <c:pt idx="3">
                  <c:v>6217.73</c:v>
                </c:pt>
                <c:pt idx="4">
                  <c:v>86845.11</c:v>
                </c:pt>
                <c:pt idx="5">
                  <c:v>2693.18</c:v>
                </c:pt>
                <c:pt idx="6">
                  <c:v>323.08999999999997</c:v>
                </c:pt>
                <c:pt idx="7">
                  <c:v>0</c:v>
                </c:pt>
                <c:pt idx="8">
                  <c:v>33530.130000000005</c:v>
                </c:pt>
                <c:pt idx="9">
                  <c:v>19075.87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772</c:v>
                </c:pt>
                <c:pt idx="2">
                  <c:v>201</c:v>
                </c:pt>
                <c:pt idx="3">
                  <c:v>500</c:v>
                </c:pt>
                <c:pt idx="4">
                  <c:v>2477</c:v>
                </c:pt>
                <c:pt idx="5">
                  <c:v>71</c:v>
                </c:pt>
                <c:pt idx="6">
                  <c:v>9</c:v>
                </c:pt>
                <c:pt idx="7">
                  <c:v>0</c:v>
                </c:pt>
                <c:pt idx="8">
                  <c:v>5177</c:v>
                </c:pt>
                <c:pt idx="9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37.3%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29.6%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58.3%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62.1%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59.9%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62.5%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63.8%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674782</v>
      </c>
      <c r="D5" s="30">
        <f>SUM(E5:G5)</f>
        <v>219250</v>
      </c>
      <c r="E5" s="31">
        <f>SUM(E6:E13)</f>
        <v>94440</v>
      </c>
      <c r="F5" s="31">
        <f>SUM(F6:F13)</f>
        <v>84589</v>
      </c>
      <c r="G5" s="32">
        <f t="shared" ref="G5:H5" si="0">SUM(G6:G13)</f>
        <v>40221</v>
      </c>
      <c r="H5" s="29">
        <f t="shared" si="0"/>
        <v>214642</v>
      </c>
      <c r="I5" s="33">
        <f>D5/C5</f>
        <v>0.3249197518606009</v>
      </c>
      <c r="J5" s="26"/>
      <c r="K5" s="24">
        <f t="shared" ref="K5:K13" si="1">C5-D5-H5</f>
        <v>240890</v>
      </c>
      <c r="L5" s="58">
        <f>E5/C5</f>
        <v>0.13995631181626067</v>
      </c>
      <c r="M5" s="58">
        <f>G5/C5</f>
        <v>5.9605917170286106E-2</v>
      </c>
    </row>
    <row r="6" spans="1:13" ht="20.100000000000001" customHeight="1" thickTop="1">
      <c r="B6" s="18" t="s">
        <v>17</v>
      </c>
      <c r="C6" s="34">
        <v>186990</v>
      </c>
      <c r="D6" s="35">
        <f t="shared" ref="D6:D13" si="2">SUM(E6:G6)</f>
        <v>46877</v>
      </c>
      <c r="E6" s="36">
        <v>21087</v>
      </c>
      <c r="F6" s="36">
        <v>18386</v>
      </c>
      <c r="G6" s="37">
        <v>7404</v>
      </c>
      <c r="H6" s="34">
        <v>63937</v>
      </c>
      <c r="I6" s="38">
        <f t="shared" ref="I6:I13" si="3">D6/C6</f>
        <v>0.25069255040376492</v>
      </c>
      <c r="J6" s="26"/>
      <c r="K6" s="24">
        <f t="shared" si="1"/>
        <v>76176</v>
      </c>
      <c r="L6" s="58">
        <f t="shared" ref="L6:L13" si="4">E6/C6</f>
        <v>0.1127707364030162</v>
      </c>
      <c r="M6" s="58">
        <f t="shared" ref="M6:M13" si="5">G6/C6</f>
        <v>3.9595700304829139E-2</v>
      </c>
    </row>
    <row r="7" spans="1:13" ht="20.100000000000001" customHeight="1">
      <c r="B7" s="19" t="s">
        <v>18</v>
      </c>
      <c r="C7" s="39">
        <v>90491</v>
      </c>
      <c r="D7" s="40">
        <f t="shared" si="2"/>
        <v>30488</v>
      </c>
      <c r="E7" s="41">
        <v>12697</v>
      </c>
      <c r="F7" s="41">
        <v>12140</v>
      </c>
      <c r="G7" s="42">
        <v>5651</v>
      </c>
      <c r="H7" s="39">
        <v>28371</v>
      </c>
      <c r="I7" s="43">
        <f t="shared" si="3"/>
        <v>0.33691748350664708</v>
      </c>
      <c r="J7" s="26"/>
      <c r="K7" s="24">
        <f t="shared" si="1"/>
        <v>31632</v>
      </c>
      <c r="L7" s="58">
        <f t="shared" si="4"/>
        <v>0.14031229625045585</v>
      </c>
      <c r="M7" s="58">
        <f t="shared" si="5"/>
        <v>6.2448199268435534E-2</v>
      </c>
    </row>
    <row r="8" spans="1:13" ht="20.100000000000001" customHeight="1">
      <c r="B8" s="19" t="s">
        <v>19</v>
      </c>
      <c r="C8" s="39">
        <v>47391</v>
      </c>
      <c r="D8" s="40">
        <f t="shared" si="2"/>
        <v>18226</v>
      </c>
      <c r="E8" s="41">
        <v>7733</v>
      </c>
      <c r="F8" s="41">
        <v>7019</v>
      </c>
      <c r="G8" s="42">
        <v>3474</v>
      </c>
      <c r="H8" s="39">
        <v>14122</v>
      </c>
      <c r="I8" s="43">
        <f t="shared" si="3"/>
        <v>0.38458779093076745</v>
      </c>
      <c r="J8" s="26"/>
      <c r="K8" s="24">
        <f t="shared" si="1"/>
        <v>15043</v>
      </c>
      <c r="L8" s="58">
        <f t="shared" si="4"/>
        <v>0.16317444240467599</v>
      </c>
      <c r="M8" s="58">
        <f t="shared" si="5"/>
        <v>7.3305057922390324E-2</v>
      </c>
    </row>
    <row r="9" spans="1:13" ht="20.100000000000001" customHeight="1">
      <c r="B9" s="19" t="s">
        <v>20</v>
      </c>
      <c r="C9" s="39">
        <v>32735</v>
      </c>
      <c r="D9" s="40">
        <f t="shared" si="2"/>
        <v>10143</v>
      </c>
      <c r="E9" s="41">
        <v>4576</v>
      </c>
      <c r="F9" s="41">
        <v>3802</v>
      </c>
      <c r="G9" s="42">
        <v>1765</v>
      </c>
      <c r="H9" s="39">
        <v>10377</v>
      </c>
      <c r="I9" s="43">
        <f t="shared" si="3"/>
        <v>0.30985184053765086</v>
      </c>
      <c r="J9" s="26"/>
      <c r="K9" s="24">
        <f t="shared" si="1"/>
        <v>12215</v>
      </c>
      <c r="L9" s="58">
        <f t="shared" si="4"/>
        <v>0.13978921643500841</v>
      </c>
      <c r="M9" s="58">
        <f t="shared" si="5"/>
        <v>5.3917824957996026E-2</v>
      </c>
    </row>
    <row r="10" spans="1:13" ht="20.100000000000001" customHeight="1">
      <c r="B10" s="19" t="s">
        <v>21</v>
      </c>
      <c r="C10" s="39">
        <v>43282</v>
      </c>
      <c r="D10" s="40">
        <f t="shared" si="2"/>
        <v>14435</v>
      </c>
      <c r="E10" s="41">
        <v>6220</v>
      </c>
      <c r="F10" s="41">
        <v>5360</v>
      </c>
      <c r="G10" s="42">
        <v>2855</v>
      </c>
      <c r="H10" s="39">
        <v>13437</v>
      </c>
      <c r="I10" s="43">
        <f t="shared" si="3"/>
        <v>0.33351046624462827</v>
      </c>
      <c r="J10" s="26"/>
      <c r="K10" s="24">
        <f t="shared" si="1"/>
        <v>15410</v>
      </c>
      <c r="L10" s="58">
        <f t="shared" si="4"/>
        <v>0.14370870107666003</v>
      </c>
      <c r="M10" s="58">
        <f t="shared" si="5"/>
        <v>6.5962755880042509E-2</v>
      </c>
    </row>
    <row r="11" spans="1:13" ht="20.100000000000001" customHeight="1">
      <c r="B11" s="19" t="s">
        <v>22</v>
      </c>
      <c r="C11" s="39">
        <v>93727</v>
      </c>
      <c r="D11" s="40">
        <f t="shared" si="2"/>
        <v>31469</v>
      </c>
      <c r="E11" s="41">
        <v>13613</v>
      </c>
      <c r="F11" s="41">
        <v>11820</v>
      </c>
      <c r="G11" s="42">
        <v>6036</v>
      </c>
      <c r="H11" s="39">
        <v>30229</v>
      </c>
      <c r="I11" s="43">
        <f t="shared" si="3"/>
        <v>0.33575170441815061</v>
      </c>
      <c r="J11" s="26"/>
      <c r="K11" s="24">
        <f t="shared" si="1"/>
        <v>32029</v>
      </c>
      <c r="L11" s="58">
        <f t="shared" si="4"/>
        <v>0.14524096578360557</v>
      </c>
      <c r="M11" s="58">
        <f t="shared" si="5"/>
        <v>6.4399799417457076E-2</v>
      </c>
    </row>
    <row r="12" spans="1:13" ht="20.100000000000001" customHeight="1">
      <c r="B12" s="19" t="s">
        <v>23</v>
      </c>
      <c r="C12" s="39">
        <v>126712</v>
      </c>
      <c r="D12" s="40">
        <f t="shared" si="2"/>
        <v>47769</v>
      </c>
      <c r="E12" s="41">
        <v>20496</v>
      </c>
      <c r="F12" s="41">
        <v>18245</v>
      </c>
      <c r="G12" s="42">
        <v>9028</v>
      </c>
      <c r="H12" s="39">
        <v>37777</v>
      </c>
      <c r="I12" s="43">
        <f t="shared" si="3"/>
        <v>0.37698876191678765</v>
      </c>
      <c r="J12" s="26"/>
      <c r="K12" s="24">
        <f t="shared" si="1"/>
        <v>41166</v>
      </c>
      <c r="L12" s="58">
        <f t="shared" si="4"/>
        <v>0.16175263589873098</v>
      </c>
      <c r="M12" s="58">
        <f t="shared" si="5"/>
        <v>7.1248184860155314E-2</v>
      </c>
    </row>
    <row r="13" spans="1:13" ht="20.100000000000001" customHeight="1">
      <c r="B13" s="19" t="s">
        <v>24</v>
      </c>
      <c r="C13" s="39">
        <v>53454</v>
      </c>
      <c r="D13" s="40">
        <f t="shared" si="2"/>
        <v>19843</v>
      </c>
      <c r="E13" s="41">
        <v>8018</v>
      </c>
      <c r="F13" s="41">
        <v>7817</v>
      </c>
      <c r="G13" s="42">
        <v>4008</v>
      </c>
      <c r="H13" s="39">
        <v>16392</v>
      </c>
      <c r="I13" s="43">
        <f t="shared" si="3"/>
        <v>0.37121637295618665</v>
      </c>
      <c r="J13" s="26"/>
      <c r="K13" s="24">
        <f t="shared" si="1"/>
        <v>17219</v>
      </c>
      <c r="L13" s="58">
        <f t="shared" si="4"/>
        <v>0.14999812923261122</v>
      </c>
      <c r="M13" s="58">
        <f t="shared" si="5"/>
        <v>7.4980356942417781E-2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9" t="s">
        <v>66</v>
      </c>
      <c r="C4" s="210"/>
      <c r="D4" s="45">
        <f>SUM(D5:D7)</f>
        <v>7230</v>
      </c>
      <c r="E4" s="46">
        <f t="shared" ref="E4:K4" si="0">SUM(E5:E7)</f>
        <v>5892</v>
      </c>
      <c r="F4" s="46">
        <f t="shared" si="0"/>
        <v>8679</v>
      </c>
      <c r="G4" s="46">
        <f t="shared" si="0"/>
        <v>5470</v>
      </c>
      <c r="H4" s="46">
        <f t="shared" si="0"/>
        <v>4608</v>
      </c>
      <c r="I4" s="46">
        <f t="shared" si="0"/>
        <v>5704</v>
      </c>
      <c r="J4" s="45">
        <f t="shared" si="0"/>
        <v>2995</v>
      </c>
      <c r="K4" s="47">
        <f t="shared" si="0"/>
        <v>40578</v>
      </c>
      <c r="L4" s="55">
        <f>K4/人口統計!D5</f>
        <v>0.18507639680729759</v>
      </c>
      <c r="O4" s="14" t="s">
        <v>187</v>
      </c>
    </row>
    <row r="5" spans="1:21" ht="20.100000000000001" customHeight="1">
      <c r="B5" s="117"/>
      <c r="C5" s="118" t="s">
        <v>15</v>
      </c>
      <c r="D5" s="48">
        <v>742</v>
      </c>
      <c r="E5" s="49">
        <v>739</v>
      </c>
      <c r="F5" s="49">
        <v>652</v>
      </c>
      <c r="G5" s="49">
        <v>559</v>
      </c>
      <c r="H5" s="49">
        <v>414</v>
      </c>
      <c r="I5" s="49">
        <v>485</v>
      </c>
      <c r="J5" s="48">
        <v>298</v>
      </c>
      <c r="K5" s="50">
        <f>SUM(D5:J5)</f>
        <v>3889</v>
      </c>
      <c r="L5" s="56">
        <f>K5/人口統計!D5</f>
        <v>1.7737742303306728E-2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3017</v>
      </c>
      <c r="E6" s="49">
        <v>2264</v>
      </c>
      <c r="F6" s="49">
        <v>2917</v>
      </c>
      <c r="G6" s="49">
        <v>1740</v>
      </c>
      <c r="H6" s="49">
        <v>1359</v>
      </c>
      <c r="I6" s="49">
        <v>1482</v>
      </c>
      <c r="J6" s="48">
        <v>883</v>
      </c>
      <c r="K6" s="50">
        <f>SUM(D6:J6)</f>
        <v>13662</v>
      </c>
      <c r="L6" s="56">
        <f>K6/人口統計!D5</f>
        <v>6.2312428734321551E-2</v>
      </c>
      <c r="O6" s="162">
        <f>SUM(D6,D7)</f>
        <v>6488</v>
      </c>
      <c r="P6" s="162">
        <f t="shared" ref="P6:U6" si="1">SUM(E6,E7)</f>
        <v>5153</v>
      </c>
      <c r="Q6" s="162">
        <f t="shared" si="1"/>
        <v>8027</v>
      </c>
      <c r="R6" s="162">
        <f t="shared" si="1"/>
        <v>4911</v>
      </c>
      <c r="S6" s="162">
        <f t="shared" si="1"/>
        <v>4194</v>
      </c>
      <c r="T6" s="162">
        <f t="shared" si="1"/>
        <v>5219</v>
      </c>
      <c r="U6" s="162">
        <f t="shared" si="1"/>
        <v>2697</v>
      </c>
    </row>
    <row r="7" spans="1:21" ht="20.100000000000001" customHeight="1">
      <c r="B7" s="117"/>
      <c r="C7" s="119" t="s">
        <v>142</v>
      </c>
      <c r="D7" s="51">
        <v>3471</v>
      </c>
      <c r="E7" s="52">
        <v>2889</v>
      </c>
      <c r="F7" s="52">
        <v>5110</v>
      </c>
      <c r="G7" s="52">
        <v>3171</v>
      </c>
      <c r="H7" s="52">
        <v>2835</v>
      </c>
      <c r="I7" s="52">
        <v>3737</v>
      </c>
      <c r="J7" s="51">
        <v>1814</v>
      </c>
      <c r="K7" s="53">
        <f>SUM(D7:J7)</f>
        <v>23027</v>
      </c>
      <c r="L7" s="57">
        <f>K7/人口統計!D5</f>
        <v>0.10502622576966933</v>
      </c>
      <c r="O7" s="14">
        <f>O6/($K$6+$K$7)</f>
        <v>0.17683774428302762</v>
      </c>
      <c r="P7" s="14">
        <f t="shared" ref="P7:U7" si="2">P6/($K$6+$K$7)</f>
        <v>0.14045081632096815</v>
      </c>
      <c r="Q7" s="14">
        <f t="shared" si="2"/>
        <v>0.21878492191119955</v>
      </c>
      <c r="R7" s="14">
        <f t="shared" si="2"/>
        <v>0.13385483387391317</v>
      </c>
      <c r="S7" s="14">
        <f t="shared" si="2"/>
        <v>0.11431219166507672</v>
      </c>
      <c r="T7" s="14">
        <f t="shared" si="2"/>
        <v>0.14224972062471039</v>
      </c>
      <c r="U7" s="14">
        <f t="shared" si="2"/>
        <v>7.3509771321104422E-2</v>
      </c>
    </row>
    <row r="8" spans="1:21" ht="20.100000000000001" customHeight="1" thickBot="1">
      <c r="B8" s="209" t="s">
        <v>67</v>
      </c>
      <c r="C8" s="210"/>
      <c r="D8" s="45">
        <v>74</v>
      </c>
      <c r="E8" s="46">
        <v>113</v>
      </c>
      <c r="F8" s="46">
        <v>81</v>
      </c>
      <c r="G8" s="46">
        <v>100</v>
      </c>
      <c r="H8" s="46">
        <v>69</v>
      </c>
      <c r="I8" s="46">
        <v>80</v>
      </c>
      <c r="J8" s="45">
        <v>45</v>
      </c>
      <c r="K8" s="47">
        <f>SUM(D8:J8)</f>
        <v>562</v>
      </c>
      <c r="L8" s="80"/>
    </row>
    <row r="9" spans="1:21" ht="20.100000000000001" customHeight="1" thickTop="1">
      <c r="B9" s="211" t="s">
        <v>34</v>
      </c>
      <c r="C9" s="212"/>
      <c r="D9" s="35">
        <f>D4+D8</f>
        <v>7304</v>
      </c>
      <c r="E9" s="34">
        <f t="shared" ref="E9:K9" si="3">E4+E8</f>
        <v>6005</v>
      </c>
      <c r="F9" s="34">
        <f t="shared" si="3"/>
        <v>8760</v>
      </c>
      <c r="G9" s="34">
        <f t="shared" si="3"/>
        <v>5570</v>
      </c>
      <c r="H9" s="34">
        <f t="shared" si="3"/>
        <v>4677</v>
      </c>
      <c r="I9" s="34">
        <f t="shared" si="3"/>
        <v>5784</v>
      </c>
      <c r="J9" s="35">
        <f t="shared" si="3"/>
        <v>3040</v>
      </c>
      <c r="K9" s="54">
        <f t="shared" si="3"/>
        <v>41140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3" t="s">
        <v>17</v>
      </c>
      <c r="C24" s="214"/>
      <c r="D24" s="45">
        <v>1240</v>
      </c>
      <c r="E24" s="46">
        <v>1197</v>
      </c>
      <c r="F24" s="46">
        <v>1407</v>
      </c>
      <c r="G24" s="46">
        <v>1040</v>
      </c>
      <c r="H24" s="46">
        <v>840</v>
      </c>
      <c r="I24" s="46">
        <v>1086</v>
      </c>
      <c r="J24" s="45">
        <v>575</v>
      </c>
      <c r="K24" s="47">
        <f>SUM(D24:J24)</f>
        <v>7385</v>
      </c>
      <c r="L24" s="55">
        <f>K24/人口統計!D6</f>
        <v>0.15753994496234827</v>
      </c>
    </row>
    <row r="25" spans="1:12" ht="20.100000000000001" customHeight="1">
      <c r="B25" s="207" t="s">
        <v>43</v>
      </c>
      <c r="C25" s="208"/>
      <c r="D25" s="45">
        <v>1330</v>
      </c>
      <c r="E25" s="46">
        <v>1071</v>
      </c>
      <c r="F25" s="46">
        <v>1156</v>
      </c>
      <c r="G25" s="46">
        <v>736</v>
      </c>
      <c r="H25" s="46">
        <v>615</v>
      </c>
      <c r="I25" s="46">
        <v>682</v>
      </c>
      <c r="J25" s="45">
        <v>388</v>
      </c>
      <c r="K25" s="47">
        <f t="shared" ref="K25:K31" si="4">SUM(D25:J25)</f>
        <v>5978</v>
      </c>
      <c r="L25" s="55">
        <f>K25/人口統計!D7</f>
        <v>0.19607714510627133</v>
      </c>
    </row>
    <row r="26" spans="1:12" ht="20.100000000000001" customHeight="1">
      <c r="B26" s="207" t="s">
        <v>44</v>
      </c>
      <c r="C26" s="208"/>
      <c r="D26" s="45">
        <v>800</v>
      </c>
      <c r="E26" s="46">
        <v>420</v>
      </c>
      <c r="F26" s="46">
        <v>880</v>
      </c>
      <c r="G26" s="46">
        <v>473</v>
      </c>
      <c r="H26" s="46">
        <v>382</v>
      </c>
      <c r="I26" s="46">
        <v>505</v>
      </c>
      <c r="J26" s="45">
        <v>320</v>
      </c>
      <c r="K26" s="47">
        <f t="shared" si="4"/>
        <v>3780</v>
      </c>
      <c r="L26" s="55">
        <f>K26/人口統計!D8</f>
        <v>0.20739602765280368</v>
      </c>
    </row>
    <row r="27" spans="1:12" ht="20.100000000000001" customHeight="1">
      <c r="B27" s="207" t="s">
        <v>45</v>
      </c>
      <c r="C27" s="208"/>
      <c r="D27" s="45">
        <v>202</v>
      </c>
      <c r="E27" s="46">
        <v>216</v>
      </c>
      <c r="F27" s="46">
        <v>341</v>
      </c>
      <c r="G27" s="46">
        <v>219</v>
      </c>
      <c r="H27" s="46">
        <v>187</v>
      </c>
      <c r="I27" s="46">
        <v>217</v>
      </c>
      <c r="J27" s="45">
        <v>139</v>
      </c>
      <c r="K27" s="47">
        <f t="shared" si="4"/>
        <v>1521</v>
      </c>
      <c r="L27" s="55">
        <f>K27/人口統計!D9</f>
        <v>0.14995563442768411</v>
      </c>
    </row>
    <row r="28" spans="1:12" ht="20.100000000000001" customHeight="1">
      <c r="B28" s="207" t="s">
        <v>46</v>
      </c>
      <c r="C28" s="208"/>
      <c r="D28" s="45">
        <v>342</v>
      </c>
      <c r="E28" s="46">
        <v>272</v>
      </c>
      <c r="F28" s="46">
        <v>519</v>
      </c>
      <c r="G28" s="46">
        <v>310</v>
      </c>
      <c r="H28" s="46">
        <v>313</v>
      </c>
      <c r="I28" s="46">
        <v>423</v>
      </c>
      <c r="J28" s="45">
        <v>202</v>
      </c>
      <c r="K28" s="47">
        <f t="shared" si="4"/>
        <v>2381</v>
      </c>
      <c r="L28" s="55">
        <f>K28/人口統計!D10</f>
        <v>0.16494631104953239</v>
      </c>
    </row>
    <row r="29" spans="1:12" ht="20.100000000000001" customHeight="1">
      <c r="B29" s="207" t="s">
        <v>47</v>
      </c>
      <c r="C29" s="208"/>
      <c r="D29" s="45">
        <v>760</v>
      </c>
      <c r="E29" s="46">
        <v>775</v>
      </c>
      <c r="F29" s="46">
        <v>1454</v>
      </c>
      <c r="G29" s="46">
        <v>766</v>
      </c>
      <c r="H29" s="46">
        <v>689</v>
      </c>
      <c r="I29" s="46">
        <v>791</v>
      </c>
      <c r="J29" s="45">
        <v>400</v>
      </c>
      <c r="K29" s="47">
        <f t="shared" si="4"/>
        <v>5635</v>
      </c>
      <c r="L29" s="55">
        <f>K29/人口統計!D11</f>
        <v>0.17906511169722583</v>
      </c>
    </row>
    <row r="30" spans="1:12" ht="20.100000000000001" customHeight="1">
      <c r="B30" s="207" t="s">
        <v>48</v>
      </c>
      <c r="C30" s="208"/>
      <c r="D30" s="45">
        <v>1958</v>
      </c>
      <c r="E30" s="46">
        <v>1521</v>
      </c>
      <c r="F30" s="46">
        <v>2121</v>
      </c>
      <c r="G30" s="46">
        <v>1507</v>
      </c>
      <c r="H30" s="46">
        <v>1220</v>
      </c>
      <c r="I30" s="46">
        <v>1433</v>
      </c>
      <c r="J30" s="45">
        <v>703</v>
      </c>
      <c r="K30" s="47">
        <f t="shared" si="4"/>
        <v>10463</v>
      </c>
      <c r="L30" s="55">
        <f>K30/人口統計!D12</f>
        <v>0.21903326425087399</v>
      </c>
    </row>
    <row r="31" spans="1:12" ht="20.100000000000001" customHeight="1" thickBot="1">
      <c r="B31" s="213" t="s">
        <v>24</v>
      </c>
      <c r="C31" s="214"/>
      <c r="D31" s="45">
        <v>598</v>
      </c>
      <c r="E31" s="46">
        <v>420</v>
      </c>
      <c r="F31" s="46">
        <v>801</v>
      </c>
      <c r="G31" s="46">
        <v>419</v>
      </c>
      <c r="H31" s="46">
        <v>362</v>
      </c>
      <c r="I31" s="46">
        <v>567</v>
      </c>
      <c r="J31" s="45">
        <v>268</v>
      </c>
      <c r="K31" s="47">
        <f t="shared" si="4"/>
        <v>3435</v>
      </c>
      <c r="L31" s="59">
        <f>K31/人口統計!D13</f>
        <v>0.17310890490349243</v>
      </c>
    </row>
    <row r="32" spans="1:12" ht="20.100000000000001" customHeight="1" thickTop="1">
      <c r="B32" s="205" t="s">
        <v>49</v>
      </c>
      <c r="C32" s="206"/>
      <c r="D32" s="35">
        <f>SUM(D24:D31)</f>
        <v>7230</v>
      </c>
      <c r="E32" s="34">
        <f t="shared" ref="E32:J32" si="5">SUM(E24:E31)</f>
        <v>5892</v>
      </c>
      <c r="F32" s="34">
        <f t="shared" si="5"/>
        <v>8679</v>
      </c>
      <c r="G32" s="34">
        <f t="shared" si="5"/>
        <v>5470</v>
      </c>
      <c r="H32" s="34">
        <f t="shared" si="5"/>
        <v>4608</v>
      </c>
      <c r="I32" s="34">
        <f t="shared" si="5"/>
        <v>5704</v>
      </c>
      <c r="J32" s="35">
        <f t="shared" si="5"/>
        <v>2995</v>
      </c>
      <c r="K32" s="54">
        <f>SUM(K24:K31)</f>
        <v>40578</v>
      </c>
      <c r="L32" s="60">
        <f>K32/人口統計!D5</f>
        <v>0.18507639680729759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15" t="s">
        <v>153</v>
      </c>
      <c r="C50" s="216"/>
      <c r="D50" s="191">
        <v>259</v>
      </c>
      <c r="E50" s="192">
        <v>305</v>
      </c>
      <c r="F50" s="192">
        <v>274</v>
      </c>
      <c r="G50" s="192">
        <v>254</v>
      </c>
      <c r="H50" s="192">
        <v>185</v>
      </c>
      <c r="I50" s="192">
        <v>206</v>
      </c>
      <c r="J50" s="191">
        <v>128</v>
      </c>
      <c r="K50" s="193">
        <f t="shared" ref="K50:K82" si="6">SUM(D50:J50)</f>
        <v>1611</v>
      </c>
      <c r="L50" s="194">
        <f>K50/N50</f>
        <v>0.147879566733982</v>
      </c>
      <c r="N50" s="14">
        <v>10894</v>
      </c>
    </row>
    <row r="51" spans="2:14" ht="20.100000000000001" customHeight="1">
      <c r="B51" s="215" t="s">
        <v>154</v>
      </c>
      <c r="C51" s="216"/>
      <c r="D51" s="191">
        <v>232</v>
      </c>
      <c r="E51" s="192">
        <v>171</v>
      </c>
      <c r="F51" s="192">
        <v>275</v>
      </c>
      <c r="G51" s="192">
        <v>180</v>
      </c>
      <c r="H51" s="192">
        <v>133</v>
      </c>
      <c r="I51" s="192">
        <v>192</v>
      </c>
      <c r="J51" s="191">
        <v>75</v>
      </c>
      <c r="K51" s="193">
        <f t="shared" si="6"/>
        <v>1258</v>
      </c>
      <c r="L51" s="194">
        <f t="shared" ref="L51:L82" si="7">K51/N51</f>
        <v>0.15932117527862208</v>
      </c>
      <c r="N51" s="14">
        <v>7896</v>
      </c>
    </row>
    <row r="52" spans="2:14" ht="20.100000000000001" customHeight="1">
      <c r="B52" s="215" t="s">
        <v>155</v>
      </c>
      <c r="C52" s="216"/>
      <c r="D52" s="191">
        <v>362</v>
      </c>
      <c r="E52" s="192">
        <v>327</v>
      </c>
      <c r="F52" s="192">
        <v>365</v>
      </c>
      <c r="G52" s="192">
        <v>277</v>
      </c>
      <c r="H52" s="192">
        <v>250</v>
      </c>
      <c r="I52" s="192">
        <v>275</v>
      </c>
      <c r="J52" s="191">
        <v>157</v>
      </c>
      <c r="K52" s="193">
        <f t="shared" si="6"/>
        <v>2013</v>
      </c>
      <c r="L52" s="194">
        <f t="shared" si="7"/>
        <v>0.18010199516864991</v>
      </c>
      <c r="N52" s="14">
        <v>11177</v>
      </c>
    </row>
    <row r="53" spans="2:14" ht="20.100000000000001" customHeight="1">
      <c r="B53" s="215" t="s">
        <v>156</v>
      </c>
      <c r="C53" s="216"/>
      <c r="D53" s="191">
        <v>166</v>
      </c>
      <c r="E53" s="192">
        <v>199</v>
      </c>
      <c r="F53" s="192">
        <v>234</v>
      </c>
      <c r="G53" s="192">
        <v>176</v>
      </c>
      <c r="H53" s="192">
        <v>136</v>
      </c>
      <c r="I53" s="192">
        <v>212</v>
      </c>
      <c r="J53" s="191">
        <v>111</v>
      </c>
      <c r="K53" s="193">
        <f t="shared" si="6"/>
        <v>1234</v>
      </c>
      <c r="L53" s="194">
        <f t="shared" si="7"/>
        <v>0.15930802995094243</v>
      </c>
      <c r="N53" s="14">
        <v>7746</v>
      </c>
    </row>
    <row r="54" spans="2:14" ht="20.100000000000001" customHeight="1">
      <c r="B54" s="215" t="s">
        <v>157</v>
      </c>
      <c r="C54" s="216"/>
      <c r="D54" s="191">
        <v>158</v>
      </c>
      <c r="E54" s="192">
        <v>161</v>
      </c>
      <c r="F54" s="192">
        <v>187</v>
      </c>
      <c r="G54" s="192">
        <v>122</v>
      </c>
      <c r="H54" s="192">
        <v>99</v>
      </c>
      <c r="I54" s="192">
        <v>151</v>
      </c>
      <c r="J54" s="191">
        <v>80</v>
      </c>
      <c r="K54" s="193">
        <f t="shared" si="6"/>
        <v>958</v>
      </c>
      <c r="L54" s="194">
        <f t="shared" si="7"/>
        <v>0.14440759722640942</v>
      </c>
      <c r="N54" s="14">
        <v>6634</v>
      </c>
    </row>
    <row r="55" spans="2:14" ht="20.100000000000001" customHeight="1">
      <c r="B55" s="215" t="s">
        <v>158</v>
      </c>
      <c r="C55" s="216"/>
      <c r="D55" s="191">
        <v>81</v>
      </c>
      <c r="E55" s="192">
        <v>66</v>
      </c>
      <c r="F55" s="192">
        <v>87</v>
      </c>
      <c r="G55" s="192">
        <v>57</v>
      </c>
      <c r="H55" s="192">
        <v>55</v>
      </c>
      <c r="I55" s="192">
        <v>67</v>
      </c>
      <c r="J55" s="191">
        <v>32</v>
      </c>
      <c r="K55" s="193">
        <f t="shared" si="6"/>
        <v>445</v>
      </c>
      <c r="L55" s="194">
        <f t="shared" si="7"/>
        <v>0.17588932806324112</v>
      </c>
      <c r="N55" s="14">
        <v>2530</v>
      </c>
    </row>
    <row r="56" spans="2:14" ht="20.100000000000001" customHeight="1">
      <c r="B56" s="215" t="s">
        <v>159</v>
      </c>
      <c r="C56" s="216"/>
      <c r="D56" s="191">
        <v>190</v>
      </c>
      <c r="E56" s="192">
        <v>155</v>
      </c>
      <c r="F56" s="192">
        <v>170</v>
      </c>
      <c r="G56" s="192">
        <v>125</v>
      </c>
      <c r="H56" s="192">
        <v>87</v>
      </c>
      <c r="I56" s="192">
        <v>105</v>
      </c>
      <c r="J56" s="191">
        <v>48</v>
      </c>
      <c r="K56" s="193">
        <f t="shared" si="6"/>
        <v>880</v>
      </c>
      <c r="L56" s="194">
        <f t="shared" si="7"/>
        <v>0.21072796934865901</v>
      </c>
      <c r="N56" s="14">
        <v>4176</v>
      </c>
    </row>
    <row r="57" spans="2:14" ht="20.100000000000001" customHeight="1">
      <c r="B57" s="215" t="s">
        <v>160</v>
      </c>
      <c r="C57" s="216"/>
      <c r="D57" s="191">
        <v>469</v>
      </c>
      <c r="E57" s="192">
        <v>415</v>
      </c>
      <c r="F57" s="192">
        <v>387</v>
      </c>
      <c r="G57" s="192">
        <v>246</v>
      </c>
      <c r="H57" s="192">
        <v>194</v>
      </c>
      <c r="I57" s="192">
        <v>201</v>
      </c>
      <c r="J57" s="191">
        <v>132</v>
      </c>
      <c r="K57" s="193">
        <f t="shared" si="6"/>
        <v>2044</v>
      </c>
      <c r="L57" s="194">
        <f t="shared" si="7"/>
        <v>0.22130792550887829</v>
      </c>
      <c r="N57" s="14">
        <v>9236</v>
      </c>
    </row>
    <row r="58" spans="2:14" ht="20.100000000000001" customHeight="1">
      <c r="B58" s="215" t="s">
        <v>161</v>
      </c>
      <c r="C58" s="216"/>
      <c r="D58" s="191">
        <v>418</v>
      </c>
      <c r="E58" s="192">
        <v>343</v>
      </c>
      <c r="F58" s="192">
        <v>393</v>
      </c>
      <c r="G58" s="192">
        <v>234</v>
      </c>
      <c r="H58" s="192">
        <v>221</v>
      </c>
      <c r="I58" s="192">
        <v>238</v>
      </c>
      <c r="J58" s="191">
        <v>132</v>
      </c>
      <c r="K58" s="193">
        <f t="shared" si="6"/>
        <v>1979</v>
      </c>
      <c r="L58" s="194">
        <f t="shared" si="7"/>
        <v>0.18934175277458859</v>
      </c>
      <c r="N58" s="14">
        <v>10452</v>
      </c>
    </row>
    <row r="59" spans="2:14" ht="20.100000000000001" customHeight="1">
      <c r="B59" s="215" t="s">
        <v>162</v>
      </c>
      <c r="C59" s="216"/>
      <c r="D59" s="191">
        <v>263</v>
      </c>
      <c r="E59" s="192">
        <v>184</v>
      </c>
      <c r="F59" s="192">
        <v>212</v>
      </c>
      <c r="G59" s="192">
        <v>153</v>
      </c>
      <c r="H59" s="192">
        <v>118</v>
      </c>
      <c r="I59" s="192">
        <v>152</v>
      </c>
      <c r="J59" s="191">
        <v>80</v>
      </c>
      <c r="K59" s="193">
        <f t="shared" si="6"/>
        <v>1162</v>
      </c>
      <c r="L59" s="194">
        <f t="shared" si="7"/>
        <v>0.17542270531400966</v>
      </c>
      <c r="N59" s="14">
        <v>6624</v>
      </c>
    </row>
    <row r="60" spans="2:14" ht="20.100000000000001" customHeight="1">
      <c r="B60" s="215" t="s">
        <v>163</v>
      </c>
      <c r="C60" s="216"/>
      <c r="D60" s="191">
        <v>392</v>
      </c>
      <c r="E60" s="192">
        <v>216</v>
      </c>
      <c r="F60" s="192">
        <v>471</v>
      </c>
      <c r="G60" s="192">
        <v>244</v>
      </c>
      <c r="H60" s="192">
        <v>212</v>
      </c>
      <c r="I60" s="192">
        <v>268</v>
      </c>
      <c r="J60" s="191">
        <v>176</v>
      </c>
      <c r="K60" s="193">
        <f t="shared" si="6"/>
        <v>1979</v>
      </c>
      <c r="L60" s="194">
        <f t="shared" si="7"/>
        <v>0.21177100053504547</v>
      </c>
      <c r="N60" s="14">
        <v>9345</v>
      </c>
    </row>
    <row r="61" spans="2:14" ht="20.100000000000001" customHeight="1">
      <c r="B61" s="215" t="s">
        <v>164</v>
      </c>
      <c r="C61" s="216"/>
      <c r="D61" s="191">
        <v>134</v>
      </c>
      <c r="E61" s="192">
        <v>68</v>
      </c>
      <c r="F61" s="192">
        <v>129</v>
      </c>
      <c r="G61" s="192">
        <v>90</v>
      </c>
      <c r="H61" s="192">
        <v>64</v>
      </c>
      <c r="I61" s="192">
        <v>95</v>
      </c>
      <c r="J61" s="191">
        <v>49</v>
      </c>
      <c r="K61" s="193">
        <f t="shared" si="6"/>
        <v>629</v>
      </c>
      <c r="L61" s="194">
        <f t="shared" si="7"/>
        <v>0.21242823370482944</v>
      </c>
      <c r="N61" s="14">
        <v>2961</v>
      </c>
    </row>
    <row r="62" spans="2:14" ht="20.100000000000001" customHeight="1">
      <c r="B62" s="215" t="s">
        <v>165</v>
      </c>
      <c r="C62" s="216"/>
      <c r="D62" s="191">
        <v>281</v>
      </c>
      <c r="E62" s="192">
        <v>141</v>
      </c>
      <c r="F62" s="192">
        <v>289</v>
      </c>
      <c r="G62" s="192">
        <v>149</v>
      </c>
      <c r="H62" s="192">
        <v>110</v>
      </c>
      <c r="I62" s="192">
        <v>147</v>
      </c>
      <c r="J62" s="191">
        <v>101</v>
      </c>
      <c r="K62" s="193">
        <f t="shared" si="6"/>
        <v>1218</v>
      </c>
      <c r="L62" s="194">
        <f t="shared" si="7"/>
        <v>0.20574324324324325</v>
      </c>
      <c r="N62" s="14">
        <v>5920</v>
      </c>
    </row>
    <row r="63" spans="2:14" ht="20.100000000000001" customHeight="1">
      <c r="B63" s="215" t="s">
        <v>166</v>
      </c>
      <c r="C63" s="216"/>
      <c r="D63" s="191">
        <v>190</v>
      </c>
      <c r="E63" s="192">
        <v>201</v>
      </c>
      <c r="F63" s="192">
        <v>316</v>
      </c>
      <c r="G63" s="192">
        <v>195</v>
      </c>
      <c r="H63" s="192">
        <v>171</v>
      </c>
      <c r="I63" s="192">
        <v>193</v>
      </c>
      <c r="J63" s="191">
        <v>118</v>
      </c>
      <c r="K63" s="193">
        <f t="shared" si="6"/>
        <v>1384</v>
      </c>
      <c r="L63" s="194">
        <f t="shared" si="7"/>
        <v>0.14880120417159445</v>
      </c>
      <c r="N63" s="14">
        <v>9301</v>
      </c>
    </row>
    <row r="64" spans="2:14" ht="20.100000000000001" customHeight="1">
      <c r="B64" s="215" t="s">
        <v>167</v>
      </c>
      <c r="C64" s="216"/>
      <c r="D64" s="191">
        <v>19</v>
      </c>
      <c r="E64" s="192">
        <v>22</v>
      </c>
      <c r="F64" s="192">
        <v>28</v>
      </c>
      <c r="G64" s="192">
        <v>24</v>
      </c>
      <c r="H64" s="192">
        <v>19</v>
      </c>
      <c r="I64" s="192">
        <v>26</v>
      </c>
      <c r="J64" s="191">
        <v>21</v>
      </c>
      <c r="K64" s="193">
        <f t="shared" si="6"/>
        <v>159</v>
      </c>
      <c r="L64" s="194">
        <f t="shared" si="7"/>
        <v>0.18883610451306412</v>
      </c>
      <c r="N64" s="14">
        <v>842</v>
      </c>
    </row>
    <row r="65" spans="2:14" ht="20.100000000000001" customHeight="1">
      <c r="B65" s="215" t="s">
        <v>168</v>
      </c>
      <c r="C65" s="216"/>
      <c r="D65" s="191">
        <v>229</v>
      </c>
      <c r="E65" s="192">
        <v>173</v>
      </c>
      <c r="F65" s="192">
        <v>355</v>
      </c>
      <c r="G65" s="192">
        <v>210</v>
      </c>
      <c r="H65" s="192">
        <v>223</v>
      </c>
      <c r="I65" s="192">
        <v>301</v>
      </c>
      <c r="J65" s="191">
        <v>139</v>
      </c>
      <c r="K65" s="193">
        <f t="shared" si="6"/>
        <v>1630</v>
      </c>
      <c r="L65" s="194">
        <f t="shared" si="7"/>
        <v>0.16482960865608251</v>
      </c>
      <c r="N65" s="14">
        <v>9889</v>
      </c>
    </row>
    <row r="66" spans="2:14" ht="20.100000000000001" customHeight="1">
      <c r="B66" s="215" t="s">
        <v>169</v>
      </c>
      <c r="C66" s="216"/>
      <c r="D66" s="191">
        <v>119</v>
      </c>
      <c r="E66" s="192">
        <v>107</v>
      </c>
      <c r="F66" s="192">
        <v>166</v>
      </c>
      <c r="G66" s="192">
        <v>103</v>
      </c>
      <c r="H66" s="192">
        <v>92</v>
      </c>
      <c r="I66" s="192">
        <v>130</v>
      </c>
      <c r="J66" s="191">
        <v>64</v>
      </c>
      <c r="K66" s="193">
        <f t="shared" si="6"/>
        <v>781</v>
      </c>
      <c r="L66" s="194">
        <f t="shared" si="7"/>
        <v>0.17179938407391113</v>
      </c>
      <c r="N66" s="14">
        <v>4546</v>
      </c>
    </row>
    <row r="67" spans="2:14" ht="20.100000000000001" customHeight="1">
      <c r="B67" s="215" t="s">
        <v>170</v>
      </c>
      <c r="C67" s="216"/>
      <c r="D67" s="187">
        <v>565</v>
      </c>
      <c r="E67" s="188">
        <v>577</v>
      </c>
      <c r="F67" s="188">
        <v>1033</v>
      </c>
      <c r="G67" s="188">
        <v>556</v>
      </c>
      <c r="H67" s="188">
        <v>491</v>
      </c>
      <c r="I67" s="188">
        <v>584</v>
      </c>
      <c r="J67" s="187">
        <v>290</v>
      </c>
      <c r="K67" s="189">
        <f t="shared" si="6"/>
        <v>4096</v>
      </c>
      <c r="L67" s="195">
        <f t="shared" si="7"/>
        <v>0.18987576488040053</v>
      </c>
      <c r="N67" s="14">
        <v>21572</v>
      </c>
    </row>
    <row r="68" spans="2:14" ht="20.100000000000001" customHeight="1">
      <c r="B68" s="215" t="s">
        <v>171</v>
      </c>
      <c r="C68" s="216"/>
      <c r="D68" s="187">
        <v>92</v>
      </c>
      <c r="E68" s="188">
        <v>95</v>
      </c>
      <c r="F68" s="188">
        <v>190</v>
      </c>
      <c r="G68" s="188">
        <v>105</v>
      </c>
      <c r="H68" s="188">
        <v>88</v>
      </c>
      <c r="I68" s="188">
        <v>91</v>
      </c>
      <c r="J68" s="187">
        <v>55</v>
      </c>
      <c r="K68" s="189">
        <f t="shared" si="6"/>
        <v>716</v>
      </c>
      <c r="L68" s="195">
        <f t="shared" si="7"/>
        <v>0.17416686937484796</v>
      </c>
      <c r="N68" s="14">
        <v>4111</v>
      </c>
    </row>
    <row r="69" spans="2:14" ht="20.100000000000001" customHeight="1">
      <c r="B69" s="215" t="s">
        <v>172</v>
      </c>
      <c r="C69" s="216"/>
      <c r="D69" s="187">
        <v>111</v>
      </c>
      <c r="E69" s="188">
        <v>116</v>
      </c>
      <c r="F69" s="188">
        <v>252</v>
      </c>
      <c r="G69" s="188">
        <v>120</v>
      </c>
      <c r="H69" s="188">
        <v>120</v>
      </c>
      <c r="I69" s="188">
        <v>131</v>
      </c>
      <c r="J69" s="187">
        <v>65</v>
      </c>
      <c r="K69" s="189">
        <f t="shared" si="6"/>
        <v>915</v>
      </c>
      <c r="L69" s="195">
        <f t="shared" si="7"/>
        <v>0.15814033874870376</v>
      </c>
      <c r="N69" s="14">
        <v>5786</v>
      </c>
    </row>
    <row r="70" spans="2:14" ht="20.100000000000001" customHeight="1">
      <c r="B70" s="215" t="s">
        <v>173</v>
      </c>
      <c r="C70" s="216"/>
      <c r="D70" s="187">
        <v>713</v>
      </c>
      <c r="E70" s="188">
        <v>514</v>
      </c>
      <c r="F70" s="188">
        <v>709</v>
      </c>
      <c r="G70" s="188">
        <v>484</v>
      </c>
      <c r="H70" s="188">
        <v>402</v>
      </c>
      <c r="I70" s="188">
        <v>458</v>
      </c>
      <c r="J70" s="187">
        <v>212</v>
      </c>
      <c r="K70" s="189">
        <f t="shared" si="6"/>
        <v>3492</v>
      </c>
      <c r="L70" s="195">
        <f t="shared" si="7"/>
        <v>0.22783323546682324</v>
      </c>
      <c r="N70" s="14">
        <v>15327</v>
      </c>
    </row>
    <row r="71" spans="2:14" ht="20.100000000000001" customHeight="1">
      <c r="B71" s="215" t="s">
        <v>174</v>
      </c>
      <c r="C71" s="216"/>
      <c r="D71" s="187">
        <v>135</v>
      </c>
      <c r="E71" s="188">
        <v>122</v>
      </c>
      <c r="F71" s="188">
        <v>200</v>
      </c>
      <c r="G71" s="188">
        <v>166</v>
      </c>
      <c r="H71" s="188">
        <v>133</v>
      </c>
      <c r="I71" s="188">
        <v>118</v>
      </c>
      <c r="J71" s="187">
        <v>65</v>
      </c>
      <c r="K71" s="189">
        <f t="shared" si="6"/>
        <v>939</v>
      </c>
      <c r="L71" s="195">
        <f t="shared" si="7"/>
        <v>0.20329075557479975</v>
      </c>
      <c r="N71" s="14">
        <v>4619</v>
      </c>
    </row>
    <row r="72" spans="2:14" ht="20.100000000000001" customHeight="1">
      <c r="B72" s="215" t="s">
        <v>175</v>
      </c>
      <c r="C72" s="216"/>
      <c r="D72" s="187">
        <v>183</v>
      </c>
      <c r="E72" s="188">
        <v>138</v>
      </c>
      <c r="F72" s="188">
        <v>168</v>
      </c>
      <c r="G72" s="188">
        <v>128</v>
      </c>
      <c r="H72" s="188">
        <v>95</v>
      </c>
      <c r="I72" s="188">
        <v>124</v>
      </c>
      <c r="J72" s="187">
        <v>75</v>
      </c>
      <c r="K72" s="189">
        <f t="shared" si="6"/>
        <v>911</v>
      </c>
      <c r="L72" s="195">
        <f t="shared" si="7"/>
        <v>0.21495988673902786</v>
      </c>
      <c r="N72" s="14">
        <v>4238</v>
      </c>
    </row>
    <row r="73" spans="2:14" ht="20.100000000000001" customHeight="1">
      <c r="B73" s="215" t="s">
        <v>176</v>
      </c>
      <c r="C73" s="216"/>
      <c r="D73" s="187">
        <v>140</v>
      </c>
      <c r="E73" s="188">
        <v>122</v>
      </c>
      <c r="F73" s="188">
        <v>146</v>
      </c>
      <c r="G73" s="188">
        <v>98</v>
      </c>
      <c r="H73" s="188">
        <v>86</v>
      </c>
      <c r="I73" s="188">
        <v>134</v>
      </c>
      <c r="J73" s="187">
        <v>60</v>
      </c>
      <c r="K73" s="189">
        <f t="shared" si="6"/>
        <v>786</v>
      </c>
      <c r="L73" s="195">
        <f t="shared" si="7"/>
        <v>0.20826709062003179</v>
      </c>
      <c r="N73" s="14">
        <v>3774</v>
      </c>
    </row>
    <row r="74" spans="2:14" ht="20.100000000000001" customHeight="1">
      <c r="B74" s="215" t="s">
        <v>177</v>
      </c>
      <c r="C74" s="216"/>
      <c r="D74" s="187">
        <v>120</v>
      </c>
      <c r="E74" s="188">
        <v>123</v>
      </c>
      <c r="F74" s="188">
        <v>166</v>
      </c>
      <c r="G74" s="188">
        <v>99</v>
      </c>
      <c r="H74" s="188">
        <v>83</v>
      </c>
      <c r="I74" s="188">
        <v>87</v>
      </c>
      <c r="J74" s="187">
        <v>48</v>
      </c>
      <c r="K74" s="189">
        <f t="shared" si="6"/>
        <v>726</v>
      </c>
      <c r="L74" s="196">
        <f t="shared" si="7"/>
        <v>0.23113658070678128</v>
      </c>
      <c r="N74" s="14">
        <v>3141</v>
      </c>
    </row>
    <row r="75" spans="2:14" ht="20.100000000000001" customHeight="1">
      <c r="B75" s="215" t="s">
        <v>178</v>
      </c>
      <c r="C75" s="216"/>
      <c r="D75" s="187">
        <v>265</v>
      </c>
      <c r="E75" s="188">
        <v>208</v>
      </c>
      <c r="F75" s="188">
        <v>275</v>
      </c>
      <c r="G75" s="188">
        <v>221</v>
      </c>
      <c r="H75" s="188">
        <v>157</v>
      </c>
      <c r="I75" s="188">
        <v>196</v>
      </c>
      <c r="J75" s="187">
        <v>104</v>
      </c>
      <c r="K75" s="189">
        <f t="shared" si="6"/>
        <v>1426</v>
      </c>
      <c r="L75" s="197">
        <f t="shared" si="7"/>
        <v>0.24243454607276438</v>
      </c>
      <c r="N75" s="14">
        <v>5882</v>
      </c>
    </row>
    <row r="76" spans="2:14" ht="20.100000000000001" customHeight="1">
      <c r="B76" s="215" t="s">
        <v>179</v>
      </c>
      <c r="C76" s="216"/>
      <c r="D76" s="187">
        <v>79</v>
      </c>
      <c r="E76" s="188">
        <v>67</v>
      </c>
      <c r="F76" s="188">
        <v>81</v>
      </c>
      <c r="G76" s="188">
        <v>70</v>
      </c>
      <c r="H76" s="188">
        <v>51</v>
      </c>
      <c r="I76" s="188">
        <v>60</v>
      </c>
      <c r="J76" s="187">
        <v>25</v>
      </c>
      <c r="K76" s="189">
        <f t="shared" si="6"/>
        <v>433</v>
      </c>
      <c r="L76" s="195">
        <f t="shared" si="7"/>
        <v>0.22528616024973985</v>
      </c>
      <c r="N76" s="14">
        <v>1922</v>
      </c>
    </row>
    <row r="77" spans="2:14" ht="20.100000000000001" customHeight="1">
      <c r="B77" s="215" t="s">
        <v>180</v>
      </c>
      <c r="C77" s="216"/>
      <c r="D77" s="187">
        <v>290</v>
      </c>
      <c r="E77" s="188">
        <v>210</v>
      </c>
      <c r="F77" s="188">
        <v>347</v>
      </c>
      <c r="G77" s="188">
        <v>232</v>
      </c>
      <c r="H77" s="188">
        <v>208</v>
      </c>
      <c r="I77" s="188">
        <v>237</v>
      </c>
      <c r="J77" s="187">
        <v>106</v>
      </c>
      <c r="K77" s="189">
        <f t="shared" si="6"/>
        <v>1630</v>
      </c>
      <c r="L77" s="195">
        <f t="shared" si="7"/>
        <v>0.2118533922537042</v>
      </c>
      <c r="N77" s="14">
        <v>7694</v>
      </c>
    </row>
    <row r="78" spans="2:14" ht="20.100000000000001" customHeight="1">
      <c r="B78" s="215" t="s">
        <v>181</v>
      </c>
      <c r="C78" s="216"/>
      <c r="D78" s="187">
        <v>48</v>
      </c>
      <c r="E78" s="188">
        <v>32</v>
      </c>
      <c r="F78" s="188">
        <v>44</v>
      </c>
      <c r="G78" s="188">
        <v>27</v>
      </c>
      <c r="H78" s="188">
        <v>25</v>
      </c>
      <c r="I78" s="188">
        <v>34</v>
      </c>
      <c r="J78" s="187">
        <v>19</v>
      </c>
      <c r="K78" s="189">
        <f t="shared" si="6"/>
        <v>229</v>
      </c>
      <c r="L78" s="195">
        <f t="shared" si="7"/>
        <v>0.19539249146757678</v>
      </c>
      <c r="N78" s="14">
        <v>1172</v>
      </c>
    </row>
    <row r="79" spans="2:14" ht="20.100000000000001" customHeight="1">
      <c r="B79" s="215" t="s">
        <v>182</v>
      </c>
      <c r="C79" s="216"/>
      <c r="D79" s="187">
        <v>230</v>
      </c>
      <c r="E79" s="188">
        <v>165</v>
      </c>
      <c r="F79" s="188">
        <v>359</v>
      </c>
      <c r="G79" s="188">
        <v>190</v>
      </c>
      <c r="H79" s="188">
        <v>154</v>
      </c>
      <c r="I79" s="188">
        <v>270</v>
      </c>
      <c r="J79" s="187">
        <v>122</v>
      </c>
      <c r="K79" s="189">
        <f t="shared" si="6"/>
        <v>1490</v>
      </c>
      <c r="L79" s="195">
        <f t="shared" si="7"/>
        <v>0.16981992249829039</v>
      </c>
      <c r="N79" s="14">
        <v>8774</v>
      </c>
    </row>
    <row r="80" spans="2:14" ht="20.100000000000001" customHeight="1">
      <c r="B80" s="215" t="s">
        <v>183</v>
      </c>
      <c r="C80" s="216"/>
      <c r="D80" s="45">
        <v>62</v>
      </c>
      <c r="E80" s="46">
        <v>41</v>
      </c>
      <c r="F80" s="46">
        <v>70</v>
      </c>
      <c r="G80" s="46">
        <v>51</v>
      </c>
      <c r="H80" s="46">
        <v>31</v>
      </c>
      <c r="I80" s="46">
        <v>69</v>
      </c>
      <c r="J80" s="45">
        <v>31</v>
      </c>
      <c r="K80" s="47">
        <f t="shared" si="6"/>
        <v>355</v>
      </c>
      <c r="L80" s="195">
        <f t="shared" si="7"/>
        <v>0.17401960784313725</v>
      </c>
      <c r="N80" s="14">
        <v>2040</v>
      </c>
    </row>
    <row r="81" spans="2:14" ht="20.100000000000001" customHeight="1">
      <c r="B81" s="215" t="s">
        <v>184</v>
      </c>
      <c r="C81" s="216"/>
      <c r="D81" s="45">
        <v>57</v>
      </c>
      <c r="E81" s="46">
        <v>59</v>
      </c>
      <c r="F81" s="46">
        <v>113</v>
      </c>
      <c r="G81" s="46">
        <v>50</v>
      </c>
      <c r="H81" s="46">
        <v>62</v>
      </c>
      <c r="I81" s="46">
        <v>63</v>
      </c>
      <c r="J81" s="45">
        <v>31</v>
      </c>
      <c r="K81" s="47">
        <f t="shared" si="6"/>
        <v>435</v>
      </c>
      <c r="L81" s="195">
        <f t="shared" si="7"/>
        <v>0.16402714932126697</v>
      </c>
      <c r="N81" s="14">
        <v>2652</v>
      </c>
    </row>
    <row r="82" spans="2:14" ht="20.100000000000001" customHeight="1">
      <c r="B82" s="215" t="s">
        <v>185</v>
      </c>
      <c r="C82" s="216"/>
      <c r="D82" s="40">
        <v>252</v>
      </c>
      <c r="E82" s="39">
        <v>162</v>
      </c>
      <c r="F82" s="39">
        <v>269</v>
      </c>
      <c r="G82" s="39">
        <v>134</v>
      </c>
      <c r="H82" s="39">
        <v>122</v>
      </c>
      <c r="I82" s="39">
        <v>169</v>
      </c>
      <c r="J82" s="40">
        <v>89</v>
      </c>
      <c r="K82" s="190">
        <f t="shared" si="6"/>
        <v>1197</v>
      </c>
      <c r="L82" s="197">
        <f t="shared" si="7"/>
        <v>0.18770581778265641</v>
      </c>
      <c r="N82" s="14">
        <v>6377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9"/>
      <c r="C3" s="219"/>
      <c r="D3" s="219" t="s">
        <v>120</v>
      </c>
      <c r="E3" s="219"/>
      <c r="F3" s="219" t="s">
        <v>121</v>
      </c>
      <c r="G3" s="219"/>
      <c r="H3" s="219" t="s">
        <v>122</v>
      </c>
      <c r="I3" s="219"/>
      <c r="J3" s="219" t="s">
        <v>123</v>
      </c>
      <c r="K3" s="219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21"/>
      <c r="C4" s="221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0" t="s">
        <v>112</v>
      </c>
      <c r="C5" s="220"/>
      <c r="D5" s="150">
        <v>7003</v>
      </c>
      <c r="E5" s="149">
        <v>401433.82999999996</v>
      </c>
      <c r="F5" s="151">
        <v>1912</v>
      </c>
      <c r="G5" s="152">
        <v>38387.639999999992</v>
      </c>
      <c r="H5" s="150">
        <v>564</v>
      </c>
      <c r="I5" s="149">
        <v>119677.68</v>
      </c>
      <c r="J5" s="151">
        <v>1218</v>
      </c>
      <c r="K5" s="152">
        <v>415243.53</v>
      </c>
      <c r="M5" s="162">
        <f>Q5+Q7</f>
        <v>44886</v>
      </c>
      <c r="N5" s="121" t="s">
        <v>106</v>
      </c>
      <c r="O5" s="122"/>
      <c r="P5" s="134"/>
      <c r="Q5" s="123">
        <v>35463</v>
      </c>
      <c r="R5" s="124">
        <v>2206689.31</v>
      </c>
      <c r="S5" s="124">
        <f>R5/Q5*100</f>
        <v>6222.5116600400415</v>
      </c>
    </row>
    <row r="6" spans="1:19" ht="20.100000000000001" customHeight="1">
      <c r="B6" s="217" t="s">
        <v>113</v>
      </c>
      <c r="C6" s="217"/>
      <c r="D6" s="153">
        <v>5055</v>
      </c>
      <c r="E6" s="154">
        <v>319595.20000000007</v>
      </c>
      <c r="F6" s="155">
        <v>1667</v>
      </c>
      <c r="G6" s="156">
        <v>32363.399999999998</v>
      </c>
      <c r="H6" s="153">
        <v>420</v>
      </c>
      <c r="I6" s="154">
        <v>94110.63</v>
      </c>
      <c r="J6" s="155">
        <v>872</v>
      </c>
      <c r="K6" s="156">
        <v>273768.15000000002</v>
      </c>
      <c r="M6" s="58"/>
      <c r="N6" s="125"/>
      <c r="O6" s="94" t="s">
        <v>103</v>
      </c>
      <c r="P6" s="107"/>
      <c r="Q6" s="98">
        <f>Q5/Q$13</f>
        <v>0.63720487296510586</v>
      </c>
      <c r="R6" s="99">
        <f>R5/R$13</f>
        <v>0.40284520429081749</v>
      </c>
      <c r="S6" s="100" t="s">
        <v>105</v>
      </c>
    </row>
    <row r="7" spans="1:19" ht="20.100000000000001" customHeight="1">
      <c r="B7" s="217" t="s">
        <v>114</v>
      </c>
      <c r="C7" s="217"/>
      <c r="D7" s="153">
        <v>3180</v>
      </c>
      <c r="E7" s="154">
        <v>197186.01</v>
      </c>
      <c r="F7" s="155">
        <v>991</v>
      </c>
      <c r="G7" s="156">
        <v>18299.259999999998</v>
      </c>
      <c r="H7" s="153">
        <v>474</v>
      </c>
      <c r="I7" s="154">
        <v>112260.45999999999</v>
      </c>
      <c r="J7" s="155">
        <v>617</v>
      </c>
      <c r="K7" s="156">
        <v>203460.07000000004</v>
      </c>
      <c r="M7" s="58"/>
      <c r="N7" s="126" t="s">
        <v>107</v>
      </c>
      <c r="O7" s="127"/>
      <c r="P7" s="135"/>
      <c r="Q7" s="128">
        <v>9423</v>
      </c>
      <c r="R7" s="129">
        <v>182237.40999999992</v>
      </c>
      <c r="S7" s="129">
        <f>R7/Q7*100</f>
        <v>1933.9638119494844</v>
      </c>
    </row>
    <row r="8" spans="1:19" ht="20.100000000000001" customHeight="1">
      <c r="B8" s="217" t="s">
        <v>115</v>
      </c>
      <c r="C8" s="217"/>
      <c r="D8" s="153">
        <v>1289</v>
      </c>
      <c r="E8" s="154">
        <v>82491.040000000008</v>
      </c>
      <c r="F8" s="155">
        <v>316</v>
      </c>
      <c r="G8" s="156">
        <v>5587.05</v>
      </c>
      <c r="H8" s="153">
        <v>61</v>
      </c>
      <c r="I8" s="154">
        <v>14104.7</v>
      </c>
      <c r="J8" s="155">
        <v>325</v>
      </c>
      <c r="K8" s="156">
        <v>106139.97</v>
      </c>
      <c r="L8" s="89"/>
      <c r="M8" s="88"/>
      <c r="N8" s="130"/>
      <c r="O8" s="94" t="s">
        <v>103</v>
      </c>
      <c r="P8" s="107"/>
      <c r="Q8" s="98">
        <f>Q7/Q$13</f>
        <v>0.16931397563517447</v>
      </c>
      <c r="R8" s="99">
        <f>R7/R$13</f>
        <v>3.3268601215492105E-2</v>
      </c>
      <c r="S8" s="100" t="s">
        <v>104</v>
      </c>
    </row>
    <row r="9" spans="1:19" ht="20.100000000000001" customHeight="1">
      <c r="B9" s="217" t="s">
        <v>116</v>
      </c>
      <c r="C9" s="217"/>
      <c r="D9" s="153">
        <v>1900</v>
      </c>
      <c r="E9" s="154">
        <v>137509.06999999998</v>
      </c>
      <c r="F9" s="155">
        <v>475</v>
      </c>
      <c r="G9" s="156">
        <v>10354.75</v>
      </c>
      <c r="H9" s="153">
        <v>322</v>
      </c>
      <c r="I9" s="154">
        <v>68684.12</v>
      </c>
      <c r="J9" s="155">
        <v>413</v>
      </c>
      <c r="K9" s="156">
        <v>135277.76999999999</v>
      </c>
      <c r="L9" s="89"/>
      <c r="M9" s="88"/>
      <c r="N9" s="126" t="s">
        <v>108</v>
      </c>
      <c r="O9" s="127"/>
      <c r="P9" s="135"/>
      <c r="Q9" s="128">
        <v>3920</v>
      </c>
      <c r="R9" s="129">
        <v>894424.99000000022</v>
      </c>
      <c r="S9" s="129">
        <f>R9/Q9*100</f>
        <v>22816.964030612253</v>
      </c>
    </row>
    <row r="10" spans="1:19" ht="20.100000000000001" customHeight="1">
      <c r="B10" s="217" t="s">
        <v>117</v>
      </c>
      <c r="C10" s="217"/>
      <c r="D10" s="153">
        <v>4588</v>
      </c>
      <c r="E10" s="154">
        <v>295379.7</v>
      </c>
      <c r="F10" s="155">
        <v>911</v>
      </c>
      <c r="G10" s="156">
        <v>18548.359999999997</v>
      </c>
      <c r="H10" s="153">
        <v>595</v>
      </c>
      <c r="I10" s="154">
        <v>143838.29999999996</v>
      </c>
      <c r="J10" s="155">
        <v>1007</v>
      </c>
      <c r="K10" s="156">
        <v>326297.77999999991</v>
      </c>
      <c r="L10" s="89"/>
      <c r="M10" s="88"/>
      <c r="N10" s="95"/>
      <c r="O10" s="94" t="s">
        <v>103</v>
      </c>
      <c r="P10" s="107"/>
      <c r="Q10" s="98">
        <f>Q9/Q$13</f>
        <v>7.0435188845366009E-2</v>
      </c>
      <c r="R10" s="99">
        <f>R9/R$13</f>
        <v>0.16328298514273515</v>
      </c>
      <c r="S10" s="100" t="s">
        <v>104</v>
      </c>
    </row>
    <row r="11" spans="1:19" ht="20.100000000000001" customHeight="1">
      <c r="B11" s="217" t="s">
        <v>118</v>
      </c>
      <c r="C11" s="217"/>
      <c r="D11" s="153">
        <v>9627</v>
      </c>
      <c r="E11" s="154">
        <v>584579.9299999997</v>
      </c>
      <c r="F11" s="155">
        <v>2277</v>
      </c>
      <c r="G11" s="156">
        <v>41592.449999999997</v>
      </c>
      <c r="H11" s="153">
        <v>1177</v>
      </c>
      <c r="I11" s="154">
        <v>279507.40000000008</v>
      </c>
      <c r="J11" s="155">
        <v>1660</v>
      </c>
      <c r="K11" s="156">
        <v>498890.87</v>
      </c>
      <c r="L11" s="89"/>
      <c r="M11" s="88"/>
      <c r="N11" s="126" t="s">
        <v>109</v>
      </c>
      <c r="O11" s="127"/>
      <c r="P11" s="135"/>
      <c r="Q11" s="101">
        <v>6848</v>
      </c>
      <c r="R11" s="102">
        <v>2194408.1999999997</v>
      </c>
      <c r="S11" s="102">
        <f>R11/Q11*100</f>
        <v>32044.512266355137</v>
      </c>
    </row>
    <row r="12" spans="1:19" ht="20.100000000000001" customHeight="1" thickBot="1">
      <c r="B12" s="218" t="s">
        <v>119</v>
      </c>
      <c r="C12" s="218"/>
      <c r="D12" s="157">
        <v>2821</v>
      </c>
      <c r="E12" s="158">
        <v>188514.52999999994</v>
      </c>
      <c r="F12" s="159">
        <v>874</v>
      </c>
      <c r="G12" s="160">
        <v>17104.5</v>
      </c>
      <c r="H12" s="157">
        <v>307</v>
      </c>
      <c r="I12" s="158">
        <v>62241.69999999999</v>
      </c>
      <c r="J12" s="159">
        <v>736</v>
      </c>
      <c r="K12" s="160">
        <v>235330.06</v>
      </c>
      <c r="L12" s="89"/>
      <c r="M12" s="88"/>
      <c r="N12" s="125"/>
      <c r="O12" s="84" t="s">
        <v>103</v>
      </c>
      <c r="P12" s="108"/>
      <c r="Q12" s="103">
        <f>Q11/Q$13</f>
        <v>0.12304596255435368</v>
      </c>
      <c r="R12" s="104">
        <f>R11/R$13</f>
        <v>0.40060320935095522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35463</v>
      </c>
      <c r="E13" s="149">
        <v>2206689.31</v>
      </c>
      <c r="F13" s="151">
        <v>9423</v>
      </c>
      <c r="G13" s="152">
        <v>182237.40999999992</v>
      </c>
      <c r="H13" s="150">
        <v>3920</v>
      </c>
      <c r="I13" s="149">
        <v>894424.99000000022</v>
      </c>
      <c r="J13" s="151">
        <v>6848</v>
      </c>
      <c r="K13" s="152">
        <v>2194408.1999999997</v>
      </c>
      <c r="M13" s="58"/>
      <c r="N13" s="131" t="s">
        <v>110</v>
      </c>
      <c r="O13" s="132"/>
      <c r="P13" s="133"/>
      <c r="Q13" s="96">
        <f>Q5+Q7+Q9+Q11</f>
        <v>55654</v>
      </c>
      <c r="R13" s="97">
        <f>R5+R7+R9+R11</f>
        <v>5477759.9100000001</v>
      </c>
      <c r="S13" s="97">
        <f>R13/Q13*100</f>
        <v>9842.5268803679883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0.65466953351406931</v>
      </c>
      <c r="O16" s="58">
        <f>F5/(D5+F5+H5+J5)</f>
        <v>0.17874170328129382</v>
      </c>
      <c r="P16" s="58">
        <f>H5/(D5+F5+H5+J5)</f>
        <v>5.2725063101804241E-2</v>
      </c>
      <c r="Q16" s="58">
        <f>J5/(D5+F5+H5+J5)</f>
        <v>0.11386370010283257</v>
      </c>
    </row>
    <row r="17" spans="13:17" ht="20.100000000000001" customHeight="1">
      <c r="M17" s="14" t="s">
        <v>132</v>
      </c>
      <c r="N17" s="58">
        <f t="shared" ref="N17:N23" si="0">D6/(D6+F6+H6+J6)</f>
        <v>0.63077115048664834</v>
      </c>
      <c r="O17" s="58">
        <f t="shared" ref="O17:O23" si="1">F6/(D6+F6+H6+J6)</f>
        <v>0.20801098078362865</v>
      </c>
      <c r="P17" s="58">
        <f t="shared" ref="P17:P23" si="2">H6/(D6+F6+H6+J6)</f>
        <v>5.2408285500374345E-2</v>
      </c>
      <c r="Q17" s="58">
        <f t="shared" ref="Q17:Q23" si="3">J6/(D6+F6+H6+J6)</f>
        <v>0.10880958322934864</v>
      </c>
    </row>
    <row r="18" spans="13:17" ht="20.100000000000001" customHeight="1">
      <c r="M18" s="14" t="s">
        <v>133</v>
      </c>
      <c r="N18" s="58">
        <f t="shared" si="0"/>
        <v>0.60433295324971492</v>
      </c>
      <c r="O18" s="58">
        <f t="shared" si="1"/>
        <v>0.18833143291524135</v>
      </c>
      <c r="P18" s="58">
        <f t="shared" si="2"/>
        <v>9.0079817559863176E-2</v>
      </c>
      <c r="Q18" s="58">
        <f t="shared" si="3"/>
        <v>0.11725579627518054</v>
      </c>
    </row>
    <row r="19" spans="13:17" ht="20.100000000000001" customHeight="1">
      <c r="M19" s="14" t="s">
        <v>134</v>
      </c>
      <c r="N19" s="58">
        <f t="shared" si="0"/>
        <v>0.6474133601205424</v>
      </c>
      <c r="O19" s="58">
        <f t="shared" si="1"/>
        <v>0.15871421396283275</v>
      </c>
      <c r="P19" s="58">
        <f t="shared" si="2"/>
        <v>3.0637870416875941E-2</v>
      </c>
      <c r="Q19" s="58">
        <f t="shared" si="3"/>
        <v>0.16323455549974886</v>
      </c>
    </row>
    <row r="20" spans="13:17" ht="20.100000000000001" customHeight="1">
      <c r="M20" s="14" t="s">
        <v>135</v>
      </c>
      <c r="N20" s="58">
        <f t="shared" si="0"/>
        <v>0.61093247588424437</v>
      </c>
      <c r="O20" s="58">
        <f t="shared" si="1"/>
        <v>0.15273311897106109</v>
      </c>
      <c r="P20" s="58">
        <f t="shared" si="2"/>
        <v>0.10353697749196142</v>
      </c>
      <c r="Q20" s="58">
        <f t="shared" si="3"/>
        <v>0.13279742765273311</v>
      </c>
    </row>
    <row r="21" spans="13:17" ht="20.100000000000001" customHeight="1">
      <c r="M21" s="14" t="s">
        <v>136</v>
      </c>
      <c r="N21" s="58">
        <f t="shared" si="0"/>
        <v>0.64610618222785521</v>
      </c>
      <c r="O21" s="58">
        <f t="shared" si="1"/>
        <v>0.12829178988874806</v>
      </c>
      <c r="P21" s="58">
        <f t="shared" si="2"/>
        <v>8.3791015349950718E-2</v>
      </c>
      <c r="Q21" s="58">
        <f t="shared" si="3"/>
        <v>0.141811012533446</v>
      </c>
    </row>
    <row r="22" spans="13:17" ht="20.100000000000001" customHeight="1">
      <c r="M22" s="14" t="s">
        <v>137</v>
      </c>
      <c r="N22" s="58">
        <f t="shared" si="0"/>
        <v>0.65307645342921106</v>
      </c>
      <c r="O22" s="58">
        <f t="shared" si="1"/>
        <v>0.15446713248761956</v>
      </c>
      <c r="P22" s="58">
        <f t="shared" si="2"/>
        <v>7.984532935350383E-2</v>
      </c>
      <c r="Q22" s="58">
        <f t="shared" si="3"/>
        <v>0.11261108472966556</v>
      </c>
    </row>
    <row r="23" spans="13:17" ht="20.100000000000001" customHeight="1">
      <c r="M23" s="14" t="s">
        <v>138</v>
      </c>
      <c r="N23" s="58">
        <f t="shared" si="0"/>
        <v>0.59539890249050231</v>
      </c>
      <c r="O23" s="58">
        <f t="shared" si="1"/>
        <v>0.18446601941747573</v>
      </c>
      <c r="P23" s="58">
        <f t="shared" si="2"/>
        <v>6.4795272266779239E-2</v>
      </c>
      <c r="Q23" s="58">
        <f t="shared" si="3"/>
        <v>0.1553398058252427</v>
      </c>
    </row>
    <row r="24" spans="13:17" ht="20.100000000000001" customHeight="1">
      <c r="M24" s="14" t="s">
        <v>139</v>
      </c>
      <c r="N24" s="58">
        <f t="shared" ref="N24" si="4">D13/(D13+F13+H13+J13)</f>
        <v>0.63720487296510586</v>
      </c>
      <c r="O24" s="58">
        <f t="shared" ref="O24" si="5">F13/(D13+F13+H13+J13)</f>
        <v>0.16931397563517447</v>
      </c>
      <c r="P24" s="58">
        <f t="shared" ref="P24" si="6">H13/(D13+F13+H13+J13)</f>
        <v>7.0435188845366009E-2</v>
      </c>
      <c r="Q24" s="58">
        <f t="shared" ref="Q24" si="7">J13/(D13+F13+H13+J13)</f>
        <v>0.12304596255435368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0.41183569596029179</v>
      </c>
      <c r="O29" s="58">
        <f>G5/(E5+G5+I5+K5)</f>
        <v>3.9382332165859402E-2</v>
      </c>
      <c r="P29" s="58">
        <f>I5/(E5+G5+I5+K5)</f>
        <v>0.12277874197526674</v>
      </c>
      <c r="Q29" s="58">
        <f>K5/(E5+G5+I5+K5)</f>
        <v>0.42600322989858214</v>
      </c>
    </row>
    <row r="30" spans="13:17" ht="20.100000000000001" customHeight="1">
      <c r="M30" s="14" t="s">
        <v>132</v>
      </c>
      <c r="N30" s="58">
        <f t="shared" ref="N30:N37" si="8">E6/(E6+G6+I6+K6)</f>
        <v>0.44398250060312233</v>
      </c>
      <c r="O30" s="58">
        <f t="shared" ref="O30:O37" si="9">G6/(E6+G6+I6+K6)</f>
        <v>4.4959321228914217E-2</v>
      </c>
      <c r="P30" s="58">
        <f t="shared" ref="P30:P37" si="10">I6/(E6+G6+I6+K6)</f>
        <v>0.13073873712976672</v>
      </c>
      <c r="Q30" s="58">
        <f t="shared" ref="Q30:Q37" si="11">K6/(E6+G6+I6+K6)</f>
        <v>0.3803194410381967</v>
      </c>
    </row>
    <row r="31" spans="13:17" ht="20.100000000000001" customHeight="1">
      <c r="M31" s="14" t="s">
        <v>133</v>
      </c>
      <c r="N31" s="58">
        <f t="shared" si="8"/>
        <v>0.37120455010092135</v>
      </c>
      <c r="O31" s="58">
        <f t="shared" si="9"/>
        <v>3.4448532000215352E-2</v>
      </c>
      <c r="P31" s="58">
        <f t="shared" si="10"/>
        <v>0.21133138983045738</v>
      </c>
      <c r="Q31" s="58">
        <f t="shared" si="11"/>
        <v>0.38301552806840594</v>
      </c>
    </row>
    <row r="32" spans="13:17" ht="20.100000000000001" customHeight="1">
      <c r="M32" s="14" t="s">
        <v>134</v>
      </c>
      <c r="N32" s="58">
        <f t="shared" si="8"/>
        <v>0.39597708862920211</v>
      </c>
      <c r="O32" s="58">
        <f t="shared" si="9"/>
        <v>2.6819201128095653E-2</v>
      </c>
      <c r="P32" s="58">
        <f t="shared" si="10"/>
        <v>6.7705996214719885E-2</v>
      </c>
      <c r="Q32" s="58">
        <f t="shared" si="11"/>
        <v>0.50949771402798238</v>
      </c>
    </row>
    <row r="33" spans="13:17" ht="20.100000000000001" customHeight="1">
      <c r="M33" s="14" t="s">
        <v>135</v>
      </c>
      <c r="N33" s="58">
        <f t="shared" si="8"/>
        <v>0.39084429048690045</v>
      </c>
      <c r="O33" s="58">
        <f t="shared" si="9"/>
        <v>2.9431476170402673E-2</v>
      </c>
      <c r="P33" s="58">
        <f t="shared" si="10"/>
        <v>0.19522200353123711</v>
      </c>
      <c r="Q33" s="58">
        <f t="shared" si="11"/>
        <v>0.38450222981145976</v>
      </c>
    </row>
    <row r="34" spans="13:17" ht="20.100000000000001" customHeight="1">
      <c r="M34" s="14" t="s">
        <v>136</v>
      </c>
      <c r="N34" s="58">
        <f t="shared" si="8"/>
        <v>0.37672900076771787</v>
      </c>
      <c r="O34" s="58">
        <f t="shared" si="9"/>
        <v>2.3656687066443312E-2</v>
      </c>
      <c r="P34" s="58">
        <f t="shared" si="10"/>
        <v>0.18345221093774289</v>
      </c>
      <c r="Q34" s="58">
        <f t="shared" si="11"/>
        <v>0.41616210122809588</v>
      </c>
    </row>
    <row r="35" spans="13:17" ht="20.100000000000001" customHeight="1">
      <c r="M35" s="14" t="s">
        <v>137</v>
      </c>
      <c r="N35" s="58">
        <f t="shared" si="8"/>
        <v>0.4161983094264427</v>
      </c>
      <c r="O35" s="58">
        <f t="shared" si="9"/>
        <v>2.9612216373736702E-2</v>
      </c>
      <c r="P35" s="58">
        <f t="shared" si="10"/>
        <v>0.19899846262628376</v>
      </c>
      <c r="Q35" s="58">
        <f t="shared" si="11"/>
        <v>0.35519101157353672</v>
      </c>
    </row>
    <row r="36" spans="13:17" ht="20.100000000000001" customHeight="1">
      <c r="M36" s="14" t="s">
        <v>138</v>
      </c>
      <c r="N36" s="58">
        <f t="shared" si="8"/>
        <v>0.37463827587146414</v>
      </c>
      <c r="O36" s="58">
        <f t="shared" si="9"/>
        <v>3.3992076842264941E-2</v>
      </c>
      <c r="P36" s="58">
        <f t="shared" si="10"/>
        <v>0.1236940366098513</v>
      </c>
      <c r="Q36" s="58">
        <f t="shared" si="11"/>
        <v>0.46767561067641966</v>
      </c>
    </row>
    <row r="37" spans="13:17" ht="20.100000000000001" customHeight="1">
      <c r="M37" s="14" t="s">
        <v>139</v>
      </c>
      <c r="N37" s="58">
        <f t="shared" si="8"/>
        <v>0.40284520429081749</v>
      </c>
      <c r="O37" s="58">
        <f t="shared" si="9"/>
        <v>3.3268601215492105E-2</v>
      </c>
      <c r="P37" s="58">
        <f t="shared" si="10"/>
        <v>0.16328298514273515</v>
      </c>
      <c r="Q37" s="58">
        <f t="shared" si="11"/>
        <v>0.40060320935095522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35"/>
      <c r="D3" s="236"/>
      <c r="E3" s="239" t="s">
        <v>51</v>
      </c>
      <c r="F3" s="226" t="s">
        <v>98</v>
      </c>
      <c r="G3" s="239" t="s">
        <v>56</v>
      </c>
      <c r="H3" s="226" t="s">
        <v>98</v>
      </c>
    </row>
    <row r="4" spans="1:14" s="14" customFormat="1" ht="20.100000000000001" customHeight="1" thickBot="1">
      <c r="B4" s="204"/>
      <c r="C4" s="237"/>
      <c r="D4" s="238"/>
      <c r="E4" s="240"/>
      <c r="F4" s="227"/>
      <c r="G4" s="240"/>
      <c r="H4" s="227"/>
      <c r="N4" s="24"/>
    </row>
    <row r="5" spans="1:14" s="14" customFormat="1" ht="20.100000000000001" customHeight="1" thickTop="1">
      <c r="B5" s="228" t="s">
        <v>68</v>
      </c>
      <c r="C5" s="231" t="s">
        <v>3</v>
      </c>
      <c r="D5" s="232"/>
      <c r="E5" s="163">
        <v>5012</v>
      </c>
      <c r="F5" s="164">
        <f t="shared" ref="F5:F16" si="0">E5/SUM(E$5:E$16)</f>
        <v>0.14133040069932043</v>
      </c>
      <c r="G5" s="165">
        <v>333916.62</v>
      </c>
      <c r="H5" s="166">
        <f t="shared" ref="H5:H16" si="1">G5/SUM(G$5:G$16)</f>
        <v>0.15132017837164397</v>
      </c>
      <c r="N5" s="24"/>
    </row>
    <row r="6" spans="1:14" s="14" customFormat="1" ht="20.100000000000001" customHeight="1">
      <c r="B6" s="229"/>
      <c r="C6" s="233" t="s">
        <v>8</v>
      </c>
      <c r="D6" s="234"/>
      <c r="E6" s="167">
        <v>213</v>
      </c>
      <c r="F6" s="168">
        <f t="shared" si="0"/>
        <v>6.0062600456814146E-3</v>
      </c>
      <c r="G6" s="169">
        <v>16293.819999999998</v>
      </c>
      <c r="H6" s="170">
        <f t="shared" si="1"/>
        <v>7.3838305764937946E-3</v>
      </c>
      <c r="N6" s="24"/>
    </row>
    <row r="7" spans="1:14" s="14" customFormat="1" ht="20.100000000000001" customHeight="1">
      <c r="B7" s="229"/>
      <c r="C7" s="233" t="s">
        <v>9</v>
      </c>
      <c r="D7" s="234"/>
      <c r="E7" s="167">
        <v>2527</v>
      </c>
      <c r="F7" s="168">
        <f t="shared" si="0"/>
        <v>7.1257366833037253E-2</v>
      </c>
      <c r="G7" s="169">
        <v>123061.08</v>
      </c>
      <c r="H7" s="170">
        <f t="shared" si="1"/>
        <v>5.5767288780675689E-2</v>
      </c>
      <c r="N7" s="24"/>
    </row>
    <row r="8" spans="1:14" s="14" customFormat="1" ht="20.100000000000001" customHeight="1">
      <c r="B8" s="229"/>
      <c r="C8" s="233" t="s">
        <v>10</v>
      </c>
      <c r="D8" s="234"/>
      <c r="E8" s="167">
        <v>456</v>
      </c>
      <c r="F8" s="168">
        <f t="shared" si="0"/>
        <v>1.2858472210472887E-2</v>
      </c>
      <c r="G8" s="169">
        <v>22032.090000000004</v>
      </c>
      <c r="H8" s="170">
        <f t="shared" si="1"/>
        <v>9.9842283642548654E-3</v>
      </c>
      <c r="N8" s="24"/>
    </row>
    <row r="9" spans="1:14" s="14" customFormat="1" ht="20.100000000000001" customHeight="1">
      <c r="B9" s="229"/>
      <c r="C9" s="222" t="s">
        <v>70</v>
      </c>
      <c r="D9" s="223"/>
      <c r="E9" s="167">
        <v>5129</v>
      </c>
      <c r="F9" s="168">
        <f t="shared" si="0"/>
        <v>0.14462961396384966</v>
      </c>
      <c r="G9" s="169">
        <v>70202.09</v>
      </c>
      <c r="H9" s="170">
        <f t="shared" si="1"/>
        <v>3.1813309504816506E-2</v>
      </c>
      <c r="N9" s="24"/>
    </row>
    <row r="10" spans="1:14" s="14" customFormat="1" ht="20.100000000000001" customHeight="1">
      <c r="B10" s="229"/>
      <c r="C10" s="233" t="s">
        <v>54</v>
      </c>
      <c r="D10" s="234"/>
      <c r="E10" s="167">
        <v>6919</v>
      </c>
      <c r="F10" s="168">
        <f t="shared" si="0"/>
        <v>0.19510475707074978</v>
      </c>
      <c r="G10" s="169">
        <v>826506.54000000015</v>
      </c>
      <c r="H10" s="170">
        <f t="shared" si="1"/>
        <v>0.37454594820147108</v>
      </c>
      <c r="N10" s="24"/>
    </row>
    <row r="11" spans="1:14" s="14" customFormat="1" ht="20.100000000000001" customHeight="1">
      <c r="B11" s="229"/>
      <c r="C11" s="233" t="s">
        <v>55</v>
      </c>
      <c r="D11" s="234"/>
      <c r="E11" s="167">
        <v>3203</v>
      </c>
      <c r="F11" s="168">
        <f t="shared" si="0"/>
        <v>9.0319487916983895E-2</v>
      </c>
      <c r="G11" s="169">
        <v>299443.63000000006</v>
      </c>
      <c r="H11" s="170">
        <f t="shared" si="1"/>
        <v>0.13569813776820264</v>
      </c>
      <c r="N11" s="24"/>
    </row>
    <row r="12" spans="1:14" s="14" customFormat="1" ht="20.100000000000001" customHeight="1">
      <c r="B12" s="229"/>
      <c r="C12" s="222" t="s">
        <v>151</v>
      </c>
      <c r="D12" s="223"/>
      <c r="E12" s="167">
        <v>1148</v>
      </c>
      <c r="F12" s="168">
        <f t="shared" si="0"/>
        <v>3.2371767757944897E-2</v>
      </c>
      <c r="G12" s="169">
        <v>133380.77000000005</v>
      </c>
      <c r="H12" s="170">
        <f t="shared" si="1"/>
        <v>6.0443837469806756E-2</v>
      </c>
      <c r="N12" s="24"/>
    </row>
    <row r="13" spans="1:14" s="14" customFormat="1" ht="20.100000000000001" customHeight="1">
      <c r="B13" s="229"/>
      <c r="C13" s="222" t="s">
        <v>149</v>
      </c>
      <c r="D13" s="223"/>
      <c r="E13" s="167">
        <v>207</v>
      </c>
      <c r="F13" s="168">
        <f t="shared" si="0"/>
        <v>5.8370696218594028E-3</v>
      </c>
      <c r="G13" s="169">
        <v>15953.240000000002</v>
      </c>
      <c r="H13" s="170">
        <f t="shared" si="1"/>
        <v>7.2294907704972744E-3</v>
      </c>
      <c r="N13" s="24"/>
    </row>
    <row r="14" spans="1:14" s="14" customFormat="1" ht="20.100000000000001" customHeight="1">
      <c r="B14" s="229"/>
      <c r="C14" s="222" t="s">
        <v>150</v>
      </c>
      <c r="D14" s="223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9"/>
      <c r="C15" s="222" t="s">
        <v>72</v>
      </c>
      <c r="D15" s="223"/>
      <c r="E15" s="167">
        <v>9591</v>
      </c>
      <c r="F15" s="168">
        <f t="shared" si="0"/>
        <v>0.27045089247948567</v>
      </c>
      <c r="G15" s="169">
        <v>131713.71</v>
      </c>
      <c r="H15" s="170">
        <f t="shared" si="1"/>
        <v>5.9688379965007379E-2</v>
      </c>
      <c r="N15" s="24"/>
    </row>
    <row r="16" spans="1:14" s="14" customFormat="1" ht="20.100000000000001" customHeight="1">
      <c r="B16" s="230"/>
      <c r="C16" s="224" t="s">
        <v>71</v>
      </c>
      <c r="D16" s="225"/>
      <c r="E16" s="171">
        <v>1058</v>
      </c>
      <c r="F16" s="172">
        <f t="shared" si="0"/>
        <v>2.9833911400614727E-2</v>
      </c>
      <c r="G16" s="173">
        <v>234185.71999999997</v>
      </c>
      <c r="H16" s="174">
        <f t="shared" si="1"/>
        <v>0.10612537022712994</v>
      </c>
      <c r="N16" s="24"/>
    </row>
    <row r="17" spans="2:8" s="14" customFormat="1" ht="20.100000000000001" hidden="1" customHeight="1">
      <c r="B17" s="241" t="s">
        <v>69</v>
      </c>
      <c r="C17" s="242" t="s">
        <v>83</v>
      </c>
      <c r="D17" s="24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9"/>
      <c r="C18" s="222" t="s">
        <v>84</v>
      </c>
      <c r="D18" s="223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29"/>
      <c r="C19" s="222" t="s">
        <v>85</v>
      </c>
      <c r="D19" s="223"/>
      <c r="E19" s="167">
        <v>772</v>
      </c>
      <c r="F19" s="168">
        <f t="shared" si="2"/>
        <v>8.192719940570943E-2</v>
      </c>
      <c r="G19" s="169">
        <v>25808.539999999994</v>
      </c>
      <c r="H19" s="170">
        <f t="shared" si="3"/>
        <v>0.14162042799005978</v>
      </c>
    </row>
    <row r="20" spans="2:8" s="14" customFormat="1" ht="20.100000000000001" customHeight="1">
      <c r="B20" s="229"/>
      <c r="C20" s="222" t="s">
        <v>86</v>
      </c>
      <c r="D20" s="223"/>
      <c r="E20" s="167">
        <v>201</v>
      </c>
      <c r="F20" s="168">
        <f t="shared" si="2"/>
        <v>2.1330786373766317E-2</v>
      </c>
      <c r="G20" s="169">
        <v>7743.7599999999993</v>
      </c>
      <c r="H20" s="170">
        <f t="shared" si="3"/>
        <v>4.2492702239348111E-2</v>
      </c>
    </row>
    <row r="21" spans="2:8" s="14" customFormat="1" ht="20.100000000000001" customHeight="1">
      <c r="B21" s="229"/>
      <c r="C21" s="222" t="s">
        <v>87</v>
      </c>
      <c r="D21" s="223"/>
      <c r="E21" s="167">
        <v>500</v>
      </c>
      <c r="F21" s="168">
        <f t="shared" si="2"/>
        <v>5.3061657646184868E-2</v>
      </c>
      <c r="G21" s="169">
        <v>6217.73</v>
      </c>
      <c r="H21" s="170">
        <f t="shared" si="3"/>
        <v>3.4118845301851032E-2</v>
      </c>
    </row>
    <row r="22" spans="2:8" s="14" customFormat="1" ht="20.100000000000001" hidden="1" customHeight="1">
      <c r="B22" s="229"/>
      <c r="C22" s="222" t="s">
        <v>88</v>
      </c>
      <c r="D22" s="223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9"/>
      <c r="C23" s="222" t="s">
        <v>89</v>
      </c>
      <c r="D23" s="223"/>
      <c r="E23" s="167">
        <v>2477</v>
      </c>
      <c r="F23" s="168">
        <f t="shared" si="2"/>
        <v>0.26286745197919981</v>
      </c>
      <c r="G23" s="169">
        <v>86845.11</v>
      </c>
      <c r="H23" s="170">
        <f t="shared" si="3"/>
        <v>0.47654929907092081</v>
      </c>
    </row>
    <row r="24" spans="2:8" s="14" customFormat="1" ht="20.100000000000001" customHeight="1">
      <c r="B24" s="229"/>
      <c r="C24" s="222" t="s">
        <v>90</v>
      </c>
      <c r="D24" s="223"/>
      <c r="E24" s="167">
        <v>71</v>
      </c>
      <c r="F24" s="168">
        <f t="shared" si="2"/>
        <v>7.5347553857582515E-3</v>
      </c>
      <c r="G24" s="169">
        <v>2693.18</v>
      </c>
      <c r="H24" s="170">
        <f t="shared" si="3"/>
        <v>1.4778414596651699E-2</v>
      </c>
    </row>
    <row r="25" spans="2:8" s="14" customFormat="1" ht="20.100000000000001" customHeight="1">
      <c r="B25" s="229"/>
      <c r="C25" s="222" t="s">
        <v>144</v>
      </c>
      <c r="D25" s="223"/>
      <c r="E25" s="167">
        <v>9</v>
      </c>
      <c r="F25" s="168">
        <f t="shared" si="2"/>
        <v>9.5510983763132757E-4</v>
      </c>
      <c r="G25" s="169">
        <v>323.08999999999997</v>
      </c>
      <c r="H25" s="170">
        <f t="shared" si="3"/>
        <v>1.7729071105652787E-3</v>
      </c>
    </row>
    <row r="26" spans="2:8" s="14" customFormat="1" ht="20.100000000000001" customHeight="1">
      <c r="B26" s="229"/>
      <c r="C26" s="222" t="s">
        <v>145</v>
      </c>
      <c r="D26" s="223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9"/>
      <c r="C27" s="222" t="s">
        <v>92</v>
      </c>
      <c r="D27" s="223"/>
      <c r="E27" s="167">
        <v>5177</v>
      </c>
      <c r="F27" s="168">
        <f t="shared" si="2"/>
        <v>0.54940040326859807</v>
      </c>
      <c r="G27" s="169">
        <v>33530.130000000005</v>
      </c>
      <c r="H27" s="170">
        <f t="shared" si="3"/>
        <v>0.18399147573486702</v>
      </c>
    </row>
    <row r="28" spans="2:8" s="14" customFormat="1" ht="20.100000000000001" customHeight="1">
      <c r="B28" s="230"/>
      <c r="C28" s="222" t="s">
        <v>91</v>
      </c>
      <c r="D28" s="223"/>
      <c r="E28" s="171">
        <v>216</v>
      </c>
      <c r="F28" s="172">
        <f t="shared" si="2"/>
        <v>2.2922636103151862E-2</v>
      </c>
      <c r="G28" s="173">
        <v>19075.87</v>
      </c>
      <c r="H28" s="174">
        <f t="shared" si="3"/>
        <v>0.10467592795573644</v>
      </c>
    </row>
    <row r="29" spans="2:8" s="14" customFormat="1" ht="20.100000000000001" customHeight="1">
      <c r="B29" s="252" t="s">
        <v>82</v>
      </c>
      <c r="C29" s="242" t="s">
        <v>73</v>
      </c>
      <c r="D29" s="243"/>
      <c r="E29" s="175">
        <v>187</v>
      </c>
      <c r="F29" s="176">
        <f t="shared" ref="F29:F40" si="4">E29/SUM(E$29:E$40)</f>
        <v>4.7704081632653064E-2</v>
      </c>
      <c r="G29" s="177">
        <v>34460.929999999993</v>
      </c>
      <c r="H29" s="178">
        <f t="shared" ref="H29:H40" si="5">G29/SUM(G$29:G$40)</f>
        <v>3.8528585834794259E-2</v>
      </c>
    </row>
    <row r="30" spans="2:8" s="14" customFormat="1" ht="20.100000000000001" customHeight="1">
      <c r="B30" s="253"/>
      <c r="C30" s="222" t="s">
        <v>74</v>
      </c>
      <c r="D30" s="223"/>
      <c r="E30" s="167">
        <v>4</v>
      </c>
      <c r="F30" s="168">
        <f t="shared" si="4"/>
        <v>1.0204081632653062E-3</v>
      </c>
      <c r="G30" s="169">
        <v>630.32999999999993</v>
      </c>
      <c r="H30" s="170">
        <f t="shared" si="5"/>
        <v>7.0473209832833496E-4</v>
      </c>
    </row>
    <row r="31" spans="2:8" s="14" customFormat="1" ht="20.100000000000001" customHeight="1">
      <c r="B31" s="253"/>
      <c r="C31" s="222" t="s">
        <v>75</v>
      </c>
      <c r="D31" s="223"/>
      <c r="E31" s="167">
        <v>124</v>
      </c>
      <c r="F31" s="168">
        <f t="shared" si="4"/>
        <v>3.1632653061224487E-2</v>
      </c>
      <c r="G31" s="169">
        <v>18145.78</v>
      </c>
      <c r="H31" s="170">
        <f t="shared" si="5"/>
        <v>2.0287648716076238E-2</v>
      </c>
    </row>
    <row r="32" spans="2:8" s="14" customFormat="1" ht="20.100000000000001" customHeight="1">
      <c r="B32" s="253"/>
      <c r="C32" s="222" t="s">
        <v>76</v>
      </c>
      <c r="D32" s="223"/>
      <c r="E32" s="167">
        <v>9</v>
      </c>
      <c r="F32" s="168">
        <f t="shared" si="4"/>
        <v>2.295918367346939E-3</v>
      </c>
      <c r="G32" s="169">
        <v>522.76</v>
      </c>
      <c r="H32" s="170">
        <f t="shared" si="5"/>
        <v>5.8446488620582935E-4</v>
      </c>
    </row>
    <row r="33" spans="2:8" s="14" customFormat="1" ht="20.100000000000001" customHeight="1">
      <c r="B33" s="253"/>
      <c r="C33" s="222" t="s">
        <v>77</v>
      </c>
      <c r="D33" s="223"/>
      <c r="E33" s="167">
        <v>582</v>
      </c>
      <c r="F33" s="168">
        <f t="shared" si="4"/>
        <v>0.14846938775510204</v>
      </c>
      <c r="G33" s="169">
        <v>134812.07999999996</v>
      </c>
      <c r="H33" s="170">
        <f t="shared" si="5"/>
        <v>0.15072485843670352</v>
      </c>
    </row>
    <row r="34" spans="2:8" s="14" customFormat="1" ht="20.100000000000001" customHeight="1">
      <c r="B34" s="253"/>
      <c r="C34" s="222" t="s">
        <v>78</v>
      </c>
      <c r="D34" s="223"/>
      <c r="E34" s="167">
        <v>120</v>
      </c>
      <c r="F34" s="168">
        <f t="shared" si="4"/>
        <v>3.0612244897959183E-2</v>
      </c>
      <c r="G34" s="169">
        <v>8720.119999999999</v>
      </c>
      <c r="H34" s="170">
        <f t="shared" si="5"/>
        <v>9.7494145372660039E-3</v>
      </c>
    </row>
    <row r="35" spans="2:8" s="14" customFormat="1" ht="20.100000000000001" customHeight="1">
      <c r="B35" s="253"/>
      <c r="C35" s="222" t="s">
        <v>79</v>
      </c>
      <c r="D35" s="223"/>
      <c r="E35" s="167">
        <v>1775</v>
      </c>
      <c r="F35" s="168">
        <f t="shared" si="4"/>
        <v>0.45280612244897961</v>
      </c>
      <c r="G35" s="169">
        <v>529924.32999999996</v>
      </c>
      <c r="H35" s="170">
        <f t="shared" si="5"/>
        <v>0.59247487036336055</v>
      </c>
    </row>
    <row r="36" spans="2:8" s="14" customFormat="1" ht="20.100000000000001" customHeight="1">
      <c r="B36" s="253"/>
      <c r="C36" s="222" t="s">
        <v>80</v>
      </c>
      <c r="D36" s="223"/>
      <c r="E36" s="167">
        <v>28</v>
      </c>
      <c r="F36" s="168">
        <f t="shared" si="4"/>
        <v>7.1428571428571426E-3</v>
      </c>
      <c r="G36" s="169">
        <v>7580.9000000000005</v>
      </c>
      <c r="H36" s="170">
        <f t="shared" si="5"/>
        <v>8.475724722315732E-3</v>
      </c>
    </row>
    <row r="37" spans="2:8" s="14" customFormat="1" ht="20.100000000000001" customHeight="1">
      <c r="B37" s="253"/>
      <c r="C37" s="222" t="s">
        <v>81</v>
      </c>
      <c r="D37" s="223"/>
      <c r="E37" s="167">
        <v>25</v>
      </c>
      <c r="F37" s="168">
        <f t="shared" si="4"/>
        <v>6.3775510204081634E-3</v>
      </c>
      <c r="G37" s="169">
        <v>5800.96</v>
      </c>
      <c r="H37" s="170">
        <f t="shared" si="5"/>
        <v>6.4856864073084552E-3</v>
      </c>
    </row>
    <row r="38" spans="2:8" s="14" customFormat="1" ht="20.100000000000001" customHeight="1">
      <c r="B38" s="253"/>
      <c r="C38" s="222" t="s">
        <v>146</v>
      </c>
      <c r="D38" s="223"/>
      <c r="E38" s="167">
        <v>70</v>
      </c>
      <c r="F38" s="168">
        <f t="shared" si="4"/>
        <v>1.7857142857142856E-2</v>
      </c>
      <c r="G38" s="169">
        <v>21912.410000000003</v>
      </c>
      <c r="H38" s="170">
        <f t="shared" si="5"/>
        <v>2.4498879442087153E-2</v>
      </c>
    </row>
    <row r="39" spans="2:8" s="14" customFormat="1" ht="20.100000000000001" customHeight="1">
      <c r="B39" s="253"/>
      <c r="C39" s="247" t="s">
        <v>93</v>
      </c>
      <c r="D39" s="248"/>
      <c r="E39" s="167">
        <v>58</v>
      </c>
      <c r="F39" s="168">
        <f t="shared" si="4"/>
        <v>1.4795918367346939E-2</v>
      </c>
      <c r="G39" s="169">
        <v>16871.489999999998</v>
      </c>
      <c r="H39" s="184">
        <f t="shared" si="5"/>
        <v>1.8862945678653278E-2</v>
      </c>
    </row>
    <row r="40" spans="2:8" s="14" customFormat="1" ht="20.100000000000001" customHeight="1">
      <c r="B40" s="182"/>
      <c r="C40" s="224" t="s">
        <v>147</v>
      </c>
      <c r="D40" s="225"/>
      <c r="E40" s="167">
        <v>938</v>
      </c>
      <c r="F40" s="185">
        <f t="shared" si="4"/>
        <v>0.2392857142857143</v>
      </c>
      <c r="G40" s="169">
        <v>115042.90000000001</v>
      </c>
      <c r="H40" s="172">
        <f t="shared" si="5"/>
        <v>0.12862218887690072</v>
      </c>
    </row>
    <row r="41" spans="2:8" s="14" customFormat="1" ht="20.100000000000001" customHeight="1">
      <c r="B41" s="249" t="s">
        <v>94</v>
      </c>
      <c r="C41" s="242" t="s">
        <v>95</v>
      </c>
      <c r="D41" s="243"/>
      <c r="E41" s="175">
        <v>3750</v>
      </c>
      <c r="F41" s="176">
        <f>E41/SUM(E$41:E$43)</f>
        <v>0.54760514018691586</v>
      </c>
      <c r="G41" s="177">
        <v>1130684.44</v>
      </c>
      <c r="H41" s="178">
        <f>G41/SUM(G$41:G$43)</f>
        <v>0.51525711579094535</v>
      </c>
    </row>
    <row r="42" spans="2:8" s="14" customFormat="1" ht="20.100000000000001" customHeight="1">
      <c r="B42" s="250"/>
      <c r="C42" s="222" t="s">
        <v>96</v>
      </c>
      <c r="D42" s="223"/>
      <c r="E42" s="167">
        <v>2678</v>
      </c>
      <c r="F42" s="168">
        <f>E42/SUM(E$41:E$43)</f>
        <v>0.39106308411214952</v>
      </c>
      <c r="G42" s="169">
        <v>892750</v>
      </c>
      <c r="H42" s="170">
        <f>G42/SUM(G$41:G$43)</f>
        <v>0.40682950419160852</v>
      </c>
    </row>
    <row r="43" spans="2:8" s="14" customFormat="1" ht="20.100000000000001" customHeight="1">
      <c r="B43" s="251"/>
      <c r="C43" s="222" t="s">
        <v>148</v>
      </c>
      <c r="D43" s="223"/>
      <c r="E43" s="183">
        <v>420</v>
      </c>
      <c r="F43" s="168">
        <f>E43/SUM(E$41:E$43)</f>
        <v>6.1331775700934579E-2</v>
      </c>
      <c r="G43" s="169">
        <v>170973.75999999998</v>
      </c>
      <c r="H43" s="170">
        <f>G43/SUM(G$41:G$43)</f>
        <v>7.791338001744616E-2</v>
      </c>
    </row>
    <row r="44" spans="2:8" s="14" customFormat="1" ht="20.100000000000001" customHeight="1">
      <c r="B44" s="244" t="s">
        <v>111</v>
      </c>
      <c r="C44" s="245"/>
      <c r="D44" s="246"/>
      <c r="E44" s="144">
        <f>SUM(E5:E43)</f>
        <v>55654</v>
      </c>
      <c r="F44" s="179">
        <f>E44/E$44</f>
        <v>1</v>
      </c>
      <c r="G44" s="180">
        <f>SUM(G5:G43)</f>
        <v>5477759.9100000001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56" t="s">
        <v>57</v>
      </c>
      <c r="C3" s="257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3367</v>
      </c>
      <c r="E4" s="67">
        <v>63249.130000000019</v>
      </c>
      <c r="F4" s="67">
        <f>E4*1000/D4</f>
        <v>18785.010395010402</v>
      </c>
      <c r="G4" s="67">
        <v>50320</v>
      </c>
      <c r="H4" s="63">
        <f>F4/G4</f>
        <v>0.37331101738891898</v>
      </c>
      <c r="K4" s="14">
        <f>D4*G4</f>
        <v>169427440</v>
      </c>
      <c r="L4" s="14" t="s">
        <v>26</v>
      </c>
      <c r="M4" s="24">
        <f>G4-F4</f>
        <v>31534.989604989598</v>
      </c>
    </row>
    <row r="5" spans="1:13" s="14" customFormat="1" ht="20.100000000000001" customHeight="1">
      <c r="B5" s="254" t="s">
        <v>27</v>
      </c>
      <c r="C5" s="255"/>
      <c r="D5" s="64">
        <v>3816</v>
      </c>
      <c r="E5" s="68">
        <v>118988.28</v>
      </c>
      <c r="F5" s="68">
        <f t="shared" ref="F5:F13" si="0">E5*1000/D5</f>
        <v>31181.415094339623</v>
      </c>
      <c r="G5" s="68">
        <v>105310</v>
      </c>
      <c r="H5" s="65">
        <f t="shared" ref="H5:H10" si="1">F5/G5</f>
        <v>0.29609168259747054</v>
      </c>
      <c r="K5" s="14">
        <f t="shared" ref="K5:K10" si="2">D5*G5</f>
        <v>401862960</v>
      </c>
      <c r="L5" s="14" t="s">
        <v>27</v>
      </c>
      <c r="M5" s="24">
        <f t="shared" ref="M5:M10" si="3">G5-F5</f>
        <v>74128.584905660377</v>
      </c>
    </row>
    <row r="6" spans="1:13" s="14" customFormat="1" ht="20.100000000000001" customHeight="1">
      <c r="B6" s="254" t="s">
        <v>28</v>
      </c>
      <c r="C6" s="255"/>
      <c r="D6" s="64">
        <v>6284</v>
      </c>
      <c r="E6" s="68">
        <v>614486.21</v>
      </c>
      <c r="F6" s="68">
        <f t="shared" si="0"/>
        <v>97785.838637810317</v>
      </c>
      <c r="G6" s="68">
        <v>167650</v>
      </c>
      <c r="H6" s="65">
        <f t="shared" si="1"/>
        <v>0.58327371689716856</v>
      </c>
      <c r="K6" s="14">
        <f t="shared" si="2"/>
        <v>1053512600</v>
      </c>
      <c r="L6" s="14" t="s">
        <v>28</v>
      </c>
      <c r="M6" s="24">
        <f t="shared" si="3"/>
        <v>69864.161362189683</v>
      </c>
    </row>
    <row r="7" spans="1:13" s="14" customFormat="1" ht="20.100000000000001" customHeight="1">
      <c r="B7" s="254" t="s">
        <v>29</v>
      </c>
      <c r="C7" s="255"/>
      <c r="D7" s="64">
        <v>3976</v>
      </c>
      <c r="E7" s="68">
        <v>486516.06000000011</v>
      </c>
      <c r="F7" s="68">
        <f t="shared" si="0"/>
        <v>122363.19416498997</v>
      </c>
      <c r="G7" s="68">
        <v>197050</v>
      </c>
      <c r="H7" s="65">
        <f t="shared" si="1"/>
        <v>0.62097535734580034</v>
      </c>
      <c r="K7" s="14">
        <f t="shared" si="2"/>
        <v>783470800</v>
      </c>
      <c r="L7" s="14" t="s">
        <v>29</v>
      </c>
      <c r="M7" s="24">
        <f t="shared" si="3"/>
        <v>74686.805835010033</v>
      </c>
    </row>
    <row r="8" spans="1:13" s="14" customFormat="1" ht="20.100000000000001" customHeight="1">
      <c r="B8" s="254" t="s">
        <v>30</v>
      </c>
      <c r="C8" s="255"/>
      <c r="D8" s="64">
        <v>2489</v>
      </c>
      <c r="E8" s="68">
        <v>403166.63999999996</v>
      </c>
      <c r="F8" s="68">
        <f t="shared" si="0"/>
        <v>161979.36520691038</v>
      </c>
      <c r="G8" s="68">
        <v>270480</v>
      </c>
      <c r="H8" s="65">
        <f t="shared" si="1"/>
        <v>0.59885893673066548</v>
      </c>
      <c r="K8" s="14">
        <f t="shared" si="2"/>
        <v>673224720</v>
      </c>
      <c r="L8" s="14" t="s">
        <v>30</v>
      </c>
      <c r="M8" s="24">
        <f t="shared" si="3"/>
        <v>108500.63479308962</v>
      </c>
    </row>
    <row r="9" spans="1:13" s="14" customFormat="1" ht="20.100000000000001" customHeight="1">
      <c r="B9" s="254" t="s">
        <v>31</v>
      </c>
      <c r="C9" s="255"/>
      <c r="D9" s="64">
        <v>2352</v>
      </c>
      <c r="E9" s="68">
        <v>454693.16000000003</v>
      </c>
      <c r="F9" s="68">
        <f t="shared" si="0"/>
        <v>193321.92176870751</v>
      </c>
      <c r="G9" s="68">
        <v>309380</v>
      </c>
      <c r="H9" s="65">
        <f t="shared" si="1"/>
        <v>0.62486884016002175</v>
      </c>
      <c r="K9" s="14">
        <f t="shared" si="2"/>
        <v>727661760</v>
      </c>
      <c r="L9" s="14" t="s">
        <v>31</v>
      </c>
      <c r="M9" s="24">
        <f t="shared" si="3"/>
        <v>116058.07823129249</v>
      </c>
    </row>
    <row r="10" spans="1:13" s="14" customFormat="1" ht="20.100000000000001" customHeight="1">
      <c r="B10" s="260" t="s">
        <v>32</v>
      </c>
      <c r="C10" s="261"/>
      <c r="D10" s="72">
        <v>1073</v>
      </c>
      <c r="E10" s="73">
        <v>247827.23999999996</v>
      </c>
      <c r="F10" s="73">
        <f t="shared" si="0"/>
        <v>230966.67287977631</v>
      </c>
      <c r="G10" s="73">
        <v>362170</v>
      </c>
      <c r="H10" s="75">
        <f t="shared" si="1"/>
        <v>0.63772999663079855</v>
      </c>
      <c r="K10" s="14">
        <f t="shared" si="2"/>
        <v>388608410</v>
      </c>
      <c r="L10" s="14" t="s">
        <v>32</v>
      </c>
      <c r="M10" s="24">
        <f t="shared" si="3"/>
        <v>131203.32712022369</v>
      </c>
    </row>
    <row r="11" spans="1:13" s="14" customFormat="1" ht="20.100000000000001" customHeight="1">
      <c r="B11" s="258" t="s">
        <v>64</v>
      </c>
      <c r="C11" s="259"/>
      <c r="D11" s="62">
        <f>SUM(D4:D5)</f>
        <v>7183</v>
      </c>
      <c r="E11" s="67">
        <f>SUM(E4:E5)</f>
        <v>182237.41000000003</v>
      </c>
      <c r="F11" s="67">
        <f t="shared" si="0"/>
        <v>25370.654322706396</v>
      </c>
      <c r="G11" s="82"/>
      <c r="H11" s="63">
        <f>SUM(E4:E5)*1000/SUM(K4:K5)</f>
        <v>0.31899259991065843</v>
      </c>
    </row>
    <row r="12" spans="1:13" s="14" customFormat="1" ht="20.100000000000001" customHeight="1">
      <c r="B12" s="260" t="s">
        <v>58</v>
      </c>
      <c r="C12" s="261"/>
      <c r="D12" s="66">
        <f>SUM(D6:D10)</f>
        <v>16174</v>
      </c>
      <c r="E12" s="78">
        <f>SUM(E6:E10)</f>
        <v>2206689.3099999996</v>
      </c>
      <c r="F12" s="69">
        <f t="shared" si="0"/>
        <v>136434.35822925679</v>
      </c>
      <c r="G12" s="83"/>
      <c r="H12" s="70">
        <f>SUM(E6:E10)*1000/SUM(K6:K10)</f>
        <v>0.6084937323587285</v>
      </c>
    </row>
    <row r="13" spans="1:13" s="14" customFormat="1" ht="20.100000000000001" customHeight="1">
      <c r="B13" s="256" t="s">
        <v>65</v>
      </c>
      <c r="C13" s="257"/>
      <c r="D13" s="71">
        <f>SUM(D11:D12)</f>
        <v>23357</v>
      </c>
      <c r="E13" s="79">
        <f>SUM(E11:E12)</f>
        <v>2388926.7199999997</v>
      </c>
      <c r="F13" s="74">
        <f t="shared" si="0"/>
        <v>102278.83375433488</v>
      </c>
      <c r="G13" s="77"/>
      <c r="H13" s="76">
        <f>SUM(E4:E10)*1000/SUM(K4:K10)</f>
        <v>0.56909441572875219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07月状況（表紙）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'07月状況（表紙）'!Print_Area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2025-09-03T00:38:19Z</dcterms:modified>
</cp:coreProperties>
</file>