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月次統計報告\2025年09月報告書\"/>
    </mc:Choice>
  </mc:AlternateContent>
  <xr:revisionPtr revIDLastSave="0" documentId="13_ncr:1_{D4498C93-CEB6-429D-A36F-D0F84CD4BE21}" xr6:coauthVersionLast="36" xr6:coauthVersionMax="36" xr10:uidLastSave="{00000000-0000-0000-0000-000000000000}"/>
  <bookViews>
    <workbookView xWindow="-912" yWindow="5136" windowWidth="15480" windowHeight="6480" xr2:uid="{00000000-000D-0000-FFFF-FFFF00000000}"/>
  </bookViews>
  <sheets>
    <sheet name="09月状況（表紙）" sheetId="6" r:id="rId1"/>
    <sheet name="人口統計" sheetId="9" r:id="rId2"/>
    <sheet name="認定者数（2-1.2.3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'09月状況（表紙）'!$A$1:$L$45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人口統計!$A$1:$J$39</definedName>
    <definedName name="_xlnm.Print_Area" localSheetId="2">'認定者数（2-1.2.3）'!$A$1:$L$83</definedName>
  </definedNames>
  <calcPr calcId="191029" concurrentManualCount="2"/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F41" i="12" l="1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K82" i="10" l="1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L50" i="10" s="1"/>
  <c r="L82" i="10" l="1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F5" i="9" l="1"/>
  <c r="H12" i="12" l="1"/>
  <c r="F12" i="12"/>
  <c r="H43" i="12" l="1"/>
  <c r="F43" i="12"/>
  <c r="H26" i="12"/>
  <c r="F26" i="12"/>
  <c r="H14" i="12"/>
  <c r="F14" i="12"/>
  <c r="K6" i="10" l="1"/>
  <c r="G44" i="12" l="1"/>
  <c r="H44" i="12" s="1"/>
  <c r="K4" i="13" l="1"/>
  <c r="H42" i="12"/>
  <c r="H41" i="12"/>
  <c r="F42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E44" i="12"/>
  <c r="F44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U7" i="10" l="1"/>
  <c r="Q7" i="10"/>
  <c r="R7" i="10"/>
  <c r="O7" i="10"/>
  <c r="T7" i="10"/>
  <c r="P7" i="10"/>
  <c r="S7" i="10"/>
  <c r="K4" i="10"/>
  <c r="K9" i="10" l="1"/>
  <c r="H5" i="9"/>
  <c r="G5" i="9"/>
  <c r="E5" i="9"/>
  <c r="C5" i="9"/>
  <c r="D13" i="9"/>
  <c r="I13" i="9" s="1"/>
  <c r="D12" i="9"/>
  <c r="D11" i="9"/>
  <c r="D10" i="9"/>
  <c r="D9" i="9"/>
  <c r="D8" i="9"/>
  <c r="D7" i="9"/>
  <c r="D6" i="9"/>
  <c r="I7" i="9" l="1"/>
  <c r="L25" i="10"/>
  <c r="K7" i="9"/>
  <c r="I11" i="9"/>
  <c r="L29" i="10"/>
  <c r="K11" i="9"/>
  <c r="I8" i="9"/>
  <c r="L26" i="10"/>
  <c r="K8" i="9"/>
  <c r="I12" i="9"/>
  <c r="L30" i="10"/>
  <c r="K12" i="9"/>
  <c r="I9" i="9"/>
  <c r="L27" i="10"/>
  <c r="K9" i="9"/>
  <c r="L31" i="10"/>
  <c r="K13" i="9"/>
  <c r="I6" i="9"/>
  <c r="L24" i="10"/>
  <c r="K6" i="9"/>
  <c r="I10" i="9"/>
  <c r="L28" i="10"/>
  <c r="K10" i="9"/>
  <c r="M5" i="9"/>
  <c r="L5" i="9"/>
  <c r="D5" i="9"/>
  <c r="L6" i="10" s="1"/>
  <c r="I5" i="9" l="1"/>
  <c r="L32" i="10"/>
  <c r="L7" i="10"/>
  <c r="L5" i="10"/>
  <c r="L4" i="10"/>
  <c r="K5" i="9"/>
</calcChain>
</file>

<file path=xl/sharedStrings.xml><?xml version="1.0" encoding="utf-8"?>
<sst xmlns="http://schemas.openxmlformats.org/spreadsheetml/2006/main" count="261" uniqueCount="188">
  <si>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</si>
  <si>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</si>
  <si>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</si>
  <si>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</si>
  <si>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</si>
  <si>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</si>
  <si>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</si>
  <si>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</si>
  <si>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</si>
  <si>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</si>
  <si>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</si>
  <si>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</si>
  <si>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</si>
  <si>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</si>
  <si>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</si>
  <si>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</si>
  <si>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</si>
  <si>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</si>
  <si>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</si>
  <si>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</si>
  <si>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</si>
  <si>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</si>
  <si>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</si>
  <si>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</si>
  <si>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</si>
  <si>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</si>
  <si>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</si>
  <si>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</si>
  <si>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</si>
  <si>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</si>
  <si>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</si>
  <si>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</si>
  <si>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</si>
  <si>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</si>
  <si>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</si>
  <si>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</si>
  <si>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</si>
  <si>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</si>
  <si>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</si>
  <si>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</si>
  <si>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</si>
  <si>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</si>
  <si>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</si>
  <si>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</si>
  <si>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</si>
  <si>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</si>
  <si>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</si>
  <si>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</si>
  <si>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</si>
  <si>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</si>
  <si>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</si>
  <si>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</si>
  <si>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</si>
  <si>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</si>
  <si>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</si>
  <si>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</si>
  <si>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</si>
  <si>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</si>
  <si>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</si>
  <si>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</si>
  <si>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</si>
  <si>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</si>
  <si>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</si>
  <si>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</si>
  <si>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</si>
  <si>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</si>
  <si>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</si>
  <si>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</si>
  <si>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</si>
  <si>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</si>
  <si>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</si>
  <si>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</si>
  <si>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</si>
  <si>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</si>
  <si>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</si>
  <si>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</si>
  <si>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</si>
  <si>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</si>
  <si>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</si>
  <si>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</si>
  <si>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</si>
  <si>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</si>
  <si>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</si>
  <si>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</si>
  <si>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</si>
  <si>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</si>
  <si>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</si>
  <si>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</si>
  <si>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</si>
  <si>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</si>
  <si>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</si>
  <si>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</si>
  <si>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</si>
  <si>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</si>
  <si>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</si>
  <si>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</si>
  <si>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</si>
  <si>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</si>
  <si>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</si>
  <si>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</si>
  <si>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</si>
  <si>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</si>
  <si>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</si>
  <si>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</si>
  <si>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</si>
  <si>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</si>
  <si>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</si>
  <si>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</si>
  <si>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</si>
  <si>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</si>
  <si>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</si>
  <si>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</si>
  <si>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</si>
  <si>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</si>
  <si>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</si>
  <si>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</si>
  <si>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</si>
  <si>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</si>
  <si>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</si>
  <si>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</si>
  <si>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</si>
  <si>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</si>
  <si>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</si>
  <si>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</si>
  <si>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</si>
  <si>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</si>
  <si>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</si>
  <si>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</si>
  <si>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</si>
  <si>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</si>
  <si>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</si>
  <si>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</si>
  <si>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</si>
  <si>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</si>
  <si>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</si>
  <si>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</si>
  <si>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</si>
  <si>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</si>
  <si>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</si>
  <si>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</si>
  <si>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</si>
  <si>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</si>
  <si>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</si>
  <si>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</si>
  <si>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</si>
  <si>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</si>
  <si>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</si>
  <si>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</si>
  <si>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</si>
  <si>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</si>
  <si>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</si>
  <si>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</si>
  <si>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２-３．要介護・要支援認定者数（市町村別）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9">
      <t>シチョウソン</t>
    </rPh>
    <rPh sb="19" eb="20">
      <t>ベツ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</si>
  <si>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</si>
  <si>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</si>
  <si>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</si>
  <si>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須恵町</t>
    <rPh sb="0" eb="3">
      <t>スエマチ</t>
    </rPh>
    <phoneticPr fontId="2"/>
  </si>
  <si>
    <t>新宮町</t>
    <rPh sb="0" eb="3">
      <t>シングウマチ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</si>
  <si>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</si>
  <si>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</si>
  <si>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</si>
  <si>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</si>
  <si>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2">
      <t>オンガ</t>
    </rPh>
    <rPh sb="2" eb="3">
      <t>マチ</t>
    </rPh>
    <phoneticPr fontId="2"/>
  </si>
  <si>
    <t>宮若市</t>
    <rPh sb="0" eb="3">
      <t>ミヤワカシ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</si>
  <si>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</si>
  <si>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</si>
  <si>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</si>
  <si>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東峰村</t>
    <rPh sb="0" eb="3">
      <t>トウホウムラ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</si>
  <si>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</si>
  <si>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</si>
  <si>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柳川市</t>
    <rPh sb="0" eb="3">
      <t>ヤナガワシ</t>
    </rPh>
    <phoneticPr fontId="2"/>
  </si>
  <si>
    <t>大木町</t>
    <rPh sb="0" eb="2">
      <t>オオキ</t>
    </rPh>
    <rPh sb="2" eb="3">
      <t>マチ</t>
    </rPh>
    <phoneticPr fontId="2"/>
  </si>
  <si>
    <t>広川町</t>
    <rPh sb="0" eb="2">
      <t>ヒロカワ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</si>
  <si>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</si>
  <si>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桂川町</t>
    <rPh sb="0" eb="3">
      <t>ケイセンマチ</t>
    </rPh>
    <phoneticPr fontId="2"/>
  </si>
  <si>
    <t>香春町</t>
    <rPh sb="0" eb="3">
      <t>カワラマチ</t>
    </rPh>
    <phoneticPr fontId="2"/>
  </si>
  <si>
    <t>添田町</t>
    <rPh sb="0" eb="3">
      <t>ソエダマチ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</si>
  <si>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</si>
  <si>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</si>
  <si>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</si>
  <si>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</si>
  <si>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</si>
  <si>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豊前市</t>
    <rPh sb="0" eb="3">
      <t>ブゼンシ</t>
    </rPh>
    <phoneticPr fontId="2"/>
  </si>
  <si>
    <t>吉富町</t>
    <rPh sb="0" eb="3">
      <t>ヨシトミマチ</t>
    </rPh>
    <phoneticPr fontId="2"/>
  </si>
  <si>
    <t>上毛町</t>
    <rPh sb="0" eb="2">
      <t>コウゲ</t>
    </rPh>
    <rPh sb="2" eb="3">
      <t>マチ</t>
    </rPh>
    <phoneticPr fontId="2"/>
  </si>
  <si>
    <t>築上町</t>
    <rPh sb="0" eb="3">
      <t>チクジョウマチ</t>
    </rPh>
    <phoneticPr fontId="2"/>
  </si>
  <si>
    <t>65歳以上人口</t>
    <rPh sb="2" eb="5">
      <t>サイイジョウ</t>
    </rPh>
    <rPh sb="5" eb="7">
      <t>ジンコウ</t>
    </rPh>
    <phoneticPr fontId="2"/>
  </si>
  <si>
    <t>後期計</t>
    <rPh sb="0" eb="2">
      <t>コウキ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</si>
</sst>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40" xfId="1" applyFont="1" applyFill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176" fontId="15" fillId="0" borderId="21" xfId="2" applyNumberFormat="1" applyFont="1" applyFill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/>
    </xf>
    <xf numFmtId="176" fontId="15" fillId="0" borderId="9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4"/>
          <c:tx>
            <c:strRef>
              <c:f>人口統計!$K$4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人口統計!$K$6:$K$13</c:f>
            </c:numRef>
          </c:val>
          <c:extLst>
            <c:ext xmlns:c16="http://schemas.microsoft.com/office/drawing/2014/chart" uri="{C3380CC4-5D6E-409C-BE32-E72D297353CC}">
              <c16:uniqueId val="{00000000-0261-4D76-9846-967DB709ED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barChart>
        <c:barDir val="col"/>
        <c:grouping val="stacked"/>
        <c:varyColors val="0"/>
        <c:ser>
          <c:idx val="2"/>
          <c:order val="0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20939</c:v>
                </c:pt>
                <c:pt idx="1">
                  <c:v>12632</c:v>
                </c:pt>
                <c:pt idx="2">
                  <c:v>7653</c:v>
                </c:pt>
                <c:pt idx="3">
                  <c:v>4549</c:v>
                </c:pt>
                <c:pt idx="4">
                  <c:v>6208</c:v>
                </c:pt>
                <c:pt idx="5">
                  <c:v>13522</c:v>
                </c:pt>
                <c:pt idx="6">
                  <c:v>20251</c:v>
                </c:pt>
                <c:pt idx="7">
                  <c:v>7942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1-4D76-9846-967DB709EDD1}"/>
            </c:ext>
          </c:extLst>
        </c:ser>
        <c:ser>
          <c:idx val="3"/>
          <c:order val="1"/>
          <c:tx>
            <c:strRef>
              <c:f>人口統計!$F$4</c:f>
              <c:strCache>
                <c:ptCount val="1"/>
                <c:pt idx="0">
                  <c:v>75歳～84歳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18532</c:v>
                </c:pt>
                <c:pt idx="1">
                  <c:v>12202</c:v>
                </c:pt>
                <c:pt idx="2">
                  <c:v>7054</c:v>
                </c:pt>
                <c:pt idx="3">
                  <c:v>3825</c:v>
                </c:pt>
                <c:pt idx="4">
                  <c:v>5404</c:v>
                </c:pt>
                <c:pt idx="5">
                  <c:v>11857</c:v>
                </c:pt>
                <c:pt idx="6">
                  <c:v>18400</c:v>
                </c:pt>
                <c:pt idx="7">
                  <c:v>7858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1-4D76-9846-967DB709EDD1}"/>
            </c:ext>
          </c:extLst>
        </c:ser>
        <c:ser>
          <c:idx val="4"/>
          <c:order val="2"/>
          <c:tx>
            <c:strRef>
              <c:f>人口統計!$G$4</c:f>
              <c:strCache>
                <c:ptCount val="1"/>
                <c:pt idx="0">
                  <c:v>85歳以上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7470</c:v>
                </c:pt>
                <c:pt idx="1">
                  <c:v>5667</c:v>
                </c:pt>
                <c:pt idx="2">
                  <c:v>3486</c:v>
                </c:pt>
                <c:pt idx="3">
                  <c:v>1766</c:v>
                </c:pt>
                <c:pt idx="4">
                  <c:v>2839</c:v>
                </c:pt>
                <c:pt idx="5">
                  <c:v>6059</c:v>
                </c:pt>
                <c:pt idx="6">
                  <c:v>9018</c:v>
                </c:pt>
                <c:pt idx="7">
                  <c:v>4015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lineChart>
        <c:grouping val="standard"/>
        <c:varyColors val="0"/>
        <c:ser>
          <c:idx val="1"/>
          <c:order val="3"/>
          <c:tx>
            <c:strRef>
              <c:f>人口統計!$I$3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1-4D76-9846-967DB709EDD1}"/>
                </c:ext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1-4D76-9846-967DB709EDD1}"/>
                </c:ext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1-4D76-9846-967DB709EDD1}"/>
                </c:ext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1-4D76-9846-967DB709ED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人口統計!$I$6:$I$13</c:f>
              <c:numCache>
                <c:formatCode>0.0%</c:formatCode>
                <c:ptCount val="8"/>
                <c:pt idx="0">
                  <c:v>0.25080813639739474</c:v>
                </c:pt>
                <c:pt idx="1">
                  <c:v>0.33796496360070472</c:v>
                </c:pt>
                <c:pt idx="2">
                  <c:v>0.38495556495979688</c:v>
                </c:pt>
                <c:pt idx="3">
                  <c:v>0.30963722975448882</c:v>
                </c:pt>
                <c:pt idx="4">
                  <c:v>0.33425855249462216</c:v>
                </c:pt>
                <c:pt idx="5">
                  <c:v>0.33572900759282792</c:v>
                </c:pt>
                <c:pt idx="6">
                  <c:v>0.37703569535952419</c:v>
                </c:pt>
                <c:pt idx="7">
                  <c:v>0.37091460447006852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9256"/>
        <c:axId val="618902200"/>
      </c:lineChart>
      <c:catAx>
        <c:axId val="61890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618908864"/>
        <c:crosses val="autoZero"/>
        <c:auto val="1"/>
        <c:lblAlgn val="ctr"/>
        <c:lblOffset val="100"/>
        <c:noMultiLvlLbl val="0"/>
      </c:catAx>
      <c:valAx>
        <c:axId val="61890886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18908472"/>
        <c:crosses val="autoZero"/>
        <c:crossBetween val="between"/>
      </c:valAx>
      <c:valAx>
        <c:axId val="6189022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9256"/>
        <c:crosses val="max"/>
        <c:crossBetween val="between"/>
      </c:valAx>
      <c:catAx>
        <c:axId val="618909256"/>
        <c:scaling>
          <c:orientation val="minMax"/>
        </c:scaling>
        <c:delete val="1"/>
        <c:axPos val="b"/>
        <c:majorTickMark val="out"/>
        <c:minorTickMark val="none"/>
        <c:tickLblPos val="nextTo"/>
        <c:crossAx val="61890220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7DD-47DB-B4AA-3E634F677CF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DD-47DB-B4AA-3E634F677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'給付状況（3-2）'!$E$41:$E$43</c:f>
              <c:numCache>
                <c:formatCode>#,##0_);[Red]\(#,##0\)</c:formatCode>
                <c:ptCount val="3"/>
                <c:pt idx="0">
                  <c:v>3747</c:v>
                </c:pt>
                <c:pt idx="1">
                  <c:v>2668</c:v>
                </c:pt>
                <c:pt idx="2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DD-47DB-B4AA-3E634F67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5D-4842-9BAE-DBE8F3C5E5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C5D-4842-9BAE-DBE8F3C5E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'給付状況（3-2）'!$G$41:$G$43</c:f>
              <c:numCache>
                <c:formatCode>#,##0_ </c:formatCode>
                <c:ptCount val="3"/>
                <c:pt idx="0">
                  <c:v>1100293.5500000005</c:v>
                </c:pt>
                <c:pt idx="1">
                  <c:v>860869.2799999998</c:v>
                </c:pt>
                <c:pt idx="2">
                  <c:v>163967.45000000001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D-4842-9BAE-DBE8F3C5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33225.699999999997</c:v>
                </c:pt>
                <c:pt idx="1">
                  <c:v>454.29</c:v>
                </c:pt>
                <c:pt idx="2">
                  <c:v>17867.13</c:v>
                </c:pt>
                <c:pt idx="3">
                  <c:v>462.65</c:v>
                </c:pt>
                <c:pt idx="4">
                  <c:v>134545.43999999997</c:v>
                </c:pt>
                <c:pt idx="5">
                  <c:v>8551.5300000000007</c:v>
                </c:pt>
                <c:pt idx="6">
                  <c:v>517179.17000000004</c:v>
                </c:pt>
                <c:pt idx="7">
                  <c:v>6857.6400000000012</c:v>
                </c:pt>
                <c:pt idx="8">
                  <c:v>5377.7300000000005</c:v>
                </c:pt>
                <c:pt idx="9">
                  <c:v>18782.010000000002</c:v>
                </c:pt>
                <c:pt idx="10">
                  <c:v>14928.880000000001</c:v>
                </c:pt>
                <c:pt idx="11">
                  <c:v>109681.75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432"/>
        <c:axId val="706634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182</c:v>
                </c:pt>
                <c:pt idx="1">
                  <c:v>3</c:v>
                </c:pt>
                <c:pt idx="2">
                  <c:v>124</c:v>
                </c:pt>
                <c:pt idx="3">
                  <c:v>8</c:v>
                </c:pt>
                <c:pt idx="4">
                  <c:v>586</c:v>
                </c:pt>
                <c:pt idx="5">
                  <c:v>117</c:v>
                </c:pt>
                <c:pt idx="6">
                  <c:v>1795</c:v>
                </c:pt>
                <c:pt idx="7">
                  <c:v>28</c:v>
                </c:pt>
                <c:pt idx="8">
                  <c:v>25</c:v>
                </c:pt>
                <c:pt idx="9">
                  <c:v>64</c:v>
                </c:pt>
                <c:pt idx="10">
                  <c:v>51</c:v>
                </c:pt>
                <c:pt idx="11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1608"/>
        <c:axId val="618912392"/>
      </c:lineChart>
      <c:catAx>
        <c:axId val="61891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2392"/>
        <c:crosses val="autoZero"/>
        <c:auto val="1"/>
        <c:lblAlgn val="ctr"/>
        <c:lblOffset val="100"/>
        <c:noMultiLvlLbl val="0"/>
      </c:catAx>
      <c:valAx>
        <c:axId val="6189123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1608"/>
        <c:crosses val="autoZero"/>
        <c:crossBetween val="between"/>
      </c:valAx>
      <c:valAx>
        <c:axId val="706634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706634432"/>
        <c:crosses val="max"/>
        <c:crossBetween val="between"/>
      </c:valAx>
      <c:catAx>
        <c:axId val="7066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4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18643.337246844734</c:v>
                </c:pt>
                <c:pt idx="1">
                  <c:v>30818.869001297018</c:v>
                </c:pt>
                <c:pt idx="2">
                  <c:v>95218.440586173936</c:v>
                </c:pt>
                <c:pt idx="3">
                  <c:v>118755.77928607342</c:v>
                </c:pt>
                <c:pt idx="4">
                  <c:v>159265.29766693478</c:v>
                </c:pt>
                <c:pt idx="5">
                  <c:v>189842.50640478215</c:v>
                </c:pt>
                <c:pt idx="6">
                  <c:v>228902.17349857005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6392"/>
        <c:axId val="70663560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3407</c:v>
                </c:pt>
                <c:pt idx="1">
                  <c:v>3855</c:v>
                </c:pt>
                <c:pt idx="2">
                  <c:v>6278</c:v>
                </c:pt>
                <c:pt idx="3">
                  <c:v>3978</c:v>
                </c:pt>
                <c:pt idx="4">
                  <c:v>2486</c:v>
                </c:pt>
                <c:pt idx="5">
                  <c:v>2342</c:v>
                </c:pt>
                <c:pt idx="6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35216"/>
        <c:axId val="706636000"/>
      </c:lineChart>
      <c:catAx>
        <c:axId val="7066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36000"/>
        <c:crosses val="autoZero"/>
        <c:auto val="1"/>
        <c:lblAlgn val="ctr"/>
        <c:lblOffset val="100"/>
        <c:noMultiLvlLbl val="0"/>
      </c:catAx>
      <c:valAx>
        <c:axId val="70663600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5216"/>
        <c:crosses val="autoZero"/>
        <c:crossBetween val="between"/>
      </c:valAx>
      <c:valAx>
        <c:axId val="70663560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706636392"/>
        <c:crosses val="max"/>
        <c:crossBetween val="between"/>
      </c:valAx>
      <c:catAx>
        <c:axId val="70663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560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50320</c:v>
                </c:pt>
                <c:pt idx="1">
                  <c:v>105310</c:v>
                </c:pt>
                <c:pt idx="2">
                  <c:v>167650</c:v>
                </c:pt>
                <c:pt idx="3">
                  <c:v>197050</c:v>
                </c:pt>
                <c:pt idx="4">
                  <c:v>270480</c:v>
                </c:pt>
                <c:pt idx="5">
                  <c:v>309380</c:v>
                </c:pt>
                <c:pt idx="6">
                  <c:v>362170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040"/>
        <c:axId val="706628552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18643.337246844734</c:v>
                </c:pt>
                <c:pt idx="1">
                  <c:v>30818.869001297018</c:v>
                </c:pt>
                <c:pt idx="2">
                  <c:v>95218.440586173936</c:v>
                </c:pt>
                <c:pt idx="3">
                  <c:v>118755.77928607342</c:v>
                </c:pt>
                <c:pt idx="4">
                  <c:v>159265.29766693478</c:v>
                </c:pt>
                <c:pt idx="5">
                  <c:v>189842.50640478215</c:v>
                </c:pt>
                <c:pt idx="6">
                  <c:v>228902.17349857005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627768"/>
        <c:axId val="706624632"/>
      </c:barChart>
      <c:catAx>
        <c:axId val="70663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28552"/>
        <c:crosses val="autoZero"/>
        <c:auto val="1"/>
        <c:lblAlgn val="ctr"/>
        <c:lblOffset val="100"/>
        <c:noMultiLvlLbl val="0"/>
      </c:catAx>
      <c:valAx>
        <c:axId val="70662855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4040"/>
        <c:crosses val="autoZero"/>
        <c:crossBetween val="between"/>
      </c:valAx>
      <c:valAx>
        <c:axId val="706624632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706627768"/>
        <c:crosses val="max"/>
        <c:crossBetween val="between"/>
      </c:valAx>
      <c:catAx>
        <c:axId val="70662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246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7B2-4E26-AECA-08A5518F02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B2-4E26-AECA-08A5518F020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B2-4E26-AECA-08A5518F020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'認定者数（2-1.2.3）'!$D$4:$J$4</c:f>
              <c:numCache>
                <c:formatCode>#,##0_);[Red]\(#,##0\)</c:formatCode>
                <c:ptCount val="7"/>
                <c:pt idx="0">
                  <c:v>7310</c:v>
                </c:pt>
                <c:pt idx="1">
                  <c:v>5914</c:v>
                </c:pt>
                <c:pt idx="2">
                  <c:v>8723</c:v>
                </c:pt>
                <c:pt idx="3">
                  <c:v>5473</c:v>
                </c:pt>
                <c:pt idx="4">
                  <c:v>4584</c:v>
                </c:pt>
                <c:pt idx="5">
                  <c:v>5682</c:v>
                </c:pt>
                <c:pt idx="6">
                  <c:v>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2-4E26-AECA-08A5518F02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C9-4EBE-9D79-F1275C8CB88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AC9-4EBE-9D79-F1275C8CB88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C9-4EBE-9D79-F1275C8CB88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'認定者数（2-1.2.3）'!$D$5:$J$5</c:f>
              <c:numCache>
                <c:formatCode>#,##0_);[Red]\(#,##0\)</c:formatCode>
                <c:ptCount val="7"/>
                <c:pt idx="0">
                  <c:v>729</c:v>
                </c:pt>
                <c:pt idx="1">
                  <c:v>745</c:v>
                </c:pt>
                <c:pt idx="2">
                  <c:v>653</c:v>
                </c:pt>
                <c:pt idx="3">
                  <c:v>551</c:v>
                </c:pt>
                <c:pt idx="4">
                  <c:v>412</c:v>
                </c:pt>
                <c:pt idx="5">
                  <c:v>477</c:v>
                </c:pt>
                <c:pt idx="6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9-4EBE-9D79-F1275C8CB8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9D-4349-BE6D-A8967930A3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9D-4349-BE6D-A8967930A36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89D-4349-BE6D-A8967930A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'認定者数（2-1.2.3）'!$O$5:$U$5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'認定者数（2-1.2.3）'!$O$6:$U$6</c:f>
              <c:numCache>
                <c:formatCode>#,##0_);[Red]\(#,##0\)</c:formatCode>
                <c:ptCount val="7"/>
                <c:pt idx="0">
                  <c:v>6581</c:v>
                </c:pt>
                <c:pt idx="1">
                  <c:v>5169</c:v>
                </c:pt>
                <c:pt idx="2">
                  <c:v>8070</c:v>
                </c:pt>
                <c:pt idx="3">
                  <c:v>4922</c:v>
                </c:pt>
                <c:pt idx="4">
                  <c:v>4172</c:v>
                </c:pt>
                <c:pt idx="5">
                  <c:v>5205</c:v>
                </c:pt>
                <c:pt idx="6">
                  <c:v>2668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9D-4349-BE6D-A8967930A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'認定者数（2-1.2.3）'!$D$23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'認定者数（2-1.2.3）'!$D$24:$D$31</c:f>
              <c:numCache>
                <c:formatCode>#,##0_);[Red]\(#,##0\)</c:formatCode>
                <c:ptCount val="8"/>
                <c:pt idx="0">
                  <c:v>1258</c:v>
                </c:pt>
                <c:pt idx="1">
                  <c:v>1359</c:v>
                </c:pt>
                <c:pt idx="2">
                  <c:v>810</c:v>
                </c:pt>
                <c:pt idx="3">
                  <c:v>214</c:v>
                </c:pt>
                <c:pt idx="4">
                  <c:v>347</c:v>
                </c:pt>
                <c:pt idx="5">
                  <c:v>756</c:v>
                </c:pt>
                <c:pt idx="6">
                  <c:v>1958</c:v>
                </c:pt>
                <c:pt idx="7">
                  <c:v>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2-404E-A353-00AA3EB4E7FA}"/>
            </c:ext>
          </c:extLst>
        </c:ser>
        <c:ser>
          <c:idx val="1"/>
          <c:order val="1"/>
          <c:tx>
            <c:strRef>
              <c:f>'認定者数（2-1.2.3）'!$E$23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'認定者数（2-1.2.3）'!$E$24:$E$31</c:f>
              <c:numCache>
                <c:formatCode>#,##0_);[Red]\(#,##0\)</c:formatCode>
                <c:ptCount val="8"/>
                <c:pt idx="0">
                  <c:v>1171</c:v>
                </c:pt>
                <c:pt idx="1">
                  <c:v>1083</c:v>
                </c:pt>
                <c:pt idx="2">
                  <c:v>426</c:v>
                </c:pt>
                <c:pt idx="3">
                  <c:v>208</c:v>
                </c:pt>
                <c:pt idx="4">
                  <c:v>286</c:v>
                </c:pt>
                <c:pt idx="5">
                  <c:v>776</c:v>
                </c:pt>
                <c:pt idx="6">
                  <c:v>1539</c:v>
                </c:pt>
                <c:pt idx="7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2-404E-A353-00AA3EB4E7FA}"/>
            </c:ext>
          </c:extLst>
        </c:ser>
        <c:ser>
          <c:idx val="2"/>
          <c:order val="2"/>
          <c:tx>
            <c:strRef>
              <c:f>'認定者数（2-1.2.3）'!$F$23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'認定者数（2-1.2.3）'!$F$24:$F$31</c:f>
              <c:numCache>
                <c:formatCode>#,##0_);[Red]\(#,##0\)</c:formatCode>
                <c:ptCount val="8"/>
                <c:pt idx="0">
                  <c:v>1441</c:v>
                </c:pt>
                <c:pt idx="1">
                  <c:v>1165</c:v>
                </c:pt>
                <c:pt idx="2">
                  <c:v>877</c:v>
                </c:pt>
                <c:pt idx="3">
                  <c:v>321</c:v>
                </c:pt>
                <c:pt idx="4">
                  <c:v>522</c:v>
                </c:pt>
                <c:pt idx="5">
                  <c:v>1477</c:v>
                </c:pt>
                <c:pt idx="6">
                  <c:v>2122</c:v>
                </c:pt>
                <c:pt idx="7">
                  <c:v>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2-404E-A353-00AA3EB4E7FA}"/>
            </c:ext>
          </c:extLst>
        </c:ser>
        <c:ser>
          <c:idx val="3"/>
          <c:order val="3"/>
          <c:tx>
            <c:strRef>
              <c:f>'認定者数（2-1.2.3）'!$G$23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'認定者数（2-1.2.3）'!$G$24:$G$31</c:f>
              <c:numCache>
                <c:formatCode>#,##0_);[Red]\(#,##0\)</c:formatCode>
                <c:ptCount val="8"/>
                <c:pt idx="0">
                  <c:v>1047</c:v>
                </c:pt>
                <c:pt idx="1">
                  <c:v>728</c:v>
                </c:pt>
                <c:pt idx="2">
                  <c:v>468</c:v>
                </c:pt>
                <c:pt idx="3">
                  <c:v>219</c:v>
                </c:pt>
                <c:pt idx="4">
                  <c:v>317</c:v>
                </c:pt>
                <c:pt idx="5">
                  <c:v>776</c:v>
                </c:pt>
                <c:pt idx="6">
                  <c:v>1507</c:v>
                </c:pt>
                <c:pt idx="7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2-404E-A353-00AA3EB4E7FA}"/>
            </c:ext>
          </c:extLst>
        </c:ser>
        <c:ser>
          <c:idx val="4"/>
          <c:order val="4"/>
          <c:tx>
            <c:strRef>
              <c:f>'認定者数（2-1.2.3）'!$H$23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'認定者数（2-1.2.3）'!$H$24:$H$31</c:f>
              <c:numCache>
                <c:formatCode>#,##0_);[Red]\(#,##0\)</c:formatCode>
                <c:ptCount val="8"/>
                <c:pt idx="0">
                  <c:v>840</c:v>
                </c:pt>
                <c:pt idx="1">
                  <c:v>613</c:v>
                </c:pt>
                <c:pt idx="2">
                  <c:v>378</c:v>
                </c:pt>
                <c:pt idx="3">
                  <c:v>192</c:v>
                </c:pt>
                <c:pt idx="4">
                  <c:v>316</c:v>
                </c:pt>
                <c:pt idx="5">
                  <c:v>685</c:v>
                </c:pt>
                <c:pt idx="6">
                  <c:v>1194</c:v>
                </c:pt>
                <c:pt idx="7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2-404E-A353-00AA3EB4E7FA}"/>
            </c:ext>
          </c:extLst>
        </c:ser>
        <c:ser>
          <c:idx val="5"/>
          <c:order val="5"/>
          <c:tx>
            <c:strRef>
              <c:f>'認定者数（2-1.2.3）'!$I$23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'認定者数（2-1.2.3）'!$I$24:$I$31</c:f>
              <c:numCache>
                <c:formatCode>#,##0_);[Red]\(#,##0\)</c:formatCode>
                <c:ptCount val="8"/>
                <c:pt idx="0">
                  <c:v>1087</c:v>
                </c:pt>
                <c:pt idx="1">
                  <c:v>670</c:v>
                </c:pt>
                <c:pt idx="2">
                  <c:v>487</c:v>
                </c:pt>
                <c:pt idx="3">
                  <c:v>226</c:v>
                </c:pt>
                <c:pt idx="4">
                  <c:v>422</c:v>
                </c:pt>
                <c:pt idx="5">
                  <c:v>784</c:v>
                </c:pt>
                <c:pt idx="6">
                  <c:v>1440</c:v>
                </c:pt>
                <c:pt idx="7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2-404E-A353-00AA3EB4E7FA}"/>
            </c:ext>
          </c:extLst>
        </c:ser>
        <c:ser>
          <c:idx val="6"/>
          <c:order val="6"/>
          <c:tx>
            <c:strRef>
              <c:f>'認定者数（2-1.2.3）'!$J$23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'認定者数（2-1.2.3）'!$J$24:$J$31</c:f>
              <c:numCache>
                <c:formatCode>#,##0_);[Red]\(#,##0\)</c:formatCode>
                <c:ptCount val="8"/>
                <c:pt idx="0">
                  <c:v>573</c:v>
                </c:pt>
                <c:pt idx="1">
                  <c:v>370</c:v>
                </c:pt>
                <c:pt idx="2">
                  <c:v>321</c:v>
                </c:pt>
                <c:pt idx="3">
                  <c:v>140</c:v>
                </c:pt>
                <c:pt idx="4">
                  <c:v>193</c:v>
                </c:pt>
                <c:pt idx="5">
                  <c:v>400</c:v>
                </c:pt>
                <c:pt idx="6">
                  <c:v>703</c:v>
                </c:pt>
                <c:pt idx="7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5336"/>
        <c:axId val="618902984"/>
      </c:barChart>
      <c:lineChart>
        <c:grouping val="standard"/>
        <c:varyColors val="0"/>
        <c:ser>
          <c:idx val="7"/>
          <c:order val="7"/>
          <c:tx>
            <c:strRef>
              <c:f>'認定者数（2-1.2.3）'!$L$23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'認定者数（2-1.2.3）'!$L$24:$L$31</c:f>
              <c:numCache>
                <c:formatCode>0.0%</c:formatCode>
                <c:ptCount val="8"/>
                <c:pt idx="0">
                  <c:v>0.15800685967491107</c:v>
                </c:pt>
                <c:pt idx="1">
                  <c:v>0.19632143208419395</c:v>
                </c:pt>
                <c:pt idx="2">
                  <c:v>0.20705765953938329</c:v>
                </c:pt>
                <c:pt idx="3">
                  <c:v>0.14990138067061143</c:v>
                </c:pt>
                <c:pt idx="4">
                  <c:v>0.16628607016815444</c:v>
                </c:pt>
                <c:pt idx="5">
                  <c:v>0.17984604618614417</c:v>
                </c:pt>
                <c:pt idx="6">
                  <c:v>0.21949275210304392</c:v>
                </c:pt>
                <c:pt idx="7">
                  <c:v>0.17365632096896291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5728"/>
        <c:axId val="618903376"/>
      </c:lineChart>
      <c:catAx>
        <c:axId val="618905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618902984"/>
        <c:crosses val="autoZero"/>
        <c:auto val="1"/>
        <c:lblAlgn val="ctr"/>
        <c:lblOffset val="100"/>
        <c:noMultiLvlLbl val="0"/>
      </c:catAx>
      <c:valAx>
        <c:axId val="61890298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5336"/>
        <c:crosses val="autoZero"/>
        <c:crossBetween val="between"/>
      </c:valAx>
      <c:valAx>
        <c:axId val="6189033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5728"/>
        <c:crosses val="max"/>
        <c:crossBetween val="between"/>
      </c:valAx>
      <c:catAx>
        <c:axId val="6189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0.65848462393479068</c:v>
                </c:pt>
                <c:pt idx="1">
                  <c:v>0.6272477522477522</c:v>
                </c:pt>
                <c:pt idx="2">
                  <c:v>0.59564211338218276</c:v>
                </c:pt>
                <c:pt idx="3">
                  <c:v>0.64573991031390132</c:v>
                </c:pt>
                <c:pt idx="4">
                  <c:v>0.60961538461538467</c:v>
                </c:pt>
                <c:pt idx="5">
                  <c:v>0.64397081962523239</c:v>
                </c:pt>
                <c:pt idx="6">
                  <c:v>0.65054633751517599</c:v>
                </c:pt>
                <c:pt idx="7">
                  <c:v>0.59580774931187808</c:v>
                </c:pt>
                <c:pt idx="8">
                  <c:v>0.63567924969006595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4-4A39-83CC-D65A7E3E9D62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0.17914042237865876</c:v>
                </c:pt>
                <c:pt idx="1">
                  <c:v>0.21166333666333667</c:v>
                </c:pt>
                <c:pt idx="2">
                  <c:v>0.19205553413035095</c:v>
                </c:pt>
                <c:pt idx="3">
                  <c:v>0.16043846537120079</c:v>
                </c:pt>
                <c:pt idx="4">
                  <c:v>0.15160256410256409</c:v>
                </c:pt>
                <c:pt idx="5">
                  <c:v>0.12873694750393364</c:v>
                </c:pt>
                <c:pt idx="6">
                  <c:v>0.15702144880615135</c:v>
                </c:pt>
                <c:pt idx="7">
                  <c:v>0.18399322464535253</c:v>
                </c:pt>
                <c:pt idx="8">
                  <c:v>0.17099376538440808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4-4A39-83CC-D65A7E3E9D62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5.0574286772878847E-2</c:v>
                </c:pt>
                <c:pt idx="1">
                  <c:v>5.2697302697302696E-2</c:v>
                </c:pt>
                <c:pt idx="2">
                  <c:v>9.2749710759737758E-2</c:v>
                </c:pt>
                <c:pt idx="3">
                  <c:v>2.9895366218236172E-2</c:v>
                </c:pt>
                <c:pt idx="4">
                  <c:v>0.10544871794871795</c:v>
                </c:pt>
                <c:pt idx="5">
                  <c:v>8.4537262194249743E-2</c:v>
                </c:pt>
                <c:pt idx="6">
                  <c:v>8.0938891137191424E-2</c:v>
                </c:pt>
                <c:pt idx="7">
                  <c:v>6.394240948549651E-2</c:v>
                </c:pt>
                <c:pt idx="8">
                  <c:v>7.062903138868426E-2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4-4A39-83CC-D65A7E3E9D62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0.11180066691367173</c:v>
                </c:pt>
                <c:pt idx="1">
                  <c:v>0.10839160839160839</c:v>
                </c:pt>
                <c:pt idx="2">
                  <c:v>0.1195526417277285</c:v>
                </c:pt>
                <c:pt idx="3">
                  <c:v>0.1639262580966617</c:v>
                </c:pt>
                <c:pt idx="4">
                  <c:v>0.13333333333333333</c:v>
                </c:pt>
                <c:pt idx="5">
                  <c:v>0.14275497067658419</c:v>
                </c:pt>
                <c:pt idx="6">
                  <c:v>0.11149332254148119</c:v>
                </c:pt>
                <c:pt idx="7">
                  <c:v>0.15625661655727291</c:v>
                </c:pt>
                <c:pt idx="8">
                  <c:v>0.12269795353684172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04-4A39-83CC-D65A7E3E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1416"/>
        <c:axId val="618898280"/>
      </c:barChart>
      <c:catAx>
        <c:axId val="618901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898280"/>
        <c:crosses val="autoZero"/>
        <c:auto val="1"/>
        <c:lblAlgn val="ctr"/>
        <c:lblOffset val="100"/>
        <c:noMultiLvlLbl val="0"/>
      </c:catAx>
      <c:valAx>
        <c:axId val="618898280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14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0.42055536571907504</c:v>
                </c:pt>
                <c:pt idx="1">
                  <c:v>0.44515437084429699</c:v>
                </c:pt>
                <c:pt idx="2">
                  <c:v>0.36790033147135981</c:v>
                </c:pt>
                <c:pt idx="3">
                  <c:v>0.40322945448907871</c:v>
                </c:pt>
                <c:pt idx="4">
                  <c:v>0.38895185512080388</c:v>
                </c:pt>
                <c:pt idx="5">
                  <c:v>0.37525571574708777</c:v>
                </c:pt>
                <c:pt idx="6">
                  <c:v>0.41508183853124936</c:v>
                </c:pt>
                <c:pt idx="7">
                  <c:v>0.37390222595627104</c:v>
                </c:pt>
                <c:pt idx="8">
                  <c:v>0.40385000839553553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7-4C78-BD2E-2EB74225C3B6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4.0081496748544013E-2</c:v>
                </c:pt>
                <c:pt idx="1">
                  <c:v>4.7234852914451432E-2</c:v>
                </c:pt>
                <c:pt idx="2">
                  <c:v>3.5853208997102058E-2</c:v>
                </c:pt>
                <c:pt idx="3">
                  <c:v>2.6573123865080032E-2</c:v>
                </c:pt>
                <c:pt idx="4">
                  <c:v>2.9729476251983685E-2</c:v>
                </c:pt>
                <c:pt idx="5">
                  <c:v>2.3539142044989435E-2</c:v>
                </c:pt>
                <c:pt idx="6">
                  <c:v>3.0991358638630794E-2</c:v>
                </c:pt>
                <c:pt idx="7">
                  <c:v>3.4418153080726217E-2</c:v>
                </c:pt>
                <c:pt idx="8">
                  <c:v>3.42051010095481E-2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7-4C78-BD2E-2EB74225C3B6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0.11938389197605141</c:v>
                </c:pt>
                <c:pt idx="1">
                  <c:v>0.12966258351611668</c:v>
                </c:pt>
                <c:pt idx="2">
                  <c:v>0.21354160406538264</c:v>
                </c:pt>
                <c:pt idx="3">
                  <c:v>6.6566440362060469E-2</c:v>
                </c:pt>
                <c:pt idx="4">
                  <c:v>0.1946880649840145</c:v>
                </c:pt>
                <c:pt idx="5">
                  <c:v>0.18166307944156007</c:v>
                </c:pt>
                <c:pt idx="6">
                  <c:v>0.20075401128005091</c:v>
                </c:pt>
                <c:pt idx="7">
                  <c:v>0.12470851164383154</c:v>
                </c:pt>
                <c:pt idx="8">
                  <c:v>0.1629510826536425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7-4C78-BD2E-2EB74225C3B6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0.41997924555632948</c:v>
                </c:pt>
                <c:pt idx="1">
                  <c:v>0.37794819272513486</c:v>
                </c:pt>
                <c:pt idx="2">
                  <c:v>0.3827048554661554</c:v>
                </c:pt>
                <c:pt idx="3">
                  <c:v>0.50363098128378081</c:v>
                </c:pt>
                <c:pt idx="4">
                  <c:v>0.38663060364319801</c:v>
                </c:pt>
                <c:pt idx="5">
                  <c:v>0.4195420627663628</c:v>
                </c:pt>
                <c:pt idx="6">
                  <c:v>0.35317279155006898</c:v>
                </c:pt>
                <c:pt idx="7">
                  <c:v>0.46697110931917118</c:v>
                </c:pt>
                <c:pt idx="8">
                  <c:v>0.39899380794127393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F7-4C78-BD2E-2EB74225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4160"/>
        <c:axId val="618904552"/>
      </c:barChart>
      <c:catAx>
        <c:axId val="61890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904552"/>
        <c:crosses val="autoZero"/>
        <c:auto val="1"/>
        <c:lblAlgn val="ctr"/>
        <c:lblOffset val="100"/>
        <c:noMultiLvlLbl val="0"/>
      </c:catAx>
      <c:valAx>
        <c:axId val="61890455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416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326006.18000000005</c:v>
                </c:pt>
                <c:pt idx="1">
                  <c:v>15279.52</c:v>
                </c:pt>
                <c:pt idx="2">
                  <c:v>120145.65</c:v>
                </c:pt>
                <c:pt idx="3">
                  <c:v>21393.420000000002</c:v>
                </c:pt>
                <c:pt idx="4">
                  <c:v>70463.41</c:v>
                </c:pt>
                <c:pt idx="5">
                  <c:v>806403.9700000002</c:v>
                </c:pt>
                <c:pt idx="6">
                  <c:v>286377.40999999997</c:v>
                </c:pt>
                <c:pt idx="7">
                  <c:v>132176.58999999997</c:v>
                </c:pt>
                <c:pt idx="8">
                  <c:v>14745.14</c:v>
                </c:pt>
                <c:pt idx="9">
                  <c:v>0</c:v>
                </c:pt>
                <c:pt idx="10">
                  <c:v>132027.75</c:v>
                </c:pt>
                <c:pt idx="11">
                  <c:v>225976.44999999995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08080"/>
        <c:axId val="61890768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4961</c:v>
                </c:pt>
                <c:pt idx="1">
                  <c:v>200</c:v>
                </c:pt>
                <c:pt idx="2">
                  <c:v>2543</c:v>
                </c:pt>
                <c:pt idx="3">
                  <c:v>458</c:v>
                </c:pt>
                <c:pt idx="4">
                  <c:v>5202</c:v>
                </c:pt>
                <c:pt idx="5">
                  <c:v>6927</c:v>
                </c:pt>
                <c:pt idx="6">
                  <c:v>3180</c:v>
                </c:pt>
                <c:pt idx="7">
                  <c:v>1120</c:v>
                </c:pt>
                <c:pt idx="8">
                  <c:v>195</c:v>
                </c:pt>
                <c:pt idx="9">
                  <c:v>0</c:v>
                </c:pt>
                <c:pt idx="10">
                  <c:v>9541</c:v>
                </c:pt>
                <c:pt idx="11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6512"/>
        <c:axId val="618906904"/>
      </c:lineChart>
      <c:catAx>
        <c:axId val="6189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06904"/>
        <c:crosses val="autoZero"/>
        <c:auto val="1"/>
        <c:lblAlgn val="ctr"/>
        <c:lblOffset val="100"/>
        <c:noMultiLvlLbl val="0"/>
      </c:catAx>
      <c:valAx>
        <c:axId val="6189069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6512"/>
        <c:crosses val="autoZero"/>
        <c:crossBetween val="between"/>
      </c:valAx>
      <c:valAx>
        <c:axId val="6189076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08080"/>
        <c:crosses val="max"/>
        <c:crossBetween val="between"/>
      </c:valAx>
      <c:catAx>
        <c:axId val="61890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76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0"/>
                <c:pt idx="0">
                  <c:v>0</c:v>
                </c:pt>
                <c:pt idx="1">
                  <c:v>25645.219999999998</c:v>
                </c:pt>
                <c:pt idx="2">
                  <c:v>8066.36</c:v>
                </c:pt>
                <c:pt idx="3">
                  <c:v>6124.1400000000012</c:v>
                </c:pt>
                <c:pt idx="4">
                  <c:v>86456.68</c:v>
                </c:pt>
                <c:pt idx="5">
                  <c:v>2490.5399999999995</c:v>
                </c:pt>
                <c:pt idx="6">
                  <c:v>300.48</c:v>
                </c:pt>
                <c:pt idx="7">
                  <c:v>0</c:v>
                </c:pt>
                <c:pt idx="8">
                  <c:v>34273.86</c:v>
                </c:pt>
                <c:pt idx="9">
                  <c:v>18826.740000000002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10432"/>
        <c:axId val="618910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0"/>
                <c:pt idx="0">
                  <c:v>0</c:v>
                </c:pt>
                <c:pt idx="1">
                  <c:v>795</c:v>
                </c:pt>
                <c:pt idx="2">
                  <c:v>217</c:v>
                </c:pt>
                <c:pt idx="3">
                  <c:v>503</c:v>
                </c:pt>
                <c:pt idx="4">
                  <c:v>2476</c:v>
                </c:pt>
                <c:pt idx="5">
                  <c:v>62</c:v>
                </c:pt>
                <c:pt idx="6">
                  <c:v>9</c:v>
                </c:pt>
                <c:pt idx="7">
                  <c:v>0</c:v>
                </c:pt>
                <c:pt idx="8">
                  <c:v>5231</c:v>
                </c:pt>
                <c:pt idx="9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2784"/>
        <c:axId val="618910040"/>
      </c:lineChart>
      <c:catAx>
        <c:axId val="6189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0040"/>
        <c:crosses val="autoZero"/>
        <c:auto val="1"/>
        <c:lblAlgn val="ctr"/>
        <c:lblOffset val="100"/>
        <c:noMultiLvlLbl val="0"/>
      </c:catAx>
      <c:valAx>
        <c:axId val="6189100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2784"/>
        <c:crosses val="autoZero"/>
        <c:crossBetween val="between"/>
      </c:valAx>
      <c:valAx>
        <c:axId val="618910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10432"/>
        <c:crosses val="max"/>
        <c:crossBetween val="between"/>
      </c:valAx>
      <c:catAx>
        <c:axId val="61891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10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7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09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9</xdr:col>
      <xdr:colOff>63500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37.0%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29.3%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56.8%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60.3%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58.9%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61.4%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63.2%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47"/>
  <sheetViews>
    <sheetView tabSelected="1" view="pageBreakPreview" zoomScale="75" zoomScaleNormal="75" zoomScaleSheetLayoutView="75" workbookViewId="0"/>
  </sheetViews>
  <sheetFormatPr defaultColWidth="9" defaultRowHeight="13.2"/>
  <cols>
    <col min="1" max="1" width="9" style="1"/>
    <col min="2" max="2" width="4.3320312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" customHeight="1"/>
    <row r="5" spans="3:10" ht="27" customHeight="1">
      <c r="C5" s="4"/>
    </row>
    <row r="6" spans="3:10" ht="21.9" customHeight="1"/>
    <row r="7" spans="3:10" ht="21.9" customHeight="1"/>
    <row r="8" spans="3:10" ht="21.9" customHeight="1"/>
    <row r="9" spans="3:10" ht="21.9" customHeight="1"/>
    <row r="10" spans="3:10" ht="21.9" customHeight="1"/>
    <row r="11" spans="3:10" ht="21.9" customHeight="1"/>
    <row r="12" spans="3:10" ht="21.9" customHeight="1"/>
    <row r="13" spans="3:10" ht="21.9" customHeight="1"/>
    <row r="14" spans="3:10" ht="21.9" customHeight="1"/>
    <row r="15" spans="3:10" ht="21.9" customHeight="1"/>
    <row r="16" spans="3:10" ht="21.9" customHeight="1"/>
    <row r="17" ht="21.9" customHeight="1"/>
    <row r="18" ht="21.9" customHeight="1"/>
    <row r="35" spans="2:11" ht="24.9" customHeight="1"/>
    <row r="36" spans="2:11" ht="24.9" customHeight="1">
      <c r="B36" s="9" t="s">
        <v>4</v>
      </c>
      <c r="C36" s="10"/>
    </row>
    <row r="37" spans="2:11" ht="24.9" customHeight="1">
      <c r="B37" s="9" t="s">
        <v>36</v>
      </c>
      <c r="C37" s="10"/>
    </row>
    <row r="38" spans="2:11" ht="24.9" customHeight="1">
      <c r="B38" s="9" t="s">
        <v>5</v>
      </c>
      <c r="C38" s="10"/>
    </row>
    <row r="39" spans="2:11" ht="24.9" customHeight="1">
      <c r="C39" s="12" t="s">
        <v>40</v>
      </c>
    </row>
    <row r="40" spans="2:11" ht="24.9" customHeight="1">
      <c r="B40" s="9" t="s">
        <v>37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" customHeight="1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" customHeight="1">
      <c r="B44" s="5"/>
      <c r="D44" s="7"/>
      <c r="E44" s="7"/>
      <c r="F44" s="7"/>
      <c r="G44" s="7"/>
      <c r="H44" s="7"/>
      <c r="I44" s="7"/>
      <c r="J44" s="7"/>
      <c r="K44" s="6"/>
    </row>
    <row r="45" spans="2:11" ht="24.9" customHeight="1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" customHeight="1"/>
    <row r="47" spans="2:11" ht="24.9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M137"/>
  <sheetViews>
    <sheetView zoomScaleNormal="100" workbookViewId="0"/>
  </sheetViews>
  <sheetFormatPr defaultColWidth="9" defaultRowHeight="13.2"/>
  <cols>
    <col min="1" max="1" width="2.6640625" style="14" customWidth="1"/>
    <col min="2" max="2" width="18.21875" style="14" customWidth="1"/>
    <col min="3" max="3" width="11.6640625" style="14" customWidth="1"/>
    <col min="4" max="4" width="10.6640625" style="14" customWidth="1"/>
    <col min="5" max="7" width="10.109375" style="14" customWidth="1"/>
    <col min="8" max="8" width="11.6640625" style="14" customWidth="1"/>
    <col min="9" max="9" width="10.109375" style="14" customWidth="1"/>
    <col min="10" max="10" width="2.6640625" style="14" customWidth="1"/>
    <col min="11" max="13" width="0" style="14" hidden="1" customWidth="1"/>
    <col min="14" max="16384" width="9" style="14"/>
  </cols>
  <sheetData>
    <row r="1" spans="1:13" ht="20.100000000000001" customHeight="1">
      <c r="A1" s="13" t="s">
        <v>11</v>
      </c>
    </row>
    <row r="2" spans="1:13" ht="14.1" customHeight="1">
      <c r="H2" s="25" t="s">
        <v>35</v>
      </c>
      <c r="I2" s="25"/>
    </row>
    <row r="3" spans="1:13" ht="20.100000000000001" customHeight="1">
      <c r="B3" s="15"/>
      <c r="C3" s="201" t="s">
        <v>0</v>
      </c>
      <c r="D3" s="203" t="s">
        <v>12</v>
      </c>
      <c r="E3" s="20"/>
      <c r="F3" s="20"/>
      <c r="G3" s="21"/>
      <c r="H3" s="201" t="s">
        <v>13</v>
      </c>
      <c r="I3" s="201" t="s">
        <v>14</v>
      </c>
      <c r="J3" s="27"/>
    </row>
    <row r="4" spans="1:13" ht="20.100000000000001" customHeight="1" thickBot="1">
      <c r="B4" s="16"/>
      <c r="C4" s="202"/>
      <c r="D4" s="204"/>
      <c r="E4" s="22" t="s">
        <v>15</v>
      </c>
      <c r="F4" s="22" t="s">
        <v>143</v>
      </c>
      <c r="G4" s="23" t="s">
        <v>142</v>
      </c>
      <c r="H4" s="202"/>
      <c r="I4" s="202"/>
      <c r="J4" s="27"/>
      <c r="K4" s="28" t="s">
        <v>25</v>
      </c>
      <c r="L4" s="25" t="s">
        <v>39</v>
      </c>
      <c r="M4" s="25" t="s">
        <v>38</v>
      </c>
    </row>
    <row r="5" spans="1:13" ht="20.100000000000001" customHeight="1" thickTop="1" thickBot="1">
      <c r="B5" s="17" t="s">
        <v>16</v>
      </c>
      <c r="C5" s="29">
        <f>SUM(C6:C13)</f>
        <v>674143</v>
      </c>
      <c r="D5" s="30">
        <f>SUM(E5:G5)</f>
        <v>219148</v>
      </c>
      <c r="E5" s="31">
        <f>SUM(E6:E13)</f>
        <v>93696</v>
      </c>
      <c r="F5" s="31">
        <f>SUM(F6:F13)</f>
        <v>85132</v>
      </c>
      <c r="G5" s="32">
        <f t="shared" ref="G5:H5" si="0">SUM(G6:G13)</f>
        <v>40320</v>
      </c>
      <c r="H5" s="29">
        <f t="shared" si="0"/>
        <v>214577</v>
      </c>
      <c r="I5" s="33">
        <f>D5/C5</f>
        <v>0.32507643037159772</v>
      </c>
      <c r="J5" s="26"/>
      <c r="K5" s="24">
        <f t="shared" ref="K5:K13" si="1">C5-D5-H5</f>
        <v>240418</v>
      </c>
      <c r="L5" s="58">
        <f>E5/C5</f>
        <v>0.13898534880581717</v>
      </c>
      <c r="M5" s="58">
        <f>G5/C5</f>
        <v>5.9809268953322961E-2</v>
      </c>
    </row>
    <row r="6" spans="1:13" ht="20.100000000000001" customHeight="1" thickTop="1">
      <c r="B6" s="18" t="s">
        <v>17</v>
      </c>
      <c r="C6" s="34">
        <v>187159</v>
      </c>
      <c r="D6" s="35">
        <f t="shared" ref="D6:D13" si="2">SUM(E6:G6)</f>
        <v>46941</v>
      </c>
      <c r="E6" s="36">
        <v>20939</v>
      </c>
      <c r="F6" s="36">
        <v>18532</v>
      </c>
      <c r="G6" s="37">
        <v>7470</v>
      </c>
      <c r="H6" s="34">
        <v>64045</v>
      </c>
      <c r="I6" s="38">
        <f t="shared" ref="I6:I13" si="3">D6/C6</f>
        <v>0.25080813639739474</v>
      </c>
      <c r="J6" s="26"/>
      <c r="K6" s="24">
        <f t="shared" si="1"/>
        <v>76173</v>
      </c>
      <c r="L6" s="58">
        <f t="shared" ref="L6:L13" si="4">E6/C6</f>
        <v>0.11187813570279816</v>
      </c>
      <c r="M6" s="58">
        <f t="shared" ref="M6:M13" si="5">G6/C6</f>
        <v>3.9912587692817338E-2</v>
      </c>
    </row>
    <row r="7" spans="1:13" ht="20.100000000000001" customHeight="1">
      <c r="B7" s="19" t="s">
        <v>18</v>
      </c>
      <c r="C7" s="39">
        <v>90249</v>
      </c>
      <c r="D7" s="40">
        <f t="shared" si="2"/>
        <v>30501</v>
      </c>
      <c r="E7" s="41">
        <v>12632</v>
      </c>
      <c r="F7" s="41">
        <v>12202</v>
      </c>
      <c r="G7" s="42">
        <v>5667</v>
      </c>
      <c r="H7" s="39">
        <v>28312</v>
      </c>
      <c r="I7" s="43">
        <f t="shared" si="3"/>
        <v>0.33796496360070472</v>
      </c>
      <c r="J7" s="26"/>
      <c r="K7" s="24">
        <f t="shared" si="1"/>
        <v>31436</v>
      </c>
      <c r="L7" s="58">
        <f t="shared" si="4"/>
        <v>0.13996830989817061</v>
      </c>
      <c r="M7" s="58">
        <f t="shared" si="5"/>
        <v>6.2792939533956052E-2</v>
      </c>
    </row>
    <row r="8" spans="1:13" ht="20.100000000000001" customHeight="1">
      <c r="B8" s="19" t="s">
        <v>19</v>
      </c>
      <c r="C8" s="39">
        <v>47260</v>
      </c>
      <c r="D8" s="40">
        <f t="shared" si="2"/>
        <v>18193</v>
      </c>
      <c r="E8" s="41">
        <v>7653</v>
      </c>
      <c r="F8" s="41">
        <v>7054</v>
      </c>
      <c r="G8" s="42">
        <v>3486</v>
      </c>
      <c r="H8" s="39">
        <v>14102</v>
      </c>
      <c r="I8" s="43">
        <f t="shared" si="3"/>
        <v>0.38495556495979688</v>
      </c>
      <c r="J8" s="26"/>
      <c r="K8" s="24">
        <f t="shared" si="1"/>
        <v>14965</v>
      </c>
      <c r="L8" s="58">
        <f t="shared" si="4"/>
        <v>0.16193398222598393</v>
      </c>
      <c r="M8" s="58">
        <f t="shared" si="5"/>
        <v>7.3762166737198473E-2</v>
      </c>
    </row>
    <row r="9" spans="1:13" ht="20.100000000000001" customHeight="1">
      <c r="B9" s="19" t="s">
        <v>20</v>
      </c>
      <c r="C9" s="39">
        <v>32748</v>
      </c>
      <c r="D9" s="40">
        <f t="shared" si="2"/>
        <v>10140</v>
      </c>
      <c r="E9" s="41">
        <v>4549</v>
      </c>
      <c r="F9" s="41">
        <v>3825</v>
      </c>
      <c r="G9" s="42">
        <v>1766</v>
      </c>
      <c r="H9" s="39">
        <v>10387</v>
      </c>
      <c r="I9" s="43">
        <f t="shared" si="3"/>
        <v>0.30963722975448882</v>
      </c>
      <c r="J9" s="26"/>
      <c r="K9" s="24">
        <f t="shared" si="1"/>
        <v>12221</v>
      </c>
      <c r="L9" s="58">
        <f t="shared" si="4"/>
        <v>0.13890924636619031</v>
      </c>
      <c r="M9" s="58">
        <f t="shared" si="5"/>
        <v>5.3926957371442534E-2</v>
      </c>
    </row>
    <row r="10" spans="1:13" ht="20.100000000000001" customHeight="1">
      <c r="B10" s="19" t="s">
        <v>21</v>
      </c>
      <c r="C10" s="39">
        <v>43233</v>
      </c>
      <c r="D10" s="40">
        <f t="shared" si="2"/>
        <v>14451</v>
      </c>
      <c r="E10" s="41">
        <v>6208</v>
      </c>
      <c r="F10" s="41">
        <v>5404</v>
      </c>
      <c r="G10" s="42">
        <v>2839</v>
      </c>
      <c r="H10" s="39">
        <v>13431</v>
      </c>
      <c r="I10" s="43">
        <f t="shared" si="3"/>
        <v>0.33425855249462216</v>
      </c>
      <c r="J10" s="26"/>
      <c r="K10" s="24">
        <f t="shared" si="1"/>
        <v>15351</v>
      </c>
      <c r="L10" s="58">
        <f t="shared" si="4"/>
        <v>0.14359401383202647</v>
      </c>
      <c r="M10" s="58">
        <f t="shared" si="5"/>
        <v>6.5667429972474725E-2</v>
      </c>
    </row>
    <row r="11" spans="1:13" ht="20.100000000000001" customHeight="1">
      <c r="B11" s="19" t="s">
        <v>22</v>
      </c>
      <c r="C11" s="39">
        <v>93641</v>
      </c>
      <c r="D11" s="40">
        <f t="shared" si="2"/>
        <v>31438</v>
      </c>
      <c r="E11" s="41">
        <v>13522</v>
      </c>
      <c r="F11" s="41">
        <v>11857</v>
      </c>
      <c r="G11" s="42">
        <v>6059</v>
      </c>
      <c r="H11" s="39">
        <v>30218</v>
      </c>
      <c r="I11" s="43">
        <f t="shared" si="3"/>
        <v>0.33572900759282792</v>
      </c>
      <c r="J11" s="26"/>
      <c r="K11" s="24">
        <f t="shared" si="1"/>
        <v>31985</v>
      </c>
      <c r="L11" s="58">
        <f t="shared" si="4"/>
        <v>0.14440255870825813</v>
      </c>
      <c r="M11" s="58">
        <f t="shared" si="5"/>
        <v>6.4704563172114773E-2</v>
      </c>
    </row>
    <row r="12" spans="1:13" ht="20.100000000000001" customHeight="1">
      <c r="B12" s="19" t="s">
        <v>23</v>
      </c>
      <c r="C12" s="39">
        <v>126431</v>
      </c>
      <c r="D12" s="40">
        <f t="shared" si="2"/>
        <v>47669</v>
      </c>
      <c r="E12" s="41">
        <v>20251</v>
      </c>
      <c r="F12" s="41">
        <v>18400</v>
      </c>
      <c r="G12" s="42">
        <v>9018</v>
      </c>
      <c r="H12" s="39">
        <v>37712</v>
      </c>
      <c r="I12" s="43">
        <f t="shared" si="3"/>
        <v>0.37703569535952419</v>
      </c>
      <c r="J12" s="26"/>
      <c r="K12" s="24">
        <f t="shared" si="1"/>
        <v>41050</v>
      </c>
      <c r="L12" s="58">
        <f t="shared" si="4"/>
        <v>0.16017432433501277</v>
      </c>
      <c r="M12" s="58">
        <f t="shared" si="5"/>
        <v>7.1327443427640372E-2</v>
      </c>
    </row>
    <row r="13" spans="1:13" ht="20.100000000000001" customHeight="1">
      <c r="B13" s="19" t="s">
        <v>24</v>
      </c>
      <c r="C13" s="39">
        <v>53422</v>
      </c>
      <c r="D13" s="40">
        <f t="shared" si="2"/>
        <v>19815</v>
      </c>
      <c r="E13" s="41">
        <v>7942</v>
      </c>
      <c r="F13" s="41">
        <v>7858</v>
      </c>
      <c r="G13" s="42">
        <v>4015</v>
      </c>
      <c r="H13" s="39">
        <v>16370</v>
      </c>
      <c r="I13" s="43">
        <f t="shared" si="3"/>
        <v>0.37091460447006852</v>
      </c>
      <c r="J13" s="26"/>
      <c r="K13" s="24">
        <f t="shared" si="1"/>
        <v>17237</v>
      </c>
      <c r="L13" s="58">
        <f t="shared" si="4"/>
        <v>0.14866534386582306</v>
      </c>
      <c r="M13" s="58">
        <f t="shared" si="5"/>
        <v>7.515630264684961E-2</v>
      </c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H3:H4"/>
    <mergeCell ref="I3:I4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24"/>
  <sheetViews>
    <sheetView zoomScaleNormal="100" workbookViewId="0"/>
  </sheetViews>
  <sheetFormatPr defaultColWidth="9" defaultRowHeight="13.2"/>
  <cols>
    <col min="1" max="1" width="2.6640625" style="14" customWidth="1"/>
    <col min="2" max="2" width="2.88671875" style="14" customWidth="1"/>
    <col min="3" max="3" width="12.77734375" style="14" customWidth="1"/>
    <col min="4" max="12" width="8.33203125" style="14" customWidth="1"/>
    <col min="13" max="13" width="2.6640625" style="14" customWidth="1"/>
    <col min="14" max="16384" width="9" style="14"/>
  </cols>
  <sheetData>
    <row r="1" spans="1:21" ht="20.100000000000001" customHeight="1">
      <c r="A1" s="13" t="s">
        <v>42</v>
      </c>
      <c r="B1" s="13"/>
    </row>
    <row r="2" spans="1:21" ht="14.1" customHeight="1">
      <c r="K2" s="44" t="s">
        <v>2</v>
      </c>
    </row>
    <row r="3" spans="1:21" ht="20.100000000000001" customHeight="1">
      <c r="B3" s="120"/>
      <c r="C3" s="112"/>
      <c r="D3" s="113" t="s">
        <v>26</v>
      </c>
      <c r="E3" s="114" t="s">
        <v>27</v>
      </c>
      <c r="F3" s="114" t="s">
        <v>28</v>
      </c>
      <c r="G3" s="114" t="s">
        <v>29</v>
      </c>
      <c r="H3" s="114" t="s">
        <v>30</v>
      </c>
      <c r="I3" s="114" t="s">
        <v>31</v>
      </c>
      <c r="J3" s="113" t="s">
        <v>32</v>
      </c>
      <c r="K3" s="115" t="s">
        <v>33</v>
      </c>
      <c r="L3" s="116" t="s">
        <v>1</v>
      </c>
    </row>
    <row r="4" spans="1:21" ht="20.100000000000001" customHeight="1">
      <c r="B4" s="209" t="s">
        <v>66</v>
      </c>
      <c r="C4" s="210"/>
      <c r="D4" s="45">
        <f>SUM(D5:D7)</f>
        <v>7310</v>
      </c>
      <c r="E4" s="46">
        <f t="shared" ref="E4:K4" si="0">SUM(E5:E7)</f>
        <v>5914</v>
      </c>
      <c r="F4" s="46">
        <f t="shared" si="0"/>
        <v>8723</v>
      </c>
      <c r="G4" s="46">
        <f t="shared" si="0"/>
        <v>5473</v>
      </c>
      <c r="H4" s="46">
        <f t="shared" si="0"/>
        <v>4584</v>
      </c>
      <c r="I4" s="46">
        <f t="shared" si="0"/>
        <v>5682</v>
      </c>
      <c r="J4" s="45">
        <f t="shared" si="0"/>
        <v>2967</v>
      </c>
      <c r="K4" s="47">
        <f t="shared" si="0"/>
        <v>40653</v>
      </c>
      <c r="L4" s="55">
        <f>K4/人口統計!D5</f>
        <v>0.18550477303009838</v>
      </c>
      <c r="O4" s="14" t="s">
        <v>187</v>
      </c>
    </row>
    <row r="5" spans="1:21" ht="20.100000000000001" customHeight="1">
      <c r="B5" s="117"/>
      <c r="C5" s="118" t="s">
        <v>15</v>
      </c>
      <c r="D5" s="48">
        <v>729</v>
      </c>
      <c r="E5" s="49">
        <v>745</v>
      </c>
      <c r="F5" s="49">
        <v>653</v>
      </c>
      <c r="G5" s="49">
        <v>551</v>
      </c>
      <c r="H5" s="49">
        <v>412</v>
      </c>
      <c r="I5" s="49">
        <v>477</v>
      </c>
      <c r="J5" s="48">
        <v>299</v>
      </c>
      <c r="K5" s="50">
        <f>SUM(D5:J5)</f>
        <v>3866</v>
      </c>
      <c r="L5" s="56">
        <f>K5/人口統計!D5</f>
        <v>1.764104623359556E-2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</row>
    <row r="6" spans="1:21" ht="20.100000000000001" customHeight="1">
      <c r="B6" s="117"/>
      <c r="C6" s="118" t="s">
        <v>143</v>
      </c>
      <c r="D6" s="48">
        <v>3022</v>
      </c>
      <c r="E6" s="49">
        <v>2285</v>
      </c>
      <c r="F6" s="49">
        <v>2925</v>
      </c>
      <c r="G6" s="49">
        <v>1747</v>
      </c>
      <c r="H6" s="49">
        <v>1361</v>
      </c>
      <c r="I6" s="49">
        <v>1475</v>
      </c>
      <c r="J6" s="48">
        <v>869</v>
      </c>
      <c r="K6" s="50">
        <f>SUM(D6:J6)</f>
        <v>13684</v>
      </c>
      <c r="L6" s="56">
        <f>K6/人口統計!D5</f>
        <v>6.244182013981419E-2</v>
      </c>
      <c r="O6" s="162">
        <f>SUM(D6,D7)</f>
        <v>6581</v>
      </c>
      <c r="P6" s="162">
        <f t="shared" ref="P6:U6" si="1">SUM(E6,E7)</f>
        <v>5169</v>
      </c>
      <c r="Q6" s="162">
        <f t="shared" si="1"/>
        <v>8070</v>
      </c>
      <c r="R6" s="162">
        <f t="shared" si="1"/>
        <v>4922</v>
      </c>
      <c r="S6" s="162">
        <f t="shared" si="1"/>
        <v>4172</v>
      </c>
      <c r="T6" s="162">
        <f t="shared" si="1"/>
        <v>5205</v>
      </c>
      <c r="U6" s="162">
        <f t="shared" si="1"/>
        <v>2668</v>
      </c>
    </row>
    <row r="7" spans="1:21" ht="20.100000000000001" customHeight="1">
      <c r="B7" s="117"/>
      <c r="C7" s="119" t="s">
        <v>142</v>
      </c>
      <c r="D7" s="51">
        <v>3559</v>
      </c>
      <c r="E7" s="52">
        <v>2884</v>
      </c>
      <c r="F7" s="52">
        <v>5145</v>
      </c>
      <c r="G7" s="52">
        <v>3175</v>
      </c>
      <c r="H7" s="52">
        <v>2811</v>
      </c>
      <c r="I7" s="52">
        <v>3730</v>
      </c>
      <c r="J7" s="51">
        <v>1799</v>
      </c>
      <c r="K7" s="53">
        <f>SUM(D7:J7)</f>
        <v>23103</v>
      </c>
      <c r="L7" s="57">
        <f>K7/人口統計!D5</f>
        <v>0.10542190665668863</v>
      </c>
      <c r="O7" s="14">
        <f>O6/($K$6+$K$7)</f>
        <v>0.17889471824285752</v>
      </c>
      <c r="P7" s="14">
        <f t="shared" ref="P7:U7" si="2">P6/($K$6+$K$7)</f>
        <v>0.14051159376953815</v>
      </c>
      <c r="Q7" s="14">
        <f t="shared" si="2"/>
        <v>0.21937097344170495</v>
      </c>
      <c r="R7" s="14">
        <f t="shared" si="2"/>
        <v>0.13379726533829886</v>
      </c>
      <c r="S7" s="14">
        <f t="shared" si="2"/>
        <v>0.11340962840133743</v>
      </c>
      <c r="T7" s="14">
        <f t="shared" si="2"/>
        <v>0.14149020034251231</v>
      </c>
      <c r="U7" s="14">
        <f t="shared" si="2"/>
        <v>7.2525620463750787E-2</v>
      </c>
    </row>
    <row r="8" spans="1:21" ht="20.100000000000001" customHeight="1" thickBot="1">
      <c r="B8" s="209" t="s">
        <v>67</v>
      </c>
      <c r="C8" s="210"/>
      <c r="D8" s="45">
        <v>71</v>
      </c>
      <c r="E8" s="46">
        <v>109</v>
      </c>
      <c r="F8" s="46">
        <v>80</v>
      </c>
      <c r="G8" s="46">
        <v>98</v>
      </c>
      <c r="H8" s="46">
        <v>70</v>
      </c>
      <c r="I8" s="46">
        <v>80</v>
      </c>
      <c r="J8" s="45">
        <v>48</v>
      </c>
      <c r="K8" s="47">
        <f>SUM(D8:J8)</f>
        <v>556</v>
      </c>
      <c r="L8" s="80"/>
    </row>
    <row r="9" spans="1:21" ht="20.100000000000001" customHeight="1" thickTop="1">
      <c r="B9" s="211" t="s">
        <v>34</v>
      </c>
      <c r="C9" s="212"/>
      <c r="D9" s="35">
        <f>D4+D8</f>
        <v>7381</v>
      </c>
      <c r="E9" s="34">
        <f t="shared" ref="E9:K9" si="3">E4+E8</f>
        <v>6023</v>
      </c>
      <c r="F9" s="34">
        <f t="shared" si="3"/>
        <v>8803</v>
      </c>
      <c r="G9" s="34">
        <f t="shared" si="3"/>
        <v>5571</v>
      </c>
      <c r="H9" s="34">
        <f t="shared" si="3"/>
        <v>4654</v>
      </c>
      <c r="I9" s="34">
        <f t="shared" si="3"/>
        <v>5762</v>
      </c>
      <c r="J9" s="35">
        <f t="shared" si="3"/>
        <v>3015</v>
      </c>
      <c r="K9" s="54">
        <f t="shared" si="3"/>
        <v>41209</v>
      </c>
      <c r="L9" s="81"/>
    </row>
    <row r="10" spans="1:21" ht="20.100000000000001" customHeight="1"/>
    <row r="11" spans="1:21" ht="20.100000000000001" customHeight="1"/>
    <row r="12" spans="1:21" ht="20.100000000000001" customHeight="1"/>
    <row r="13" spans="1:21" ht="20.100000000000001" customHeight="1"/>
    <row r="14" spans="1:21" ht="20.100000000000001" customHeight="1"/>
    <row r="15" spans="1:21" ht="20.100000000000001" customHeight="1"/>
    <row r="16" spans="1:21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/>
    <row r="21" spans="1:12" ht="20.100000000000001" customHeight="1">
      <c r="A21" s="13" t="s">
        <v>41</v>
      </c>
    </row>
    <row r="22" spans="1:12" ht="14.1" customHeight="1">
      <c r="K22" s="44" t="s">
        <v>2</v>
      </c>
    </row>
    <row r="23" spans="1:12" ht="20.100000000000001" customHeight="1">
      <c r="B23" s="120"/>
      <c r="C23" s="112"/>
      <c r="D23" s="113" t="s">
        <v>26</v>
      </c>
      <c r="E23" s="114" t="s">
        <v>27</v>
      </c>
      <c r="F23" s="114" t="s">
        <v>28</v>
      </c>
      <c r="G23" s="114" t="s">
        <v>29</v>
      </c>
      <c r="H23" s="114" t="s">
        <v>30</v>
      </c>
      <c r="I23" s="114" t="s">
        <v>31</v>
      </c>
      <c r="J23" s="113" t="s">
        <v>32</v>
      </c>
      <c r="K23" s="115" t="s">
        <v>33</v>
      </c>
      <c r="L23" s="116" t="s">
        <v>1</v>
      </c>
    </row>
    <row r="24" spans="1:12" ht="20.100000000000001" customHeight="1">
      <c r="B24" s="213" t="s">
        <v>17</v>
      </c>
      <c r="C24" s="214"/>
      <c r="D24" s="45">
        <v>1258</v>
      </c>
      <c r="E24" s="46">
        <v>1171</v>
      </c>
      <c r="F24" s="46">
        <v>1441</v>
      </c>
      <c r="G24" s="46">
        <v>1047</v>
      </c>
      <c r="H24" s="46">
        <v>840</v>
      </c>
      <c r="I24" s="46">
        <v>1087</v>
      </c>
      <c r="J24" s="45">
        <v>573</v>
      </c>
      <c r="K24" s="47">
        <f>SUM(D24:J24)</f>
        <v>7417</v>
      </c>
      <c r="L24" s="55">
        <f>K24/人口統計!D6</f>
        <v>0.15800685967491107</v>
      </c>
    </row>
    <row r="25" spans="1:12" ht="20.100000000000001" customHeight="1">
      <c r="B25" s="207" t="s">
        <v>43</v>
      </c>
      <c r="C25" s="208"/>
      <c r="D25" s="45">
        <v>1359</v>
      </c>
      <c r="E25" s="46">
        <v>1083</v>
      </c>
      <c r="F25" s="46">
        <v>1165</v>
      </c>
      <c r="G25" s="46">
        <v>728</v>
      </c>
      <c r="H25" s="46">
        <v>613</v>
      </c>
      <c r="I25" s="46">
        <v>670</v>
      </c>
      <c r="J25" s="45">
        <v>370</v>
      </c>
      <c r="K25" s="47">
        <f t="shared" ref="K25:K31" si="4">SUM(D25:J25)</f>
        <v>5988</v>
      </c>
      <c r="L25" s="55">
        <f>K25/人口統計!D7</f>
        <v>0.19632143208419395</v>
      </c>
    </row>
    <row r="26" spans="1:12" ht="20.100000000000001" customHeight="1">
      <c r="B26" s="207" t="s">
        <v>44</v>
      </c>
      <c r="C26" s="208"/>
      <c r="D26" s="45">
        <v>810</v>
      </c>
      <c r="E26" s="46">
        <v>426</v>
      </c>
      <c r="F26" s="46">
        <v>877</v>
      </c>
      <c r="G26" s="46">
        <v>468</v>
      </c>
      <c r="H26" s="46">
        <v>378</v>
      </c>
      <c r="I26" s="46">
        <v>487</v>
      </c>
      <c r="J26" s="45">
        <v>321</v>
      </c>
      <c r="K26" s="47">
        <f t="shared" si="4"/>
        <v>3767</v>
      </c>
      <c r="L26" s="55">
        <f>K26/人口統計!D8</f>
        <v>0.20705765953938329</v>
      </c>
    </row>
    <row r="27" spans="1:12" ht="20.100000000000001" customHeight="1">
      <c r="B27" s="207" t="s">
        <v>45</v>
      </c>
      <c r="C27" s="208"/>
      <c r="D27" s="45">
        <v>214</v>
      </c>
      <c r="E27" s="46">
        <v>208</v>
      </c>
      <c r="F27" s="46">
        <v>321</v>
      </c>
      <c r="G27" s="46">
        <v>219</v>
      </c>
      <c r="H27" s="46">
        <v>192</v>
      </c>
      <c r="I27" s="46">
        <v>226</v>
      </c>
      <c r="J27" s="45">
        <v>140</v>
      </c>
      <c r="K27" s="47">
        <f t="shared" si="4"/>
        <v>1520</v>
      </c>
      <c r="L27" s="55">
        <f>K27/人口統計!D9</f>
        <v>0.14990138067061143</v>
      </c>
    </row>
    <row r="28" spans="1:12" ht="20.100000000000001" customHeight="1">
      <c r="B28" s="207" t="s">
        <v>46</v>
      </c>
      <c r="C28" s="208"/>
      <c r="D28" s="45">
        <v>347</v>
      </c>
      <c r="E28" s="46">
        <v>286</v>
      </c>
      <c r="F28" s="46">
        <v>522</v>
      </c>
      <c r="G28" s="46">
        <v>317</v>
      </c>
      <c r="H28" s="46">
        <v>316</v>
      </c>
      <c r="I28" s="46">
        <v>422</v>
      </c>
      <c r="J28" s="45">
        <v>193</v>
      </c>
      <c r="K28" s="47">
        <f t="shared" si="4"/>
        <v>2403</v>
      </c>
      <c r="L28" s="55">
        <f>K28/人口統計!D10</f>
        <v>0.16628607016815444</v>
      </c>
    </row>
    <row r="29" spans="1:12" ht="20.100000000000001" customHeight="1">
      <c r="B29" s="207" t="s">
        <v>47</v>
      </c>
      <c r="C29" s="208"/>
      <c r="D29" s="45">
        <v>756</v>
      </c>
      <c r="E29" s="46">
        <v>776</v>
      </c>
      <c r="F29" s="46">
        <v>1477</v>
      </c>
      <c r="G29" s="46">
        <v>776</v>
      </c>
      <c r="H29" s="46">
        <v>685</v>
      </c>
      <c r="I29" s="46">
        <v>784</v>
      </c>
      <c r="J29" s="45">
        <v>400</v>
      </c>
      <c r="K29" s="47">
        <f t="shared" si="4"/>
        <v>5654</v>
      </c>
      <c r="L29" s="55">
        <f>K29/人口統計!D11</f>
        <v>0.17984604618614417</v>
      </c>
    </row>
    <row r="30" spans="1:12" ht="20.100000000000001" customHeight="1">
      <c r="B30" s="207" t="s">
        <v>48</v>
      </c>
      <c r="C30" s="208"/>
      <c r="D30" s="45">
        <v>1958</v>
      </c>
      <c r="E30" s="46">
        <v>1539</v>
      </c>
      <c r="F30" s="46">
        <v>2122</v>
      </c>
      <c r="G30" s="46">
        <v>1507</v>
      </c>
      <c r="H30" s="46">
        <v>1194</v>
      </c>
      <c r="I30" s="46">
        <v>1440</v>
      </c>
      <c r="J30" s="45">
        <v>703</v>
      </c>
      <c r="K30" s="47">
        <f t="shared" si="4"/>
        <v>10463</v>
      </c>
      <c r="L30" s="55">
        <f>K30/人口統計!D12</f>
        <v>0.21949275210304392</v>
      </c>
    </row>
    <row r="31" spans="1:12" ht="20.100000000000001" customHeight="1" thickBot="1">
      <c r="B31" s="213" t="s">
        <v>24</v>
      </c>
      <c r="C31" s="214"/>
      <c r="D31" s="45">
        <v>608</v>
      </c>
      <c r="E31" s="46">
        <v>425</v>
      </c>
      <c r="F31" s="46">
        <v>798</v>
      </c>
      <c r="G31" s="46">
        <v>411</v>
      </c>
      <c r="H31" s="46">
        <v>366</v>
      </c>
      <c r="I31" s="46">
        <v>566</v>
      </c>
      <c r="J31" s="45">
        <v>267</v>
      </c>
      <c r="K31" s="47">
        <f t="shared" si="4"/>
        <v>3441</v>
      </c>
      <c r="L31" s="59">
        <f>K31/人口統計!D13</f>
        <v>0.17365632096896291</v>
      </c>
    </row>
    <row r="32" spans="1:12" ht="20.100000000000001" customHeight="1" thickTop="1">
      <c r="B32" s="205" t="s">
        <v>49</v>
      </c>
      <c r="C32" s="206"/>
      <c r="D32" s="35">
        <f>SUM(D24:D31)</f>
        <v>7310</v>
      </c>
      <c r="E32" s="34">
        <f t="shared" ref="E32:J32" si="5">SUM(E24:E31)</f>
        <v>5914</v>
      </c>
      <c r="F32" s="34">
        <f t="shared" si="5"/>
        <v>8723</v>
      </c>
      <c r="G32" s="34">
        <f t="shared" si="5"/>
        <v>5473</v>
      </c>
      <c r="H32" s="34">
        <f t="shared" si="5"/>
        <v>4584</v>
      </c>
      <c r="I32" s="34">
        <f t="shared" si="5"/>
        <v>5682</v>
      </c>
      <c r="J32" s="35">
        <f t="shared" si="5"/>
        <v>2967</v>
      </c>
      <c r="K32" s="54">
        <f>SUM(K24:K31)</f>
        <v>40653</v>
      </c>
      <c r="L32" s="60">
        <f>K32/人口統計!D5</f>
        <v>0.18550477303009838</v>
      </c>
    </row>
    <row r="33" spans="1:11" ht="20.100000000000001" customHeight="1">
      <c r="C33" s="14" t="s">
        <v>50</v>
      </c>
    </row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>
      <c r="A47" s="13" t="s">
        <v>152</v>
      </c>
    </row>
    <row r="48" spans="1:11" ht="20.100000000000001" customHeight="1">
      <c r="K48" s="44" t="s">
        <v>2</v>
      </c>
    </row>
    <row r="49" spans="2:14" ht="20.100000000000001" customHeight="1">
      <c r="B49" s="120"/>
      <c r="C49" s="112"/>
      <c r="D49" s="186" t="s">
        <v>26</v>
      </c>
      <c r="E49" s="114" t="s">
        <v>27</v>
      </c>
      <c r="F49" s="114" t="s">
        <v>28</v>
      </c>
      <c r="G49" s="114" t="s">
        <v>29</v>
      </c>
      <c r="H49" s="114" t="s">
        <v>30</v>
      </c>
      <c r="I49" s="114" t="s">
        <v>31</v>
      </c>
      <c r="J49" s="186" t="s">
        <v>32</v>
      </c>
      <c r="K49" s="115" t="s">
        <v>33</v>
      </c>
      <c r="L49" s="116" t="s">
        <v>1</v>
      </c>
      <c r="N49" s="14" t="s">
        <v>186</v>
      </c>
    </row>
    <row r="50" spans="2:14" ht="20.100000000000001" customHeight="1">
      <c r="B50" s="215" t="s">
        <v>153</v>
      </c>
      <c r="C50" s="216"/>
      <c r="D50" s="191">
        <v>252</v>
      </c>
      <c r="E50" s="192">
        <v>302</v>
      </c>
      <c r="F50" s="192">
        <v>282</v>
      </c>
      <c r="G50" s="192">
        <v>249</v>
      </c>
      <c r="H50" s="192">
        <v>183</v>
      </c>
      <c r="I50" s="192">
        <v>208</v>
      </c>
      <c r="J50" s="191">
        <v>135</v>
      </c>
      <c r="K50" s="193">
        <f t="shared" ref="K50:K82" si="6">SUM(D50:J50)</f>
        <v>1611</v>
      </c>
      <c r="L50" s="194">
        <f>K50/N50</f>
        <v>0.14755449716065214</v>
      </c>
      <c r="N50" s="14">
        <v>10918</v>
      </c>
    </row>
    <row r="51" spans="2:14" ht="20.100000000000001" customHeight="1">
      <c r="B51" s="215" t="s">
        <v>154</v>
      </c>
      <c r="C51" s="216"/>
      <c r="D51" s="191">
        <v>227</v>
      </c>
      <c r="E51" s="192">
        <v>167</v>
      </c>
      <c r="F51" s="192">
        <v>284</v>
      </c>
      <c r="G51" s="192">
        <v>173</v>
      </c>
      <c r="H51" s="192">
        <v>136</v>
      </c>
      <c r="I51" s="192">
        <v>189</v>
      </c>
      <c r="J51" s="191">
        <v>74</v>
      </c>
      <c r="K51" s="193">
        <f t="shared" si="6"/>
        <v>1250</v>
      </c>
      <c r="L51" s="194">
        <f t="shared" ref="L51:L82" si="7">K51/N51</f>
        <v>0.15814777327935223</v>
      </c>
      <c r="N51" s="14">
        <v>7904</v>
      </c>
    </row>
    <row r="52" spans="2:14" ht="20.100000000000001" customHeight="1">
      <c r="B52" s="215" t="s">
        <v>155</v>
      </c>
      <c r="C52" s="216"/>
      <c r="D52" s="191">
        <v>371</v>
      </c>
      <c r="E52" s="192">
        <v>319</v>
      </c>
      <c r="F52" s="192">
        <v>390</v>
      </c>
      <c r="G52" s="192">
        <v>281</v>
      </c>
      <c r="H52" s="192">
        <v>240</v>
      </c>
      <c r="I52" s="192">
        <v>291</v>
      </c>
      <c r="J52" s="191">
        <v>151</v>
      </c>
      <c r="K52" s="193">
        <f t="shared" si="6"/>
        <v>2043</v>
      </c>
      <c r="L52" s="194">
        <f t="shared" si="7"/>
        <v>0.18262268704746581</v>
      </c>
      <c r="N52" s="14">
        <v>11187</v>
      </c>
    </row>
    <row r="53" spans="2:14" ht="20.100000000000001" customHeight="1">
      <c r="B53" s="215" t="s">
        <v>156</v>
      </c>
      <c r="C53" s="216"/>
      <c r="D53" s="191">
        <v>182</v>
      </c>
      <c r="E53" s="192">
        <v>195</v>
      </c>
      <c r="F53" s="192">
        <v>233</v>
      </c>
      <c r="G53" s="192">
        <v>180</v>
      </c>
      <c r="H53" s="192">
        <v>139</v>
      </c>
      <c r="I53" s="192">
        <v>203</v>
      </c>
      <c r="J53" s="191">
        <v>111</v>
      </c>
      <c r="K53" s="193">
        <f t="shared" si="6"/>
        <v>1243</v>
      </c>
      <c r="L53" s="194">
        <f t="shared" si="7"/>
        <v>0.16030435904049523</v>
      </c>
      <c r="N53" s="14">
        <v>7754</v>
      </c>
    </row>
    <row r="54" spans="2:14" ht="20.100000000000001" customHeight="1">
      <c r="B54" s="215" t="s">
        <v>157</v>
      </c>
      <c r="C54" s="216"/>
      <c r="D54" s="191">
        <v>160</v>
      </c>
      <c r="E54" s="192">
        <v>156</v>
      </c>
      <c r="F54" s="192">
        <v>183</v>
      </c>
      <c r="G54" s="192">
        <v>131</v>
      </c>
      <c r="H54" s="192">
        <v>99</v>
      </c>
      <c r="I54" s="192">
        <v>149</v>
      </c>
      <c r="J54" s="191">
        <v>77</v>
      </c>
      <c r="K54" s="193">
        <f t="shared" si="6"/>
        <v>955</v>
      </c>
      <c r="L54" s="194">
        <f t="shared" si="7"/>
        <v>0.14360902255639096</v>
      </c>
      <c r="N54" s="14">
        <v>6650</v>
      </c>
    </row>
    <row r="55" spans="2:14" ht="20.100000000000001" customHeight="1">
      <c r="B55" s="215" t="s">
        <v>158</v>
      </c>
      <c r="C55" s="216"/>
      <c r="D55" s="191">
        <v>83</v>
      </c>
      <c r="E55" s="192">
        <v>65</v>
      </c>
      <c r="F55" s="192">
        <v>85</v>
      </c>
      <c r="G55" s="192">
        <v>56</v>
      </c>
      <c r="H55" s="192">
        <v>59</v>
      </c>
      <c r="I55" s="192">
        <v>64</v>
      </c>
      <c r="J55" s="191">
        <v>35</v>
      </c>
      <c r="K55" s="193">
        <f t="shared" si="6"/>
        <v>447</v>
      </c>
      <c r="L55" s="194">
        <f t="shared" si="7"/>
        <v>0.17681962025316456</v>
      </c>
      <c r="N55" s="14">
        <v>2528</v>
      </c>
    </row>
    <row r="56" spans="2:14" ht="20.100000000000001" customHeight="1">
      <c r="B56" s="215" t="s">
        <v>159</v>
      </c>
      <c r="C56" s="216"/>
      <c r="D56" s="191">
        <v>195</v>
      </c>
      <c r="E56" s="192">
        <v>164</v>
      </c>
      <c r="F56" s="192">
        <v>168</v>
      </c>
      <c r="G56" s="192">
        <v>123</v>
      </c>
      <c r="H56" s="192">
        <v>89</v>
      </c>
      <c r="I56" s="192">
        <v>103</v>
      </c>
      <c r="J56" s="191">
        <v>41</v>
      </c>
      <c r="K56" s="193">
        <f t="shared" si="6"/>
        <v>883</v>
      </c>
      <c r="L56" s="194">
        <f t="shared" si="7"/>
        <v>0.21159837047687516</v>
      </c>
      <c r="N56" s="14">
        <v>4173</v>
      </c>
    </row>
    <row r="57" spans="2:14" ht="20.100000000000001" customHeight="1">
      <c r="B57" s="215" t="s">
        <v>160</v>
      </c>
      <c r="C57" s="216"/>
      <c r="D57" s="191">
        <v>472</v>
      </c>
      <c r="E57" s="192">
        <v>423</v>
      </c>
      <c r="F57" s="192">
        <v>393</v>
      </c>
      <c r="G57" s="192">
        <v>250</v>
      </c>
      <c r="H57" s="192">
        <v>186</v>
      </c>
      <c r="I57" s="192">
        <v>203</v>
      </c>
      <c r="J57" s="191">
        <v>124</v>
      </c>
      <c r="K57" s="193">
        <f t="shared" si="6"/>
        <v>2051</v>
      </c>
      <c r="L57" s="194">
        <f t="shared" si="7"/>
        <v>0.22180166540499621</v>
      </c>
      <c r="N57" s="14">
        <v>9247</v>
      </c>
    </row>
    <row r="58" spans="2:14" ht="20.100000000000001" customHeight="1">
      <c r="B58" s="215" t="s">
        <v>161</v>
      </c>
      <c r="C58" s="216"/>
      <c r="D58" s="191">
        <v>427</v>
      </c>
      <c r="E58" s="192">
        <v>335</v>
      </c>
      <c r="F58" s="192">
        <v>391</v>
      </c>
      <c r="G58" s="192">
        <v>236</v>
      </c>
      <c r="H58" s="192">
        <v>224</v>
      </c>
      <c r="I58" s="192">
        <v>235</v>
      </c>
      <c r="J58" s="191">
        <v>125</v>
      </c>
      <c r="K58" s="193">
        <f t="shared" si="6"/>
        <v>1973</v>
      </c>
      <c r="L58" s="194">
        <f t="shared" si="7"/>
        <v>0.18891229414017618</v>
      </c>
      <c r="N58" s="14">
        <v>10444</v>
      </c>
    </row>
    <row r="59" spans="2:14" ht="20.100000000000001" customHeight="1">
      <c r="B59" s="215" t="s">
        <v>162</v>
      </c>
      <c r="C59" s="216"/>
      <c r="D59" s="191">
        <v>274</v>
      </c>
      <c r="E59" s="192">
        <v>184</v>
      </c>
      <c r="F59" s="192">
        <v>220</v>
      </c>
      <c r="G59" s="192">
        <v>142</v>
      </c>
      <c r="H59" s="192">
        <v>121</v>
      </c>
      <c r="I59" s="192">
        <v>142</v>
      </c>
      <c r="J59" s="191">
        <v>85</v>
      </c>
      <c r="K59" s="193">
        <f t="shared" si="6"/>
        <v>1168</v>
      </c>
      <c r="L59" s="194">
        <f t="shared" si="7"/>
        <v>0.17598312490583096</v>
      </c>
      <c r="N59" s="14">
        <v>6637</v>
      </c>
    </row>
    <row r="60" spans="2:14" ht="20.100000000000001" customHeight="1">
      <c r="B60" s="215" t="s">
        <v>163</v>
      </c>
      <c r="C60" s="216"/>
      <c r="D60" s="191">
        <v>401</v>
      </c>
      <c r="E60" s="192">
        <v>216</v>
      </c>
      <c r="F60" s="192">
        <v>469</v>
      </c>
      <c r="G60" s="192">
        <v>254</v>
      </c>
      <c r="H60" s="192">
        <v>201</v>
      </c>
      <c r="I60" s="192">
        <v>253</v>
      </c>
      <c r="J60" s="191">
        <v>174</v>
      </c>
      <c r="K60" s="193">
        <f t="shared" si="6"/>
        <v>1968</v>
      </c>
      <c r="L60" s="194">
        <f t="shared" si="7"/>
        <v>0.21118145723790105</v>
      </c>
      <c r="N60" s="14">
        <v>9319</v>
      </c>
    </row>
    <row r="61" spans="2:14" ht="20.100000000000001" customHeight="1">
      <c r="B61" s="215" t="s">
        <v>164</v>
      </c>
      <c r="C61" s="216"/>
      <c r="D61" s="191">
        <v>129</v>
      </c>
      <c r="E61" s="192">
        <v>71</v>
      </c>
      <c r="F61" s="192">
        <v>131</v>
      </c>
      <c r="G61" s="192">
        <v>83</v>
      </c>
      <c r="H61" s="192">
        <v>67</v>
      </c>
      <c r="I61" s="192">
        <v>93</v>
      </c>
      <c r="J61" s="191">
        <v>52</v>
      </c>
      <c r="K61" s="193">
        <f t="shared" si="6"/>
        <v>626</v>
      </c>
      <c r="L61" s="194">
        <f t="shared" si="7"/>
        <v>0.21127235909551131</v>
      </c>
      <c r="N61" s="14">
        <v>2963</v>
      </c>
    </row>
    <row r="62" spans="2:14" ht="20.100000000000001" customHeight="1">
      <c r="B62" s="215" t="s">
        <v>165</v>
      </c>
      <c r="C62" s="216"/>
      <c r="D62" s="191">
        <v>287</v>
      </c>
      <c r="E62" s="192">
        <v>144</v>
      </c>
      <c r="F62" s="192">
        <v>286</v>
      </c>
      <c r="G62" s="192">
        <v>141</v>
      </c>
      <c r="H62" s="192">
        <v>114</v>
      </c>
      <c r="I62" s="192">
        <v>146</v>
      </c>
      <c r="J62" s="191">
        <v>102</v>
      </c>
      <c r="K62" s="193">
        <f t="shared" si="6"/>
        <v>1220</v>
      </c>
      <c r="L62" s="194">
        <f t="shared" si="7"/>
        <v>0.20639485704618507</v>
      </c>
      <c r="N62" s="14">
        <v>5911</v>
      </c>
    </row>
    <row r="63" spans="2:14" ht="20.100000000000001" customHeight="1">
      <c r="B63" s="215" t="s">
        <v>166</v>
      </c>
      <c r="C63" s="216"/>
      <c r="D63" s="191">
        <v>202</v>
      </c>
      <c r="E63" s="192">
        <v>194</v>
      </c>
      <c r="F63" s="192">
        <v>296</v>
      </c>
      <c r="G63" s="192">
        <v>193</v>
      </c>
      <c r="H63" s="192">
        <v>178</v>
      </c>
      <c r="I63" s="192">
        <v>198</v>
      </c>
      <c r="J63" s="191">
        <v>120</v>
      </c>
      <c r="K63" s="193">
        <f t="shared" si="6"/>
        <v>1381</v>
      </c>
      <c r="L63" s="194">
        <f t="shared" si="7"/>
        <v>0.14851059253683191</v>
      </c>
      <c r="N63" s="14">
        <v>9299</v>
      </c>
    </row>
    <row r="64" spans="2:14" ht="20.100000000000001" customHeight="1">
      <c r="B64" s="215" t="s">
        <v>167</v>
      </c>
      <c r="C64" s="216"/>
      <c r="D64" s="191">
        <v>18</v>
      </c>
      <c r="E64" s="192">
        <v>21</v>
      </c>
      <c r="F64" s="192">
        <v>28</v>
      </c>
      <c r="G64" s="192">
        <v>27</v>
      </c>
      <c r="H64" s="192">
        <v>17</v>
      </c>
      <c r="I64" s="192">
        <v>31</v>
      </c>
      <c r="J64" s="191">
        <v>20</v>
      </c>
      <c r="K64" s="193">
        <f t="shared" si="6"/>
        <v>162</v>
      </c>
      <c r="L64" s="194">
        <f t="shared" si="7"/>
        <v>0.19262782401902498</v>
      </c>
      <c r="N64" s="14">
        <v>841</v>
      </c>
    </row>
    <row r="65" spans="2:14" ht="20.100000000000001" customHeight="1">
      <c r="B65" s="215" t="s">
        <v>168</v>
      </c>
      <c r="C65" s="216"/>
      <c r="D65" s="191">
        <v>232</v>
      </c>
      <c r="E65" s="192">
        <v>182</v>
      </c>
      <c r="F65" s="192">
        <v>363</v>
      </c>
      <c r="G65" s="192">
        <v>215</v>
      </c>
      <c r="H65" s="192">
        <v>229</v>
      </c>
      <c r="I65" s="192">
        <v>298</v>
      </c>
      <c r="J65" s="191">
        <v>135</v>
      </c>
      <c r="K65" s="193">
        <f t="shared" si="6"/>
        <v>1654</v>
      </c>
      <c r="L65" s="194">
        <f t="shared" si="7"/>
        <v>0.16712134990401131</v>
      </c>
      <c r="N65" s="14">
        <v>9897</v>
      </c>
    </row>
    <row r="66" spans="2:14" ht="20.100000000000001" customHeight="1">
      <c r="B66" s="215" t="s">
        <v>169</v>
      </c>
      <c r="C66" s="216"/>
      <c r="D66" s="191">
        <v>120</v>
      </c>
      <c r="E66" s="192">
        <v>113</v>
      </c>
      <c r="F66" s="192">
        <v>161</v>
      </c>
      <c r="G66" s="192">
        <v>105</v>
      </c>
      <c r="H66" s="192">
        <v>90</v>
      </c>
      <c r="I66" s="192">
        <v>133</v>
      </c>
      <c r="J66" s="191">
        <v>59</v>
      </c>
      <c r="K66" s="193">
        <f t="shared" si="6"/>
        <v>781</v>
      </c>
      <c r="L66" s="194">
        <f t="shared" si="7"/>
        <v>0.17149758454106281</v>
      </c>
      <c r="N66" s="14">
        <v>4554</v>
      </c>
    </row>
    <row r="67" spans="2:14" ht="20.100000000000001" customHeight="1">
      <c r="B67" s="215" t="s">
        <v>170</v>
      </c>
      <c r="C67" s="216"/>
      <c r="D67" s="187">
        <v>568</v>
      </c>
      <c r="E67" s="188">
        <v>573</v>
      </c>
      <c r="F67" s="188">
        <v>1041</v>
      </c>
      <c r="G67" s="188">
        <v>562</v>
      </c>
      <c r="H67" s="188">
        <v>488</v>
      </c>
      <c r="I67" s="188">
        <v>574</v>
      </c>
      <c r="J67" s="187">
        <v>290</v>
      </c>
      <c r="K67" s="189">
        <f t="shared" si="6"/>
        <v>4096</v>
      </c>
      <c r="L67" s="195">
        <f t="shared" si="7"/>
        <v>0.19018433393694573</v>
      </c>
      <c r="N67" s="14">
        <v>21537</v>
      </c>
    </row>
    <row r="68" spans="2:14" ht="20.100000000000001" customHeight="1">
      <c r="B68" s="215" t="s">
        <v>171</v>
      </c>
      <c r="C68" s="216"/>
      <c r="D68" s="187">
        <v>89</v>
      </c>
      <c r="E68" s="188">
        <v>101</v>
      </c>
      <c r="F68" s="188">
        <v>194</v>
      </c>
      <c r="G68" s="188">
        <v>105</v>
      </c>
      <c r="H68" s="188">
        <v>84</v>
      </c>
      <c r="I68" s="188">
        <v>90</v>
      </c>
      <c r="J68" s="187">
        <v>51</v>
      </c>
      <c r="K68" s="189">
        <f t="shared" si="6"/>
        <v>714</v>
      </c>
      <c r="L68" s="195">
        <f t="shared" si="7"/>
        <v>0.17372262773722627</v>
      </c>
      <c r="N68" s="14">
        <v>4110</v>
      </c>
    </row>
    <row r="69" spans="2:14" ht="20.100000000000001" customHeight="1">
      <c r="B69" s="215" t="s">
        <v>172</v>
      </c>
      <c r="C69" s="216"/>
      <c r="D69" s="187">
        <v>107</v>
      </c>
      <c r="E69" s="188">
        <v>113</v>
      </c>
      <c r="F69" s="188">
        <v>264</v>
      </c>
      <c r="G69" s="188">
        <v>125</v>
      </c>
      <c r="H69" s="188">
        <v>121</v>
      </c>
      <c r="I69" s="188">
        <v>133</v>
      </c>
      <c r="J69" s="187">
        <v>67</v>
      </c>
      <c r="K69" s="189">
        <f t="shared" si="6"/>
        <v>930</v>
      </c>
      <c r="L69" s="195">
        <f t="shared" si="7"/>
        <v>0.16059402521153515</v>
      </c>
      <c r="N69" s="14">
        <v>5791</v>
      </c>
    </row>
    <row r="70" spans="2:14" ht="20.100000000000001" customHeight="1">
      <c r="B70" s="215" t="s">
        <v>173</v>
      </c>
      <c r="C70" s="216"/>
      <c r="D70" s="187">
        <v>721</v>
      </c>
      <c r="E70" s="188">
        <v>518</v>
      </c>
      <c r="F70" s="188">
        <v>704</v>
      </c>
      <c r="G70" s="188">
        <v>491</v>
      </c>
      <c r="H70" s="188">
        <v>387</v>
      </c>
      <c r="I70" s="188">
        <v>462</v>
      </c>
      <c r="J70" s="187">
        <v>213</v>
      </c>
      <c r="K70" s="189">
        <f t="shared" si="6"/>
        <v>3496</v>
      </c>
      <c r="L70" s="195">
        <f t="shared" si="7"/>
        <v>0.22866112891621426</v>
      </c>
      <c r="N70" s="14">
        <v>15289</v>
      </c>
    </row>
    <row r="71" spans="2:14" ht="20.100000000000001" customHeight="1">
      <c r="B71" s="215" t="s">
        <v>174</v>
      </c>
      <c r="C71" s="216"/>
      <c r="D71" s="187">
        <v>140</v>
      </c>
      <c r="E71" s="188">
        <v>123</v>
      </c>
      <c r="F71" s="188">
        <v>190</v>
      </c>
      <c r="G71" s="188">
        <v>168</v>
      </c>
      <c r="H71" s="188">
        <v>127</v>
      </c>
      <c r="I71" s="188">
        <v>122</v>
      </c>
      <c r="J71" s="187">
        <v>70</v>
      </c>
      <c r="K71" s="189">
        <f t="shared" si="6"/>
        <v>940</v>
      </c>
      <c r="L71" s="195">
        <f t="shared" si="7"/>
        <v>0.20372778500216732</v>
      </c>
      <c r="N71" s="14">
        <v>4614</v>
      </c>
    </row>
    <row r="72" spans="2:14" ht="20.100000000000001" customHeight="1">
      <c r="B72" s="215" t="s">
        <v>175</v>
      </c>
      <c r="C72" s="216"/>
      <c r="D72" s="187">
        <v>175</v>
      </c>
      <c r="E72" s="188">
        <v>142</v>
      </c>
      <c r="F72" s="188">
        <v>175</v>
      </c>
      <c r="G72" s="188">
        <v>130</v>
      </c>
      <c r="H72" s="188">
        <v>95</v>
      </c>
      <c r="I72" s="188">
        <v>118</v>
      </c>
      <c r="J72" s="187">
        <v>75</v>
      </c>
      <c r="K72" s="189">
        <f t="shared" si="6"/>
        <v>910</v>
      </c>
      <c r="L72" s="195">
        <f t="shared" si="7"/>
        <v>0.21533364884051112</v>
      </c>
      <c r="N72" s="14">
        <v>4226</v>
      </c>
    </row>
    <row r="73" spans="2:14" ht="20.100000000000001" customHeight="1">
      <c r="B73" s="215" t="s">
        <v>176</v>
      </c>
      <c r="C73" s="216"/>
      <c r="D73" s="187">
        <v>144</v>
      </c>
      <c r="E73" s="188">
        <v>123</v>
      </c>
      <c r="F73" s="188">
        <v>149</v>
      </c>
      <c r="G73" s="188">
        <v>94</v>
      </c>
      <c r="H73" s="188">
        <v>83</v>
      </c>
      <c r="I73" s="188">
        <v>132</v>
      </c>
      <c r="J73" s="187">
        <v>64</v>
      </c>
      <c r="K73" s="189">
        <f t="shared" si="6"/>
        <v>789</v>
      </c>
      <c r="L73" s="195">
        <f t="shared" si="7"/>
        <v>0.2095617529880478</v>
      </c>
      <c r="N73" s="14">
        <v>3765</v>
      </c>
    </row>
    <row r="74" spans="2:14" ht="20.100000000000001" customHeight="1">
      <c r="B74" s="215" t="s">
        <v>177</v>
      </c>
      <c r="C74" s="216"/>
      <c r="D74" s="187">
        <v>121</v>
      </c>
      <c r="E74" s="188">
        <v>122</v>
      </c>
      <c r="F74" s="188">
        <v>153</v>
      </c>
      <c r="G74" s="188">
        <v>99</v>
      </c>
      <c r="H74" s="188">
        <v>76</v>
      </c>
      <c r="I74" s="188">
        <v>95</v>
      </c>
      <c r="J74" s="187">
        <v>50</v>
      </c>
      <c r="K74" s="189">
        <f t="shared" si="6"/>
        <v>716</v>
      </c>
      <c r="L74" s="196">
        <f t="shared" si="7"/>
        <v>0.22875399361022364</v>
      </c>
      <c r="N74" s="14">
        <v>3130</v>
      </c>
    </row>
    <row r="75" spans="2:14" ht="20.100000000000001" customHeight="1">
      <c r="B75" s="215" t="s">
        <v>178</v>
      </c>
      <c r="C75" s="216"/>
      <c r="D75" s="187">
        <v>257</v>
      </c>
      <c r="E75" s="188">
        <v>214</v>
      </c>
      <c r="F75" s="188">
        <v>285</v>
      </c>
      <c r="G75" s="188">
        <v>214</v>
      </c>
      <c r="H75" s="188">
        <v>156</v>
      </c>
      <c r="I75" s="188">
        <v>195</v>
      </c>
      <c r="J75" s="187">
        <v>101</v>
      </c>
      <c r="K75" s="189">
        <f t="shared" si="6"/>
        <v>1422</v>
      </c>
      <c r="L75" s="197">
        <f t="shared" si="7"/>
        <v>0.24134419551934827</v>
      </c>
      <c r="N75" s="14">
        <v>5892</v>
      </c>
    </row>
    <row r="76" spans="2:14" ht="20.100000000000001" customHeight="1">
      <c r="B76" s="215" t="s">
        <v>179</v>
      </c>
      <c r="C76" s="216"/>
      <c r="D76" s="187">
        <v>78</v>
      </c>
      <c r="E76" s="188">
        <v>67</v>
      </c>
      <c r="F76" s="188">
        <v>86</v>
      </c>
      <c r="G76" s="188">
        <v>68</v>
      </c>
      <c r="H76" s="188">
        <v>57</v>
      </c>
      <c r="I76" s="188">
        <v>63</v>
      </c>
      <c r="J76" s="187">
        <v>25</v>
      </c>
      <c r="K76" s="189">
        <f t="shared" si="6"/>
        <v>444</v>
      </c>
      <c r="L76" s="195">
        <f t="shared" si="7"/>
        <v>0.23246073298429321</v>
      </c>
      <c r="N76" s="14">
        <v>1910</v>
      </c>
    </row>
    <row r="77" spans="2:14" ht="20.100000000000001" customHeight="1">
      <c r="B77" s="215" t="s">
        <v>180</v>
      </c>
      <c r="C77" s="216"/>
      <c r="D77" s="187">
        <v>292</v>
      </c>
      <c r="E77" s="188">
        <v>214</v>
      </c>
      <c r="F77" s="188">
        <v>347</v>
      </c>
      <c r="G77" s="188">
        <v>231</v>
      </c>
      <c r="H77" s="188">
        <v>207</v>
      </c>
      <c r="I77" s="188">
        <v>233</v>
      </c>
      <c r="J77" s="187">
        <v>98</v>
      </c>
      <c r="K77" s="189">
        <f t="shared" si="6"/>
        <v>1622</v>
      </c>
      <c r="L77" s="195">
        <f t="shared" si="7"/>
        <v>0.2113630440448267</v>
      </c>
      <c r="N77" s="14">
        <v>7674</v>
      </c>
    </row>
    <row r="78" spans="2:14" ht="20.100000000000001" customHeight="1">
      <c r="B78" s="215" t="s">
        <v>181</v>
      </c>
      <c r="C78" s="216"/>
      <c r="D78" s="187">
        <v>47</v>
      </c>
      <c r="E78" s="188">
        <v>32</v>
      </c>
      <c r="F78" s="188">
        <v>43</v>
      </c>
      <c r="G78" s="188">
        <v>29</v>
      </c>
      <c r="H78" s="188">
        <v>27</v>
      </c>
      <c r="I78" s="188">
        <v>36</v>
      </c>
      <c r="J78" s="187">
        <v>18</v>
      </c>
      <c r="K78" s="189">
        <f t="shared" si="6"/>
        <v>232</v>
      </c>
      <c r="L78" s="195">
        <f t="shared" si="7"/>
        <v>0.19846022241231823</v>
      </c>
      <c r="N78" s="14">
        <v>1169</v>
      </c>
    </row>
    <row r="79" spans="2:14" ht="20.100000000000001" customHeight="1">
      <c r="B79" s="215" t="s">
        <v>182</v>
      </c>
      <c r="C79" s="216"/>
      <c r="D79" s="187">
        <v>239</v>
      </c>
      <c r="E79" s="188">
        <v>169</v>
      </c>
      <c r="F79" s="188">
        <v>360</v>
      </c>
      <c r="G79" s="188">
        <v>185</v>
      </c>
      <c r="H79" s="188">
        <v>152</v>
      </c>
      <c r="I79" s="188">
        <v>266</v>
      </c>
      <c r="J79" s="187">
        <v>120</v>
      </c>
      <c r="K79" s="189">
        <f t="shared" si="6"/>
        <v>1491</v>
      </c>
      <c r="L79" s="195">
        <f t="shared" si="7"/>
        <v>0.17049742710120069</v>
      </c>
      <c r="N79" s="14">
        <v>8745</v>
      </c>
    </row>
    <row r="80" spans="2:14" ht="20.100000000000001" customHeight="1">
      <c r="B80" s="215" t="s">
        <v>183</v>
      </c>
      <c r="C80" s="216"/>
      <c r="D80" s="45">
        <v>60</v>
      </c>
      <c r="E80" s="46">
        <v>44</v>
      </c>
      <c r="F80" s="46">
        <v>72</v>
      </c>
      <c r="G80" s="46">
        <v>47</v>
      </c>
      <c r="H80" s="46">
        <v>29</v>
      </c>
      <c r="I80" s="46">
        <v>74</v>
      </c>
      <c r="J80" s="45">
        <v>29</v>
      </c>
      <c r="K80" s="47">
        <f t="shared" si="6"/>
        <v>355</v>
      </c>
      <c r="L80" s="195">
        <f t="shared" si="7"/>
        <v>0.17393434590886819</v>
      </c>
      <c r="N80" s="14">
        <v>2041</v>
      </c>
    </row>
    <row r="81" spans="2:14" ht="20.100000000000001" customHeight="1">
      <c r="B81" s="215" t="s">
        <v>184</v>
      </c>
      <c r="C81" s="216"/>
      <c r="D81" s="45">
        <v>55</v>
      </c>
      <c r="E81" s="46">
        <v>57</v>
      </c>
      <c r="F81" s="46">
        <v>113</v>
      </c>
      <c r="G81" s="46">
        <v>55</v>
      </c>
      <c r="H81" s="46">
        <v>65</v>
      </c>
      <c r="I81" s="46">
        <v>63</v>
      </c>
      <c r="J81" s="45">
        <v>32</v>
      </c>
      <c r="K81" s="47">
        <f t="shared" si="6"/>
        <v>440</v>
      </c>
      <c r="L81" s="195">
        <f t="shared" si="7"/>
        <v>0.16560030109145654</v>
      </c>
      <c r="N81" s="14">
        <v>2657</v>
      </c>
    </row>
    <row r="82" spans="2:14" ht="20.100000000000001" customHeight="1">
      <c r="B82" s="215" t="s">
        <v>185</v>
      </c>
      <c r="C82" s="216"/>
      <c r="D82" s="40">
        <v>256</v>
      </c>
      <c r="E82" s="39">
        <v>160</v>
      </c>
      <c r="F82" s="39">
        <v>264</v>
      </c>
      <c r="G82" s="39">
        <v>129</v>
      </c>
      <c r="H82" s="39">
        <v>128</v>
      </c>
      <c r="I82" s="39">
        <v>167</v>
      </c>
      <c r="J82" s="40">
        <v>92</v>
      </c>
      <c r="K82" s="190">
        <f t="shared" si="6"/>
        <v>1196</v>
      </c>
      <c r="L82" s="197">
        <f t="shared" si="7"/>
        <v>0.18769617074701819</v>
      </c>
      <c r="N82" s="14">
        <v>6372</v>
      </c>
    </row>
    <row r="83" spans="2:14" ht="20.100000000000001" customHeight="1"/>
    <row r="84" spans="2:14" ht="20.100000000000001" customHeight="1"/>
    <row r="85" spans="2:14" ht="20.100000000000001" customHeight="1"/>
    <row r="86" spans="2:14" ht="20.100000000000001" customHeight="1"/>
    <row r="87" spans="2:14" ht="20.100000000000001" customHeight="1"/>
    <row r="88" spans="2:14" ht="20.100000000000001" customHeight="1"/>
    <row r="89" spans="2:14" ht="20.100000000000001" customHeight="1"/>
    <row r="90" spans="2:14" ht="20.100000000000001" customHeight="1"/>
    <row r="91" spans="2:14" ht="20.100000000000001" customHeight="1"/>
    <row r="92" spans="2:14" ht="20.100000000000001" customHeight="1"/>
    <row r="93" spans="2:14" ht="20.100000000000001" customHeight="1"/>
    <row r="94" spans="2:14" ht="20.100000000000001" customHeight="1"/>
    <row r="95" spans="2:14" ht="20.100000000000001" customHeight="1"/>
    <row r="96" spans="2:14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</sheetData>
  <mergeCells count="45">
    <mergeCell ref="B80:C80"/>
    <mergeCell ref="B81:C81"/>
    <mergeCell ref="B82:C82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:C4"/>
    <mergeCell ref="B8:C8"/>
    <mergeCell ref="B9:C9"/>
    <mergeCell ref="B24:C24"/>
    <mergeCell ref="B31:C31"/>
    <mergeCell ref="B32:C32"/>
    <mergeCell ref="B25:C25"/>
    <mergeCell ref="B26:C26"/>
    <mergeCell ref="B27:C27"/>
    <mergeCell ref="B28:C28"/>
    <mergeCell ref="B29:C29"/>
    <mergeCell ref="B30:C30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109"/>
  <sheetViews>
    <sheetView zoomScaleNormal="100" workbookViewId="0"/>
  </sheetViews>
  <sheetFormatPr defaultColWidth="9" defaultRowHeight="13.2"/>
  <cols>
    <col min="1" max="1" width="2.44140625" style="14" customWidth="1"/>
    <col min="2" max="2" width="2.6640625" style="14" customWidth="1"/>
    <col min="3" max="3" width="16.88671875" style="14" customWidth="1"/>
    <col min="4" max="11" width="10.109375" style="14" customWidth="1"/>
    <col min="12" max="19" width="8.6640625" style="14" customWidth="1"/>
    <col min="20" max="20" width="9.6640625" style="14" customWidth="1"/>
    <col min="21" max="21" width="8.6640625" style="14" customWidth="1"/>
    <col min="22" max="22" width="9.10937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6" t="s">
        <v>52</v>
      </c>
    </row>
    <row r="2" spans="1:19" ht="20.100000000000001" customHeight="1"/>
    <row r="3" spans="1:19" ht="20.100000000000001" customHeight="1" thickBot="1">
      <c r="B3" s="219"/>
      <c r="C3" s="219"/>
      <c r="D3" s="219" t="s">
        <v>120</v>
      </c>
      <c r="E3" s="219"/>
      <c r="F3" s="219" t="s">
        <v>121</v>
      </c>
      <c r="G3" s="219"/>
      <c r="H3" s="219" t="s">
        <v>122</v>
      </c>
      <c r="I3" s="219"/>
      <c r="J3" s="219" t="s">
        <v>123</v>
      </c>
      <c r="K3" s="219"/>
      <c r="N3" s="109" t="s">
        <v>99</v>
      </c>
      <c r="O3" s="110"/>
      <c r="P3" s="111"/>
      <c r="Q3" s="61" t="s">
        <v>100</v>
      </c>
      <c r="R3" s="90" t="s">
        <v>101</v>
      </c>
      <c r="S3" s="90" t="s">
        <v>102</v>
      </c>
    </row>
    <row r="4" spans="1:19" ht="33" customHeight="1" thickTop="1" thickBot="1">
      <c r="B4" s="221"/>
      <c r="C4" s="221"/>
      <c r="D4" s="145" t="s">
        <v>125</v>
      </c>
      <c r="E4" s="146" t="s">
        <v>126</v>
      </c>
      <c r="F4" s="147" t="s">
        <v>125</v>
      </c>
      <c r="G4" s="148" t="s">
        <v>126</v>
      </c>
      <c r="H4" s="145" t="s">
        <v>125</v>
      </c>
      <c r="I4" s="146" t="s">
        <v>126</v>
      </c>
      <c r="J4" s="147" t="s">
        <v>125</v>
      </c>
      <c r="K4" s="148" t="s">
        <v>126</v>
      </c>
      <c r="N4" s="140"/>
      <c r="O4" s="85"/>
      <c r="P4" s="141"/>
      <c r="Q4" s="142"/>
      <c r="R4" s="143"/>
      <c r="S4" s="143"/>
    </row>
    <row r="5" spans="1:19" ht="20.100000000000001" customHeight="1" thickTop="1">
      <c r="B5" s="220" t="s">
        <v>112</v>
      </c>
      <c r="C5" s="220"/>
      <c r="D5" s="150">
        <v>7109</v>
      </c>
      <c r="E5" s="149">
        <v>400364.03999999992</v>
      </c>
      <c r="F5" s="151">
        <v>1934</v>
      </c>
      <c r="G5" s="152">
        <v>38157.139999999985</v>
      </c>
      <c r="H5" s="150">
        <v>546</v>
      </c>
      <c r="I5" s="149">
        <v>113652.14</v>
      </c>
      <c r="J5" s="151">
        <v>1207</v>
      </c>
      <c r="K5" s="152">
        <v>399815.57999999996</v>
      </c>
      <c r="M5" s="162">
        <f>Q5+Q7</f>
        <v>44897</v>
      </c>
      <c r="N5" s="121" t="s">
        <v>106</v>
      </c>
      <c r="O5" s="122"/>
      <c r="P5" s="134"/>
      <c r="Q5" s="123">
        <v>35380</v>
      </c>
      <c r="R5" s="124">
        <v>2150995.4900000007</v>
      </c>
      <c r="S5" s="124">
        <f>R5/Q5*100</f>
        <v>6079.6933013001717</v>
      </c>
    </row>
    <row r="6" spans="1:19" ht="20.100000000000001" customHeight="1">
      <c r="B6" s="217" t="s">
        <v>113</v>
      </c>
      <c r="C6" s="217"/>
      <c r="D6" s="153">
        <v>5023</v>
      </c>
      <c r="E6" s="154">
        <v>310012.83999999991</v>
      </c>
      <c r="F6" s="155">
        <v>1695</v>
      </c>
      <c r="G6" s="156">
        <v>32895.130000000005</v>
      </c>
      <c r="H6" s="153">
        <v>422</v>
      </c>
      <c r="I6" s="154">
        <v>90299.159999999989</v>
      </c>
      <c r="J6" s="155">
        <v>868</v>
      </c>
      <c r="K6" s="156">
        <v>263209.35000000003</v>
      </c>
      <c r="M6" s="58"/>
      <c r="N6" s="125"/>
      <c r="O6" s="94" t="s">
        <v>103</v>
      </c>
      <c r="P6" s="107"/>
      <c r="Q6" s="98">
        <f>Q5/Q$13</f>
        <v>0.63567924969006595</v>
      </c>
      <c r="R6" s="99">
        <f>R5/R$13</f>
        <v>0.40385000839553553</v>
      </c>
      <c r="S6" s="100" t="s">
        <v>105</v>
      </c>
    </row>
    <row r="7" spans="1:19" ht="20.100000000000001" customHeight="1">
      <c r="B7" s="217" t="s">
        <v>114</v>
      </c>
      <c r="C7" s="217"/>
      <c r="D7" s="153">
        <v>3089</v>
      </c>
      <c r="E7" s="154">
        <v>188549.95000000007</v>
      </c>
      <c r="F7" s="155">
        <v>996</v>
      </c>
      <c r="G7" s="156">
        <v>18374.87</v>
      </c>
      <c r="H7" s="153">
        <v>481</v>
      </c>
      <c r="I7" s="154">
        <v>109440.67000000001</v>
      </c>
      <c r="J7" s="155">
        <v>620</v>
      </c>
      <c r="K7" s="156">
        <v>196137.31</v>
      </c>
      <c r="M7" s="58"/>
      <c r="N7" s="126" t="s">
        <v>107</v>
      </c>
      <c r="O7" s="127"/>
      <c r="P7" s="135"/>
      <c r="Q7" s="128">
        <v>9517</v>
      </c>
      <c r="R7" s="129">
        <v>182184.02000000005</v>
      </c>
      <c r="S7" s="129">
        <f>R7/Q7*100</f>
        <v>1914.3009351686462</v>
      </c>
    </row>
    <row r="8" spans="1:19" ht="20.100000000000001" customHeight="1">
      <c r="B8" s="217" t="s">
        <v>115</v>
      </c>
      <c r="C8" s="217"/>
      <c r="D8" s="153">
        <v>1296</v>
      </c>
      <c r="E8" s="154">
        <v>81955.059999999969</v>
      </c>
      <c r="F8" s="155">
        <v>322</v>
      </c>
      <c r="G8" s="156">
        <v>5400.9</v>
      </c>
      <c r="H8" s="153">
        <v>60</v>
      </c>
      <c r="I8" s="154">
        <v>13529.409999999998</v>
      </c>
      <c r="J8" s="155">
        <v>329</v>
      </c>
      <c r="K8" s="156">
        <v>102361.34000000001</v>
      </c>
      <c r="L8" s="89"/>
      <c r="M8" s="88"/>
      <c r="N8" s="130"/>
      <c r="O8" s="94" t="s">
        <v>103</v>
      </c>
      <c r="P8" s="107"/>
      <c r="Q8" s="98">
        <f>Q7/Q$13</f>
        <v>0.17099376538440808</v>
      </c>
      <c r="R8" s="99">
        <f>R7/R$13</f>
        <v>3.42051010095481E-2</v>
      </c>
      <c r="S8" s="100" t="s">
        <v>104</v>
      </c>
    </row>
    <row r="9" spans="1:19" ht="20.100000000000001" customHeight="1">
      <c r="B9" s="217" t="s">
        <v>116</v>
      </c>
      <c r="C9" s="217"/>
      <c r="D9" s="153">
        <v>1902</v>
      </c>
      <c r="E9" s="154">
        <v>134037.29</v>
      </c>
      <c r="F9" s="155">
        <v>473</v>
      </c>
      <c r="G9" s="156">
        <v>10245.120000000001</v>
      </c>
      <c r="H9" s="153">
        <v>329</v>
      </c>
      <c r="I9" s="154">
        <v>67091.750000000015</v>
      </c>
      <c r="J9" s="155">
        <v>416</v>
      </c>
      <c r="K9" s="156">
        <v>133237.36000000002</v>
      </c>
      <c r="L9" s="89"/>
      <c r="M9" s="88"/>
      <c r="N9" s="126" t="s">
        <v>108</v>
      </c>
      <c r="O9" s="127"/>
      <c r="P9" s="135"/>
      <c r="Q9" s="128">
        <v>3931</v>
      </c>
      <c r="R9" s="129">
        <v>867913.92000000051</v>
      </c>
      <c r="S9" s="129">
        <f>R9/Q9*100</f>
        <v>22078.705672856795</v>
      </c>
    </row>
    <row r="10" spans="1:19" ht="20.100000000000001" customHeight="1">
      <c r="B10" s="217" t="s">
        <v>117</v>
      </c>
      <c r="C10" s="217"/>
      <c r="D10" s="153">
        <v>4502</v>
      </c>
      <c r="E10" s="154">
        <v>285817.69999999995</v>
      </c>
      <c r="F10" s="155">
        <v>900</v>
      </c>
      <c r="G10" s="156">
        <v>17928.850000000002</v>
      </c>
      <c r="H10" s="153">
        <v>591</v>
      </c>
      <c r="I10" s="154">
        <v>138365.71</v>
      </c>
      <c r="J10" s="155">
        <v>998</v>
      </c>
      <c r="K10" s="156">
        <v>319548.89</v>
      </c>
      <c r="L10" s="89"/>
      <c r="M10" s="88"/>
      <c r="N10" s="95"/>
      <c r="O10" s="94" t="s">
        <v>103</v>
      </c>
      <c r="P10" s="107"/>
      <c r="Q10" s="98">
        <f>Q9/Q$13</f>
        <v>7.062903138868426E-2</v>
      </c>
      <c r="R10" s="99">
        <f>R9/R$13</f>
        <v>0.1629510826536425</v>
      </c>
      <c r="S10" s="100" t="s">
        <v>104</v>
      </c>
    </row>
    <row r="11" spans="1:19" ht="20.100000000000001" customHeight="1">
      <c r="B11" s="217" t="s">
        <v>118</v>
      </c>
      <c r="C11" s="217"/>
      <c r="D11" s="153">
        <v>9645</v>
      </c>
      <c r="E11" s="154">
        <v>568220.91999999993</v>
      </c>
      <c r="F11" s="155">
        <v>2328</v>
      </c>
      <c r="G11" s="156">
        <v>42425.220000000008</v>
      </c>
      <c r="H11" s="153">
        <v>1200</v>
      </c>
      <c r="I11" s="154">
        <v>274819.60999999993</v>
      </c>
      <c r="J11" s="155">
        <v>1653</v>
      </c>
      <c r="K11" s="156">
        <v>483471.33</v>
      </c>
      <c r="L11" s="89"/>
      <c r="M11" s="88"/>
      <c r="N11" s="126" t="s">
        <v>109</v>
      </c>
      <c r="O11" s="127"/>
      <c r="P11" s="135"/>
      <c r="Q11" s="101">
        <v>6829</v>
      </c>
      <c r="R11" s="102">
        <v>2125130.2799999998</v>
      </c>
      <c r="S11" s="102">
        <f>R11/Q11*100</f>
        <v>31119.201640064428</v>
      </c>
    </row>
    <row r="12" spans="1:19" ht="20.100000000000001" customHeight="1" thickBot="1">
      <c r="B12" s="218" t="s">
        <v>119</v>
      </c>
      <c r="C12" s="218"/>
      <c r="D12" s="157">
        <v>2814</v>
      </c>
      <c r="E12" s="158">
        <v>182037.68999999997</v>
      </c>
      <c r="F12" s="159">
        <v>869</v>
      </c>
      <c r="G12" s="160">
        <v>16756.79</v>
      </c>
      <c r="H12" s="157">
        <v>302</v>
      </c>
      <c r="I12" s="158">
        <v>60715.469999999994</v>
      </c>
      <c r="J12" s="159">
        <v>738</v>
      </c>
      <c r="K12" s="160">
        <v>227349.12000000002</v>
      </c>
      <c r="L12" s="89"/>
      <c r="M12" s="88"/>
      <c r="N12" s="125"/>
      <c r="O12" s="84" t="s">
        <v>103</v>
      </c>
      <c r="P12" s="108"/>
      <c r="Q12" s="103">
        <f>Q11/Q$13</f>
        <v>0.12269795353684172</v>
      </c>
      <c r="R12" s="104">
        <f>R11/R$13</f>
        <v>0.39899380794127393</v>
      </c>
      <c r="S12" s="105" t="s">
        <v>104</v>
      </c>
    </row>
    <row r="13" spans="1:19" ht="20.100000000000001" customHeight="1" thickTop="1">
      <c r="B13" s="161" t="s">
        <v>124</v>
      </c>
      <c r="C13" s="161"/>
      <c r="D13" s="150">
        <v>35380</v>
      </c>
      <c r="E13" s="149">
        <v>2150995.4900000007</v>
      </c>
      <c r="F13" s="151">
        <v>9517</v>
      </c>
      <c r="G13" s="152">
        <v>182184.02000000005</v>
      </c>
      <c r="H13" s="150">
        <v>3931</v>
      </c>
      <c r="I13" s="149">
        <v>867913.92000000051</v>
      </c>
      <c r="J13" s="151">
        <v>6829</v>
      </c>
      <c r="K13" s="152">
        <v>2125130.2799999998</v>
      </c>
      <c r="M13" s="58"/>
      <c r="N13" s="131" t="s">
        <v>110</v>
      </c>
      <c r="O13" s="132"/>
      <c r="P13" s="133"/>
      <c r="Q13" s="96">
        <f>Q5+Q7+Q9+Q11</f>
        <v>55657</v>
      </c>
      <c r="R13" s="97">
        <f>R5+R7+R9+R11</f>
        <v>5326223.7100000009</v>
      </c>
      <c r="S13" s="97">
        <f>R13/Q13*100</f>
        <v>9569.7283540255521</v>
      </c>
    </row>
    <row r="14" spans="1:19" ht="20.100000000000001" customHeight="1">
      <c r="N14" s="130"/>
      <c r="O14" s="94" t="s">
        <v>103</v>
      </c>
      <c r="P14" s="107"/>
      <c r="Q14" s="98">
        <f>Q13/Q$13</f>
        <v>1</v>
      </c>
      <c r="R14" s="99">
        <f>R13/R$13</f>
        <v>1</v>
      </c>
      <c r="S14" s="100" t="s">
        <v>104</v>
      </c>
    </row>
    <row r="15" spans="1:19" ht="20.100000000000001" customHeight="1">
      <c r="B15" s="91"/>
      <c r="C15" s="85"/>
      <c r="D15" s="85"/>
      <c r="E15" s="92"/>
      <c r="F15" s="92"/>
      <c r="G15" s="93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>
      <c r="M16" s="14" t="s">
        <v>131</v>
      </c>
      <c r="N16" s="58">
        <f>D5/(D5+F5+H5+J5)</f>
        <v>0.65848462393479068</v>
      </c>
      <c r="O16" s="58">
        <f>F5/(D5+F5+H5+J5)</f>
        <v>0.17914042237865876</v>
      </c>
      <c r="P16" s="58">
        <f>H5/(D5+F5+H5+J5)</f>
        <v>5.0574286772878847E-2</v>
      </c>
      <c r="Q16" s="58">
        <f>J5/(D5+F5+H5+J5)</f>
        <v>0.11180066691367173</v>
      </c>
    </row>
    <row r="17" spans="13:17" ht="20.100000000000001" customHeight="1">
      <c r="M17" s="14" t="s">
        <v>132</v>
      </c>
      <c r="N17" s="58">
        <f t="shared" ref="N17:N23" si="0">D6/(D6+F6+H6+J6)</f>
        <v>0.6272477522477522</v>
      </c>
      <c r="O17" s="58">
        <f t="shared" ref="O17:O23" si="1">F6/(D6+F6+H6+J6)</f>
        <v>0.21166333666333667</v>
      </c>
      <c r="P17" s="58">
        <f t="shared" ref="P17:P23" si="2">H6/(D6+F6+H6+J6)</f>
        <v>5.2697302697302696E-2</v>
      </c>
      <c r="Q17" s="58">
        <f t="shared" ref="Q17:Q23" si="3">J6/(D6+F6+H6+J6)</f>
        <v>0.10839160839160839</v>
      </c>
    </row>
    <row r="18" spans="13:17" ht="20.100000000000001" customHeight="1">
      <c r="M18" s="14" t="s">
        <v>133</v>
      </c>
      <c r="N18" s="58">
        <f t="shared" si="0"/>
        <v>0.59564211338218276</v>
      </c>
      <c r="O18" s="58">
        <f t="shared" si="1"/>
        <v>0.19205553413035095</v>
      </c>
      <c r="P18" s="58">
        <f t="shared" si="2"/>
        <v>9.2749710759737758E-2</v>
      </c>
      <c r="Q18" s="58">
        <f t="shared" si="3"/>
        <v>0.1195526417277285</v>
      </c>
    </row>
    <row r="19" spans="13:17" ht="20.100000000000001" customHeight="1">
      <c r="M19" s="14" t="s">
        <v>134</v>
      </c>
      <c r="N19" s="58">
        <f t="shared" si="0"/>
        <v>0.64573991031390132</v>
      </c>
      <c r="O19" s="58">
        <f t="shared" si="1"/>
        <v>0.16043846537120079</v>
      </c>
      <c r="P19" s="58">
        <f t="shared" si="2"/>
        <v>2.9895366218236172E-2</v>
      </c>
      <c r="Q19" s="58">
        <f t="shared" si="3"/>
        <v>0.1639262580966617</v>
      </c>
    </row>
    <row r="20" spans="13:17" ht="20.100000000000001" customHeight="1">
      <c r="M20" s="14" t="s">
        <v>135</v>
      </c>
      <c r="N20" s="58">
        <f t="shared" si="0"/>
        <v>0.60961538461538467</v>
      </c>
      <c r="O20" s="58">
        <f t="shared" si="1"/>
        <v>0.15160256410256409</v>
      </c>
      <c r="P20" s="58">
        <f t="shared" si="2"/>
        <v>0.10544871794871795</v>
      </c>
      <c r="Q20" s="58">
        <f t="shared" si="3"/>
        <v>0.13333333333333333</v>
      </c>
    </row>
    <row r="21" spans="13:17" ht="20.100000000000001" customHeight="1">
      <c r="M21" s="14" t="s">
        <v>136</v>
      </c>
      <c r="N21" s="58">
        <f t="shared" si="0"/>
        <v>0.64397081962523239</v>
      </c>
      <c r="O21" s="58">
        <f t="shared" si="1"/>
        <v>0.12873694750393364</v>
      </c>
      <c r="P21" s="58">
        <f t="shared" si="2"/>
        <v>8.4537262194249743E-2</v>
      </c>
      <c r="Q21" s="58">
        <f t="shared" si="3"/>
        <v>0.14275497067658419</v>
      </c>
    </row>
    <row r="22" spans="13:17" ht="20.100000000000001" customHeight="1">
      <c r="M22" s="14" t="s">
        <v>137</v>
      </c>
      <c r="N22" s="58">
        <f t="shared" si="0"/>
        <v>0.65054633751517599</v>
      </c>
      <c r="O22" s="58">
        <f t="shared" si="1"/>
        <v>0.15702144880615135</v>
      </c>
      <c r="P22" s="58">
        <f t="shared" si="2"/>
        <v>8.0938891137191424E-2</v>
      </c>
      <c r="Q22" s="58">
        <f t="shared" si="3"/>
        <v>0.11149332254148119</v>
      </c>
    </row>
    <row r="23" spans="13:17" ht="20.100000000000001" customHeight="1">
      <c r="M23" s="14" t="s">
        <v>138</v>
      </c>
      <c r="N23" s="58">
        <f t="shared" si="0"/>
        <v>0.59580774931187808</v>
      </c>
      <c r="O23" s="58">
        <f t="shared" si="1"/>
        <v>0.18399322464535253</v>
      </c>
      <c r="P23" s="58">
        <f t="shared" si="2"/>
        <v>6.394240948549651E-2</v>
      </c>
      <c r="Q23" s="58">
        <f t="shared" si="3"/>
        <v>0.15625661655727291</v>
      </c>
    </row>
    <row r="24" spans="13:17" ht="20.100000000000001" customHeight="1">
      <c r="M24" s="14" t="s">
        <v>139</v>
      </c>
      <c r="N24" s="58">
        <f t="shared" ref="N24" si="4">D13/(D13+F13+H13+J13)</f>
        <v>0.63567924969006595</v>
      </c>
      <c r="O24" s="58">
        <f t="shared" ref="O24" si="5">F13/(D13+F13+H13+J13)</f>
        <v>0.17099376538440808</v>
      </c>
      <c r="P24" s="58">
        <f t="shared" ref="P24" si="6">H13/(D13+F13+H13+J13)</f>
        <v>7.062903138868426E-2</v>
      </c>
      <c r="Q24" s="58">
        <f t="shared" ref="Q24" si="7">J13/(D13+F13+H13+J13)</f>
        <v>0.12269795353684172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>
      <c r="M29" s="14" t="s">
        <v>131</v>
      </c>
      <c r="N29" s="58">
        <f>E5/(E5+G5+I5+K5)</f>
        <v>0.42055536571907504</v>
      </c>
      <c r="O29" s="58">
        <f>G5/(E5+G5+I5+K5)</f>
        <v>4.0081496748544013E-2</v>
      </c>
      <c r="P29" s="58">
        <f>I5/(E5+G5+I5+K5)</f>
        <v>0.11938389197605141</v>
      </c>
      <c r="Q29" s="58">
        <f>K5/(E5+G5+I5+K5)</f>
        <v>0.41997924555632948</v>
      </c>
    </row>
    <row r="30" spans="13:17" ht="20.100000000000001" customHeight="1">
      <c r="M30" s="14" t="s">
        <v>132</v>
      </c>
      <c r="N30" s="58">
        <f t="shared" ref="N30:N37" si="8">E6/(E6+G6+I6+K6)</f>
        <v>0.44515437084429699</v>
      </c>
      <c r="O30" s="58">
        <f t="shared" ref="O30:O37" si="9">G6/(E6+G6+I6+K6)</f>
        <v>4.7234852914451432E-2</v>
      </c>
      <c r="P30" s="58">
        <f t="shared" ref="P30:P37" si="10">I6/(E6+G6+I6+K6)</f>
        <v>0.12966258351611668</v>
      </c>
      <c r="Q30" s="58">
        <f t="shared" ref="Q30:Q37" si="11">K6/(E6+G6+I6+K6)</f>
        <v>0.37794819272513486</v>
      </c>
    </row>
    <row r="31" spans="13:17" ht="20.100000000000001" customHeight="1">
      <c r="M31" s="14" t="s">
        <v>133</v>
      </c>
      <c r="N31" s="58">
        <f t="shared" si="8"/>
        <v>0.36790033147135981</v>
      </c>
      <c r="O31" s="58">
        <f t="shared" si="9"/>
        <v>3.5853208997102058E-2</v>
      </c>
      <c r="P31" s="58">
        <f t="shared" si="10"/>
        <v>0.21354160406538264</v>
      </c>
      <c r="Q31" s="58">
        <f t="shared" si="11"/>
        <v>0.3827048554661554</v>
      </c>
    </row>
    <row r="32" spans="13:17" ht="20.100000000000001" customHeight="1">
      <c r="M32" s="14" t="s">
        <v>134</v>
      </c>
      <c r="N32" s="58">
        <f t="shared" si="8"/>
        <v>0.40322945448907871</v>
      </c>
      <c r="O32" s="58">
        <f t="shared" si="9"/>
        <v>2.6573123865080032E-2</v>
      </c>
      <c r="P32" s="58">
        <f t="shared" si="10"/>
        <v>6.6566440362060469E-2</v>
      </c>
      <c r="Q32" s="58">
        <f t="shared" si="11"/>
        <v>0.50363098128378081</v>
      </c>
    </row>
    <row r="33" spans="13:17" ht="20.100000000000001" customHeight="1">
      <c r="M33" s="14" t="s">
        <v>135</v>
      </c>
      <c r="N33" s="58">
        <f t="shared" si="8"/>
        <v>0.38895185512080388</v>
      </c>
      <c r="O33" s="58">
        <f t="shared" si="9"/>
        <v>2.9729476251983685E-2</v>
      </c>
      <c r="P33" s="58">
        <f t="shared" si="10"/>
        <v>0.1946880649840145</v>
      </c>
      <c r="Q33" s="58">
        <f t="shared" si="11"/>
        <v>0.38663060364319801</v>
      </c>
    </row>
    <row r="34" spans="13:17" ht="20.100000000000001" customHeight="1">
      <c r="M34" s="14" t="s">
        <v>136</v>
      </c>
      <c r="N34" s="58">
        <f t="shared" si="8"/>
        <v>0.37525571574708777</v>
      </c>
      <c r="O34" s="58">
        <f t="shared" si="9"/>
        <v>2.3539142044989435E-2</v>
      </c>
      <c r="P34" s="58">
        <f t="shared" si="10"/>
        <v>0.18166307944156007</v>
      </c>
      <c r="Q34" s="58">
        <f t="shared" si="11"/>
        <v>0.4195420627663628</v>
      </c>
    </row>
    <row r="35" spans="13:17" ht="20.100000000000001" customHeight="1">
      <c r="M35" s="14" t="s">
        <v>137</v>
      </c>
      <c r="N35" s="58">
        <f t="shared" si="8"/>
        <v>0.41508183853124936</v>
      </c>
      <c r="O35" s="58">
        <f t="shared" si="9"/>
        <v>3.0991358638630794E-2</v>
      </c>
      <c r="P35" s="58">
        <f t="shared" si="10"/>
        <v>0.20075401128005091</v>
      </c>
      <c r="Q35" s="58">
        <f t="shared" si="11"/>
        <v>0.35317279155006898</v>
      </c>
    </row>
    <row r="36" spans="13:17" ht="20.100000000000001" customHeight="1">
      <c r="M36" s="14" t="s">
        <v>138</v>
      </c>
      <c r="N36" s="58">
        <f t="shared" si="8"/>
        <v>0.37390222595627104</v>
      </c>
      <c r="O36" s="58">
        <f t="shared" si="9"/>
        <v>3.4418153080726217E-2</v>
      </c>
      <c r="P36" s="58">
        <f t="shared" si="10"/>
        <v>0.12470851164383154</v>
      </c>
      <c r="Q36" s="58">
        <f t="shared" si="11"/>
        <v>0.46697110931917118</v>
      </c>
    </row>
    <row r="37" spans="13:17" ht="20.100000000000001" customHeight="1">
      <c r="M37" s="14" t="s">
        <v>139</v>
      </c>
      <c r="N37" s="58">
        <f t="shared" si="8"/>
        <v>0.40385000839553553</v>
      </c>
      <c r="O37" s="58">
        <f t="shared" si="9"/>
        <v>3.42051010095481E-2</v>
      </c>
      <c r="P37" s="58">
        <f t="shared" si="10"/>
        <v>0.1629510826536425</v>
      </c>
      <c r="Q37" s="58">
        <f t="shared" si="11"/>
        <v>0.39899380794127393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/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6"/>
  <sheetViews>
    <sheetView zoomScaleNormal="100" workbookViewId="0"/>
  </sheetViews>
  <sheetFormatPr defaultRowHeight="13.2"/>
  <cols>
    <col min="1" max="1" width="2.33203125" customWidth="1"/>
    <col min="2" max="2" width="5.6640625" customWidth="1"/>
    <col min="3" max="4" width="14.6640625" customWidth="1"/>
    <col min="5" max="8" width="12.6640625" customWidth="1"/>
  </cols>
  <sheetData>
    <row r="1" spans="1:14" s="14" customFormat="1" ht="20.100000000000001" customHeight="1">
      <c r="A1" s="106" t="s">
        <v>97</v>
      </c>
    </row>
    <row r="2" spans="1:14" s="14" customFormat="1" ht="20.100000000000001" customHeight="1"/>
    <row r="3" spans="1:14" s="14" customFormat="1" ht="20.100000000000001" customHeight="1">
      <c r="B3" s="203" t="s">
        <v>53</v>
      </c>
      <c r="C3" s="235"/>
      <c r="D3" s="236"/>
      <c r="E3" s="239" t="s">
        <v>51</v>
      </c>
      <c r="F3" s="226" t="s">
        <v>98</v>
      </c>
      <c r="G3" s="239" t="s">
        <v>56</v>
      </c>
      <c r="H3" s="226" t="s">
        <v>98</v>
      </c>
    </row>
    <row r="4" spans="1:14" s="14" customFormat="1" ht="20.100000000000001" customHeight="1" thickBot="1">
      <c r="B4" s="204"/>
      <c r="C4" s="237"/>
      <c r="D4" s="238"/>
      <c r="E4" s="240"/>
      <c r="F4" s="227"/>
      <c r="G4" s="240"/>
      <c r="H4" s="227"/>
      <c r="N4" s="24"/>
    </row>
    <row r="5" spans="1:14" s="14" customFormat="1" ht="20.100000000000001" customHeight="1" thickTop="1">
      <c r="B5" s="228" t="s">
        <v>68</v>
      </c>
      <c r="C5" s="231" t="s">
        <v>3</v>
      </c>
      <c r="D5" s="232"/>
      <c r="E5" s="163">
        <v>4961</v>
      </c>
      <c r="F5" s="164">
        <f t="shared" ref="F5:F16" si="0">E5/SUM(E$5:E$16)</f>
        <v>0.14022046353872245</v>
      </c>
      <c r="G5" s="165">
        <v>326006.18000000005</v>
      </c>
      <c r="H5" s="166">
        <f t="shared" ref="H5:H16" si="1">G5/SUM(G$5:G$16)</f>
        <v>0.15156060601503168</v>
      </c>
      <c r="N5" s="24"/>
    </row>
    <row r="6" spans="1:14" s="14" customFormat="1" ht="20.100000000000001" customHeight="1">
      <c r="B6" s="229"/>
      <c r="C6" s="233" t="s">
        <v>8</v>
      </c>
      <c r="D6" s="234"/>
      <c r="E6" s="167">
        <v>200</v>
      </c>
      <c r="F6" s="168">
        <f t="shared" si="0"/>
        <v>5.6529112492933863E-3</v>
      </c>
      <c r="G6" s="169">
        <v>15279.52</v>
      </c>
      <c r="H6" s="170">
        <f t="shared" si="1"/>
        <v>7.1034644521732583E-3</v>
      </c>
      <c r="N6" s="24"/>
    </row>
    <row r="7" spans="1:14" s="14" customFormat="1" ht="20.100000000000001" customHeight="1">
      <c r="B7" s="229"/>
      <c r="C7" s="233" t="s">
        <v>9</v>
      </c>
      <c r="D7" s="234"/>
      <c r="E7" s="167">
        <v>2543</v>
      </c>
      <c r="F7" s="168">
        <f t="shared" si="0"/>
        <v>7.1876766534765407E-2</v>
      </c>
      <c r="G7" s="169">
        <v>120145.65</v>
      </c>
      <c r="H7" s="170">
        <f t="shared" si="1"/>
        <v>5.5855835383457723E-2</v>
      </c>
      <c r="N7" s="24"/>
    </row>
    <row r="8" spans="1:14" s="14" customFormat="1" ht="20.100000000000001" customHeight="1">
      <c r="B8" s="229"/>
      <c r="C8" s="233" t="s">
        <v>10</v>
      </c>
      <c r="D8" s="234"/>
      <c r="E8" s="167">
        <v>458</v>
      </c>
      <c r="F8" s="168">
        <f t="shared" si="0"/>
        <v>1.2945166760881853E-2</v>
      </c>
      <c r="G8" s="169">
        <v>21393.420000000002</v>
      </c>
      <c r="H8" s="170">
        <f t="shared" si="1"/>
        <v>9.9458228059790127E-3</v>
      </c>
      <c r="N8" s="24"/>
    </row>
    <row r="9" spans="1:14" s="14" customFormat="1" ht="20.100000000000001" customHeight="1">
      <c r="B9" s="229"/>
      <c r="C9" s="222" t="s">
        <v>70</v>
      </c>
      <c r="D9" s="223"/>
      <c r="E9" s="167">
        <v>5202</v>
      </c>
      <c r="F9" s="168">
        <f t="shared" si="0"/>
        <v>0.14703222159412097</v>
      </c>
      <c r="G9" s="169">
        <v>70463.41</v>
      </c>
      <c r="H9" s="170">
        <f t="shared" si="1"/>
        <v>3.2758511269588945E-2</v>
      </c>
      <c r="N9" s="24"/>
    </row>
    <row r="10" spans="1:14" s="14" customFormat="1" ht="20.100000000000001" customHeight="1">
      <c r="B10" s="229"/>
      <c r="C10" s="233" t="s">
        <v>54</v>
      </c>
      <c r="D10" s="234"/>
      <c r="E10" s="167">
        <v>6927</v>
      </c>
      <c r="F10" s="168">
        <f t="shared" si="0"/>
        <v>0.19578858111927644</v>
      </c>
      <c r="G10" s="169">
        <v>806403.9700000002</v>
      </c>
      <c r="H10" s="170">
        <f t="shared" si="1"/>
        <v>0.37489802919112586</v>
      </c>
      <c r="N10" s="24"/>
    </row>
    <row r="11" spans="1:14" s="14" customFormat="1" ht="20.100000000000001" customHeight="1">
      <c r="B11" s="229"/>
      <c r="C11" s="233" t="s">
        <v>55</v>
      </c>
      <c r="D11" s="234"/>
      <c r="E11" s="167">
        <v>3180</v>
      </c>
      <c r="F11" s="168">
        <f t="shared" si="0"/>
        <v>8.9881288863764841E-2</v>
      </c>
      <c r="G11" s="169">
        <v>286377.40999999997</v>
      </c>
      <c r="H11" s="170">
        <f t="shared" si="1"/>
        <v>0.13313715037124504</v>
      </c>
      <c r="N11" s="24"/>
    </row>
    <row r="12" spans="1:14" s="14" customFormat="1" ht="20.100000000000001" customHeight="1">
      <c r="B12" s="229"/>
      <c r="C12" s="222" t="s">
        <v>151</v>
      </c>
      <c r="D12" s="223"/>
      <c r="E12" s="167">
        <v>1120</v>
      </c>
      <c r="F12" s="168">
        <f t="shared" si="0"/>
        <v>3.1656302996042961E-2</v>
      </c>
      <c r="G12" s="169">
        <v>132176.58999999997</v>
      </c>
      <c r="H12" s="170">
        <f t="shared" si="1"/>
        <v>6.144903167602641E-2</v>
      </c>
      <c r="N12" s="24"/>
    </row>
    <row r="13" spans="1:14" s="14" customFormat="1" ht="20.100000000000001" customHeight="1">
      <c r="B13" s="229"/>
      <c r="C13" s="222" t="s">
        <v>149</v>
      </c>
      <c r="D13" s="223"/>
      <c r="E13" s="167">
        <v>195</v>
      </c>
      <c r="F13" s="168">
        <f t="shared" si="0"/>
        <v>5.5115884680610513E-3</v>
      </c>
      <c r="G13" s="169">
        <v>14745.14</v>
      </c>
      <c r="H13" s="170">
        <f t="shared" si="1"/>
        <v>6.8550306444389603E-3</v>
      </c>
      <c r="N13" s="24"/>
    </row>
    <row r="14" spans="1:14" s="14" customFormat="1" ht="20.100000000000001" customHeight="1">
      <c r="B14" s="229"/>
      <c r="C14" s="222" t="s">
        <v>150</v>
      </c>
      <c r="D14" s="223"/>
      <c r="E14" s="167">
        <v>0</v>
      </c>
      <c r="F14" s="168">
        <f t="shared" si="0"/>
        <v>0</v>
      </c>
      <c r="G14" s="169">
        <v>0</v>
      </c>
      <c r="H14" s="170">
        <f t="shared" si="1"/>
        <v>0</v>
      </c>
      <c r="N14" s="24"/>
    </row>
    <row r="15" spans="1:14" s="14" customFormat="1" ht="20.100000000000001" customHeight="1">
      <c r="B15" s="229"/>
      <c r="C15" s="222" t="s">
        <v>72</v>
      </c>
      <c r="D15" s="223"/>
      <c r="E15" s="167">
        <v>9541</v>
      </c>
      <c r="F15" s="168">
        <f t="shared" si="0"/>
        <v>0.26967213114754096</v>
      </c>
      <c r="G15" s="169">
        <v>132027.75</v>
      </c>
      <c r="H15" s="170">
        <f t="shared" si="1"/>
        <v>6.1379835808023933E-2</v>
      </c>
      <c r="N15" s="24"/>
    </row>
    <row r="16" spans="1:14" s="14" customFormat="1" ht="20.100000000000001" customHeight="1">
      <c r="B16" s="230"/>
      <c r="C16" s="224" t="s">
        <v>71</v>
      </c>
      <c r="D16" s="225"/>
      <c r="E16" s="171">
        <v>1053</v>
      </c>
      <c r="F16" s="172">
        <f t="shared" si="0"/>
        <v>2.9762577727529677E-2</v>
      </c>
      <c r="G16" s="173">
        <v>225976.44999999995</v>
      </c>
      <c r="H16" s="174">
        <f t="shared" si="1"/>
        <v>0.10505668238290911</v>
      </c>
      <c r="N16" s="24"/>
    </row>
    <row r="17" spans="2:8" s="14" customFormat="1" ht="20.100000000000001" hidden="1" customHeight="1">
      <c r="B17" s="241" t="s">
        <v>69</v>
      </c>
      <c r="C17" s="242" t="s">
        <v>83</v>
      </c>
      <c r="D17" s="243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>
      <c r="B18" s="229"/>
      <c r="C18" s="222" t="s">
        <v>84</v>
      </c>
      <c r="D18" s="223"/>
      <c r="E18" s="167">
        <v>0</v>
      </c>
      <c r="F18" s="168">
        <f t="shared" si="2"/>
        <v>0</v>
      </c>
      <c r="G18" s="169">
        <v>0</v>
      </c>
      <c r="H18" s="170">
        <f t="shared" si="3"/>
        <v>0</v>
      </c>
    </row>
    <row r="19" spans="2:8" s="14" customFormat="1" ht="20.100000000000001" customHeight="1">
      <c r="B19" s="229"/>
      <c r="C19" s="222" t="s">
        <v>85</v>
      </c>
      <c r="D19" s="223"/>
      <c r="E19" s="167">
        <v>795</v>
      </c>
      <c r="F19" s="168">
        <f t="shared" si="2"/>
        <v>8.3534727330040984E-2</v>
      </c>
      <c r="G19" s="169">
        <v>25645.219999999998</v>
      </c>
      <c r="H19" s="170">
        <f t="shared" si="3"/>
        <v>0.14076547438134257</v>
      </c>
    </row>
    <row r="20" spans="2:8" s="14" customFormat="1" ht="20.100000000000001" customHeight="1">
      <c r="B20" s="229"/>
      <c r="C20" s="222" t="s">
        <v>86</v>
      </c>
      <c r="D20" s="223"/>
      <c r="E20" s="167">
        <v>217</v>
      </c>
      <c r="F20" s="168">
        <f t="shared" si="2"/>
        <v>2.2801302931596091E-2</v>
      </c>
      <c r="G20" s="169">
        <v>8066.36</v>
      </c>
      <c r="H20" s="170">
        <f t="shared" si="3"/>
        <v>4.4275892034877709E-2</v>
      </c>
    </row>
    <row r="21" spans="2:8" s="14" customFormat="1" ht="20.100000000000001" customHeight="1">
      <c r="B21" s="229"/>
      <c r="C21" s="222" t="s">
        <v>87</v>
      </c>
      <c r="D21" s="223"/>
      <c r="E21" s="167">
        <v>503</v>
      </c>
      <c r="F21" s="168">
        <f t="shared" si="2"/>
        <v>5.2852789744667436E-2</v>
      </c>
      <c r="G21" s="169">
        <v>6124.1400000000012</v>
      </c>
      <c r="H21" s="170">
        <f t="shared" si="3"/>
        <v>3.3615132655432693E-2</v>
      </c>
    </row>
    <row r="22" spans="2:8" s="14" customFormat="1" ht="20.100000000000001" hidden="1" customHeight="1">
      <c r="B22" s="229"/>
      <c r="C22" s="222" t="s">
        <v>88</v>
      </c>
      <c r="D22" s="223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>
      <c r="B23" s="229"/>
      <c r="C23" s="222" t="s">
        <v>89</v>
      </c>
      <c r="D23" s="223"/>
      <c r="E23" s="167">
        <v>2476</v>
      </c>
      <c r="F23" s="168">
        <f t="shared" si="2"/>
        <v>0.26016601870337291</v>
      </c>
      <c r="G23" s="169">
        <v>86456.68</v>
      </c>
      <c r="H23" s="170">
        <f t="shared" si="3"/>
        <v>0.47455687935747609</v>
      </c>
    </row>
    <row r="24" spans="2:8" s="14" customFormat="1" ht="20.100000000000001" customHeight="1">
      <c r="B24" s="229"/>
      <c r="C24" s="222" t="s">
        <v>90</v>
      </c>
      <c r="D24" s="223"/>
      <c r="E24" s="167">
        <v>62</v>
      </c>
      <c r="F24" s="168">
        <f t="shared" si="2"/>
        <v>6.5146579804560263E-3</v>
      </c>
      <c r="G24" s="169">
        <v>2490.5399999999995</v>
      </c>
      <c r="H24" s="170">
        <f t="shared" si="3"/>
        <v>1.367046352363945E-2</v>
      </c>
    </row>
    <row r="25" spans="2:8" s="14" customFormat="1" ht="20.100000000000001" customHeight="1">
      <c r="B25" s="229"/>
      <c r="C25" s="222" t="s">
        <v>144</v>
      </c>
      <c r="D25" s="223"/>
      <c r="E25" s="167">
        <v>9</v>
      </c>
      <c r="F25" s="168">
        <f t="shared" si="2"/>
        <v>9.4567615845329411E-4</v>
      </c>
      <c r="G25" s="169">
        <v>300.48</v>
      </c>
      <c r="H25" s="170">
        <f t="shared" si="3"/>
        <v>1.6493213839501406E-3</v>
      </c>
    </row>
    <row r="26" spans="2:8" s="14" customFormat="1" ht="20.100000000000001" customHeight="1">
      <c r="B26" s="229"/>
      <c r="C26" s="222" t="s">
        <v>145</v>
      </c>
      <c r="D26" s="223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>
      <c r="B27" s="229"/>
      <c r="C27" s="222" t="s">
        <v>92</v>
      </c>
      <c r="D27" s="223"/>
      <c r="E27" s="167">
        <v>5231</v>
      </c>
      <c r="F27" s="168">
        <f t="shared" si="2"/>
        <v>0.54964799831879796</v>
      </c>
      <c r="G27" s="169">
        <v>34273.86</v>
      </c>
      <c r="H27" s="170">
        <f t="shared" si="3"/>
        <v>0.18812769638083521</v>
      </c>
    </row>
    <row r="28" spans="2:8" s="14" customFormat="1" ht="20.100000000000001" customHeight="1">
      <c r="B28" s="230"/>
      <c r="C28" s="222" t="s">
        <v>91</v>
      </c>
      <c r="D28" s="223"/>
      <c r="E28" s="171">
        <v>224</v>
      </c>
      <c r="F28" s="172">
        <f t="shared" si="2"/>
        <v>2.353682883261532E-2</v>
      </c>
      <c r="G28" s="173">
        <v>18826.740000000002</v>
      </c>
      <c r="H28" s="174">
        <f t="shared" si="3"/>
        <v>0.10333914028244631</v>
      </c>
    </row>
    <row r="29" spans="2:8" s="14" customFormat="1" ht="20.100000000000001" customHeight="1">
      <c r="B29" s="252" t="s">
        <v>82</v>
      </c>
      <c r="C29" s="242" t="s">
        <v>73</v>
      </c>
      <c r="D29" s="243"/>
      <c r="E29" s="175">
        <v>182</v>
      </c>
      <c r="F29" s="176">
        <f t="shared" ref="F29:F40" si="4">E29/SUM(E$29:E$40)</f>
        <v>4.6298651742559142E-2</v>
      </c>
      <c r="G29" s="177">
        <v>33225.699999999997</v>
      </c>
      <c r="H29" s="178">
        <f t="shared" ref="H29:H40" si="5">G29/SUM(G$29:G$40)</f>
        <v>3.8282252691603326E-2</v>
      </c>
    </row>
    <row r="30" spans="2:8" s="14" customFormat="1" ht="20.100000000000001" customHeight="1">
      <c r="B30" s="253"/>
      <c r="C30" s="222" t="s">
        <v>74</v>
      </c>
      <c r="D30" s="223"/>
      <c r="E30" s="167">
        <v>3</v>
      </c>
      <c r="F30" s="168">
        <f t="shared" si="4"/>
        <v>7.6316458916306283E-4</v>
      </c>
      <c r="G30" s="169">
        <v>454.29</v>
      </c>
      <c r="H30" s="170">
        <f t="shared" si="5"/>
        <v>5.2342748460584658E-4</v>
      </c>
    </row>
    <row r="31" spans="2:8" s="14" customFormat="1" ht="20.100000000000001" customHeight="1">
      <c r="B31" s="253"/>
      <c r="C31" s="222" t="s">
        <v>75</v>
      </c>
      <c r="D31" s="223"/>
      <c r="E31" s="167">
        <v>124</v>
      </c>
      <c r="F31" s="168">
        <f t="shared" si="4"/>
        <v>3.1544136352073267E-2</v>
      </c>
      <c r="G31" s="169">
        <v>17867.13</v>
      </c>
      <c r="H31" s="170">
        <f t="shared" si="5"/>
        <v>2.0586292705156752E-2</v>
      </c>
    </row>
    <row r="32" spans="2:8" s="14" customFormat="1" ht="20.100000000000001" customHeight="1">
      <c r="B32" s="253"/>
      <c r="C32" s="222" t="s">
        <v>76</v>
      </c>
      <c r="D32" s="223"/>
      <c r="E32" s="167">
        <v>8</v>
      </c>
      <c r="F32" s="168">
        <f t="shared" si="4"/>
        <v>2.0351055711015009E-3</v>
      </c>
      <c r="G32" s="169">
        <v>462.65</v>
      </c>
      <c r="H32" s="170">
        <f t="shared" si="5"/>
        <v>5.3305977625062162E-4</v>
      </c>
    </row>
    <row r="33" spans="2:8" s="14" customFormat="1" ht="20.100000000000001" customHeight="1">
      <c r="B33" s="253"/>
      <c r="C33" s="222" t="s">
        <v>77</v>
      </c>
      <c r="D33" s="223"/>
      <c r="E33" s="167">
        <v>586</v>
      </c>
      <c r="F33" s="168">
        <f t="shared" si="4"/>
        <v>0.14907148308318494</v>
      </c>
      <c r="G33" s="169">
        <v>134545.43999999997</v>
      </c>
      <c r="H33" s="170">
        <f t="shared" si="5"/>
        <v>0.15502164085581202</v>
      </c>
    </row>
    <row r="34" spans="2:8" s="14" customFormat="1" ht="20.100000000000001" customHeight="1">
      <c r="B34" s="253"/>
      <c r="C34" s="222" t="s">
        <v>78</v>
      </c>
      <c r="D34" s="223"/>
      <c r="E34" s="167">
        <v>117</v>
      </c>
      <c r="F34" s="168">
        <f t="shared" si="4"/>
        <v>2.976341897735945E-2</v>
      </c>
      <c r="G34" s="169">
        <v>8551.5300000000007</v>
      </c>
      <c r="H34" s="170">
        <f t="shared" si="5"/>
        <v>9.8529702116080826E-3</v>
      </c>
    </row>
    <row r="35" spans="2:8" s="14" customFormat="1" ht="20.100000000000001" customHeight="1">
      <c r="B35" s="253"/>
      <c r="C35" s="222" t="s">
        <v>79</v>
      </c>
      <c r="D35" s="223"/>
      <c r="E35" s="167">
        <v>1795</v>
      </c>
      <c r="F35" s="168">
        <f t="shared" si="4"/>
        <v>0.45662681251589926</v>
      </c>
      <c r="G35" s="169">
        <v>517179.17000000004</v>
      </c>
      <c r="H35" s="170">
        <f t="shared" si="5"/>
        <v>0.59588763134482281</v>
      </c>
    </row>
    <row r="36" spans="2:8" s="14" customFormat="1" ht="20.100000000000001" customHeight="1">
      <c r="B36" s="253"/>
      <c r="C36" s="222" t="s">
        <v>80</v>
      </c>
      <c r="D36" s="223"/>
      <c r="E36" s="167">
        <v>28</v>
      </c>
      <c r="F36" s="168">
        <f t="shared" si="4"/>
        <v>7.1228694988552535E-3</v>
      </c>
      <c r="G36" s="169">
        <v>6857.6400000000012</v>
      </c>
      <c r="H36" s="170">
        <f t="shared" si="5"/>
        <v>7.9012904874252981E-3</v>
      </c>
    </row>
    <row r="37" spans="2:8" s="14" customFormat="1" ht="20.100000000000001" customHeight="1">
      <c r="B37" s="253"/>
      <c r="C37" s="222" t="s">
        <v>81</v>
      </c>
      <c r="D37" s="223"/>
      <c r="E37" s="167">
        <v>25</v>
      </c>
      <c r="F37" s="168">
        <f t="shared" si="4"/>
        <v>6.3597049096921904E-3</v>
      </c>
      <c r="G37" s="169">
        <v>5377.7300000000005</v>
      </c>
      <c r="H37" s="170">
        <f t="shared" si="5"/>
        <v>6.1961559505809057E-3</v>
      </c>
    </row>
    <row r="38" spans="2:8" s="14" customFormat="1" ht="20.100000000000001" customHeight="1">
      <c r="B38" s="253"/>
      <c r="C38" s="222" t="s">
        <v>146</v>
      </c>
      <c r="D38" s="223"/>
      <c r="E38" s="167">
        <v>64</v>
      </c>
      <c r="F38" s="168">
        <f t="shared" si="4"/>
        <v>1.6280844568812007E-2</v>
      </c>
      <c r="G38" s="169">
        <v>18782.010000000002</v>
      </c>
      <c r="H38" s="170">
        <f t="shared" si="5"/>
        <v>2.16404064587419E-2</v>
      </c>
    </row>
    <row r="39" spans="2:8" s="14" customFormat="1" ht="20.100000000000001" customHeight="1">
      <c r="B39" s="253"/>
      <c r="C39" s="247" t="s">
        <v>93</v>
      </c>
      <c r="D39" s="248"/>
      <c r="E39" s="167">
        <v>51</v>
      </c>
      <c r="F39" s="168">
        <f t="shared" si="4"/>
        <v>1.2973798015772068E-2</v>
      </c>
      <c r="G39" s="169">
        <v>14928.880000000001</v>
      </c>
      <c r="H39" s="184">
        <f t="shared" si="5"/>
        <v>1.7200876326537082E-2</v>
      </c>
    </row>
    <row r="40" spans="2:8" s="14" customFormat="1" ht="20.100000000000001" customHeight="1">
      <c r="B40" s="182"/>
      <c r="C40" s="224" t="s">
        <v>147</v>
      </c>
      <c r="D40" s="225"/>
      <c r="E40" s="167">
        <v>948</v>
      </c>
      <c r="F40" s="185">
        <f t="shared" si="4"/>
        <v>0.24116001017552785</v>
      </c>
      <c r="G40" s="169">
        <v>109681.75</v>
      </c>
      <c r="H40" s="172">
        <f t="shared" si="5"/>
        <v>0.12637399570685534</v>
      </c>
    </row>
    <row r="41" spans="2:8" s="14" customFormat="1" ht="20.100000000000001" customHeight="1">
      <c r="B41" s="249" t="s">
        <v>94</v>
      </c>
      <c r="C41" s="242" t="s">
        <v>95</v>
      </c>
      <c r="D41" s="243"/>
      <c r="E41" s="175">
        <v>3747</v>
      </c>
      <c r="F41" s="176">
        <f>E41/SUM(E$41:E$43)</f>
        <v>0.54868941279835992</v>
      </c>
      <c r="G41" s="177">
        <v>1100293.5500000005</v>
      </c>
      <c r="H41" s="178">
        <f>G41/SUM(G$41:G$43)</f>
        <v>0.51775345744920653</v>
      </c>
    </row>
    <row r="42" spans="2:8" s="14" customFormat="1" ht="20.100000000000001" customHeight="1">
      <c r="B42" s="250"/>
      <c r="C42" s="222" t="s">
        <v>96</v>
      </c>
      <c r="D42" s="223"/>
      <c r="E42" s="167">
        <v>2668</v>
      </c>
      <c r="F42" s="168">
        <f>E42/SUM(E$41:E$43)</f>
        <v>0.39068677698052423</v>
      </c>
      <c r="G42" s="169">
        <v>860869.2799999998</v>
      </c>
      <c r="H42" s="170">
        <f>G42/SUM(G$41:G$43)</f>
        <v>0.40509011993372929</v>
      </c>
    </row>
    <row r="43" spans="2:8" s="14" customFormat="1" ht="20.100000000000001" customHeight="1">
      <c r="B43" s="251"/>
      <c r="C43" s="222" t="s">
        <v>148</v>
      </c>
      <c r="D43" s="223"/>
      <c r="E43" s="183">
        <v>414</v>
      </c>
      <c r="F43" s="168">
        <f>E43/SUM(E$41:E$43)</f>
        <v>6.0623810221115827E-2</v>
      </c>
      <c r="G43" s="169">
        <v>163967.45000000001</v>
      </c>
      <c r="H43" s="170">
        <f>G43/SUM(G$41:G$43)</f>
        <v>7.7156422617064208E-2</v>
      </c>
    </row>
    <row r="44" spans="2:8" s="14" customFormat="1" ht="20.100000000000001" customHeight="1">
      <c r="B44" s="244" t="s">
        <v>111</v>
      </c>
      <c r="C44" s="245"/>
      <c r="D44" s="246"/>
      <c r="E44" s="144">
        <f>SUM(E5:E43)</f>
        <v>55657</v>
      </c>
      <c r="F44" s="179">
        <f>E44/E$44</f>
        <v>1</v>
      </c>
      <c r="G44" s="180">
        <f>SUM(G5:G43)</f>
        <v>5326223.71</v>
      </c>
      <c r="H44" s="181">
        <f>G44/G$44</f>
        <v>1</v>
      </c>
    </row>
    <row r="45" spans="2:8" s="14" customFormat="1" ht="20.100000000000001" customHeight="1">
      <c r="B45" s="27"/>
      <c r="C45" s="27"/>
      <c r="D45" s="27"/>
      <c r="E45" s="198"/>
      <c r="F45" s="199"/>
      <c r="G45" s="200"/>
      <c r="H45" s="199"/>
    </row>
    <row r="46" spans="2:8" s="14" customFormat="1" ht="20.100000000000001" customHeight="1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  <row r="102" s="14" customFormat="1" ht="20.100000000000001" customHeight="1"/>
    <row r="103" s="14" customFormat="1" ht="20.100000000000001" customHeight="1"/>
    <row r="104" s="14" customFormat="1" ht="20.100000000000001" customHeight="1"/>
    <row r="105" s="14" customFormat="1" ht="20.100000000000001" customHeight="1"/>
    <row r="106" s="14" customFormat="1" ht="20.100000000000001" customHeight="1"/>
  </sheetData>
  <mergeCells count="49">
    <mergeCell ref="B44:D44"/>
    <mergeCell ref="C35:D35"/>
    <mergeCell ref="C36:D36"/>
    <mergeCell ref="C37:D37"/>
    <mergeCell ref="C39:D39"/>
    <mergeCell ref="B41:B43"/>
    <mergeCell ref="C41:D41"/>
    <mergeCell ref="C42:D42"/>
    <mergeCell ref="B29:B39"/>
    <mergeCell ref="C29:D29"/>
    <mergeCell ref="C30:D30"/>
    <mergeCell ref="C31:D31"/>
    <mergeCell ref="C32:D32"/>
    <mergeCell ref="C33:D33"/>
    <mergeCell ref="C34:D34"/>
    <mergeCell ref="C43:D43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C14:D14"/>
    <mergeCell ref="C26:D26"/>
    <mergeCell ref="C38:D38"/>
    <mergeCell ref="C40:D40"/>
    <mergeCell ref="C16:D16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50"/>
  <sheetViews>
    <sheetView zoomScaleNormal="100" workbookViewId="0"/>
  </sheetViews>
  <sheetFormatPr defaultRowHeight="13.2"/>
  <cols>
    <col min="4" max="7" width="9.109375" bestFit="1" customWidth="1"/>
    <col min="8" max="8" width="10.6640625" bestFit="1" customWidth="1"/>
    <col min="11" max="11" width="11.77734375" bestFit="1" customWidth="1"/>
    <col min="13" max="13" width="9.109375" bestFit="1" customWidth="1"/>
  </cols>
  <sheetData>
    <row r="1" spans="1:13" s="14" customFormat="1" ht="20.100000000000001" customHeight="1">
      <c r="A1" s="13" t="s">
        <v>141</v>
      </c>
    </row>
    <row r="2" spans="1:13" s="14" customFormat="1" ht="20.100000000000001" customHeight="1"/>
    <row r="3" spans="1:13" s="14" customFormat="1" ht="31.5" customHeight="1">
      <c r="B3" s="256" t="s">
        <v>57</v>
      </c>
      <c r="C3" s="257"/>
      <c r="D3" s="136" t="s">
        <v>59</v>
      </c>
      <c r="E3" s="137" t="s">
        <v>62</v>
      </c>
      <c r="F3" s="137" t="s">
        <v>63</v>
      </c>
      <c r="G3" s="138" t="s">
        <v>60</v>
      </c>
      <c r="H3" s="139" t="s">
        <v>61</v>
      </c>
    </row>
    <row r="4" spans="1:13" s="14" customFormat="1" ht="20.100000000000001" customHeight="1">
      <c r="B4" s="258" t="s">
        <v>26</v>
      </c>
      <c r="C4" s="259"/>
      <c r="D4" s="62">
        <v>3407</v>
      </c>
      <c r="E4" s="67">
        <v>63517.850000000013</v>
      </c>
      <c r="F4" s="67">
        <f>E4*1000/D4</f>
        <v>18643.337246844734</v>
      </c>
      <c r="G4" s="67">
        <v>50320</v>
      </c>
      <c r="H4" s="63">
        <f>F4/G4</f>
        <v>0.37049557326797961</v>
      </c>
      <c r="K4" s="14">
        <f>D4*G4</f>
        <v>171440240</v>
      </c>
      <c r="L4" s="14" t="s">
        <v>26</v>
      </c>
      <c r="M4" s="24">
        <f>G4-F4</f>
        <v>31676.662753155266</v>
      </c>
    </row>
    <row r="5" spans="1:13" s="14" customFormat="1" ht="20.100000000000001" customHeight="1">
      <c r="B5" s="254" t="s">
        <v>27</v>
      </c>
      <c r="C5" s="255"/>
      <c r="D5" s="64">
        <v>3855</v>
      </c>
      <c r="E5" s="68">
        <v>118806.74</v>
      </c>
      <c r="F5" s="68">
        <f t="shared" ref="F5:F13" si="0">E5*1000/D5</f>
        <v>30818.869001297018</v>
      </c>
      <c r="G5" s="68">
        <v>105310</v>
      </c>
      <c r="H5" s="65">
        <f t="shared" ref="H5:H10" si="1">F5/G5</f>
        <v>0.29264902669544218</v>
      </c>
      <c r="K5" s="14">
        <f t="shared" ref="K5:K10" si="2">D5*G5</f>
        <v>405970050</v>
      </c>
      <c r="L5" s="14" t="s">
        <v>27</v>
      </c>
      <c r="M5" s="24">
        <f t="shared" ref="M5:M10" si="3">G5-F5</f>
        <v>74491.130998702982</v>
      </c>
    </row>
    <row r="6" spans="1:13" s="14" customFormat="1" ht="20.100000000000001" customHeight="1">
      <c r="B6" s="254" t="s">
        <v>28</v>
      </c>
      <c r="C6" s="255"/>
      <c r="D6" s="64">
        <v>6278</v>
      </c>
      <c r="E6" s="68">
        <v>597781.37</v>
      </c>
      <c r="F6" s="68">
        <f t="shared" si="0"/>
        <v>95218.440586173936</v>
      </c>
      <c r="G6" s="68">
        <v>167650</v>
      </c>
      <c r="H6" s="65">
        <f t="shared" si="1"/>
        <v>0.56795968139680253</v>
      </c>
      <c r="K6" s="14">
        <f t="shared" si="2"/>
        <v>1052506700</v>
      </c>
      <c r="L6" s="14" t="s">
        <v>28</v>
      </c>
      <c r="M6" s="24">
        <f t="shared" si="3"/>
        <v>72431.559413826064</v>
      </c>
    </row>
    <row r="7" spans="1:13" s="14" customFormat="1" ht="20.100000000000001" customHeight="1">
      <c r="B7" s="254" t="s">
        <v>29</v>
      </c>
      <c r="C7" s="255"/>
      <c r="D7" s="64">
        <v>3978</v>
      </c>
      <c r="E7" s="68">
        <v>472410.49000000005</v>
      </c>
      <c r="F7" s="68">
        <f t="shared" si="0"/>
        <v>118755.77928607342</v>
      </c>
      <c r="G7" s="68">
        <v>197050</v>
      </c>
      <c r="H7" s="65">
        <f t="shared" si="1"/>
        <v>0.60266825316454409</v>
      </c>
      <c r="K7" s="14">
        <f t="shared" si="2"/>
        <v>783864900</v>
      </c>
      <c r="L7" s="14" t="s">
        <v>29</v>
      </c>
      <c r="M7" s="24">
        <f t="shared" si="3"/>
        <v>78294.220713926581</v>
      </c>
    </row>
    <row r="8" spans="1:13" s="14" customFormat="1" ht="20.100000000000001" customHeight="1">
      <c r="B8" s="254" t="s">
        <v>30</v>
      </c>
      <c r="C8" s="255"/>
      <c r="D8" s="64">
        <v>2486</v>
      </c>
      <c r="E8" s="68">
        <v>395933.52999999985</v>
      </c>
      <c r="F8" s="68">
        <f t="shared" si="0"/>
        <v>159265.29766693478</v>
      </c>
      <c r="G8" s="68">
        <v>270480</v>
      </c>
      <c r="H8" s="65">
        <f t="shared" si="1"/>
        <v>0.58882467342108391</v>
      </c>
      <c r="K8" s="14">
        <f t="shared" si="2"/>
        <v>672413280</v>
      </c>
      <c r="L8" s="14" t="s">
        <v>30</v>
      </c>
      <c r="M8" s="24">
        <f t="shared" si="3"/>
        <v>111214.70233306522</v>
      </c>
    </row>
    <row r="9" spans="1:13" s="14" customFormat="1" ht="20.100000000000001" customHeight="1">
      <c r="B9" s="254" t="s">
        <v>31</v>
      </c>
      <c r="C9" s="255"/>
      <c r="D9" s="64">
        <v>2342</v>
      </c>
      <c r="E9" s="68">
        <v>444611.14999999985</v>
      </c>
      <c r="F9" s="68">
        <f t="shared" si="0"/>
        <v>189842.50640478215</v>
      </c>
      <c r="G9" s="68">
        <v>309380</v>
      </c>
      <c r="H9" s="65">
        <f t="shared" si="1"/>
        <v>0.61362242680451917</v>
      </c>
      <c r="K9" s="14">
        <f t="shared" si="2"/>
        <v>724567960</v>
      </c>
      <c r="L9" s="14" t="s">
        <v>31</v>
      </c>
      <c r="M9" s="24">
        <f t="shared" si="3"/>
        <v>119537.49359521785</v>
      </c>
    </row>
    <row r="10" spans="1:13" s="14" customFormat="1" ht="20.100000000000001" customHeight="1">
      <c r="B10" s="260" t="s">
        <v>32</v>
      </c>
      <c r="C10" s="261"/>
      <c r="D10" s="72">
        <v>1049</v>
      </c>
      <c r="E10" s="73">
        <v>240118.37999999998</v>
      </c>
      <c r="F10" s="73">
        <f t="shared" si="0"/>
        <v>228902.17349857005</v>
      </c>
      <c r="G10" s="73">
        <v>362170</v>
      </c>
      <c r="H10" s="75">
        <f t="shared" si="1"/>
        <v>0.63202963663078127</v>
      </c>
      <c r="K10" s="14">
        <f t="shared" si="2"/>
        <v>379916330</v>
      </c>
      <c r="L10" s="14" t="s">
        <v>32</v>
      </c>
      <c r="M10" s="24">
        <f t="shared" si="3"/>
        <v>133267.82650142995</v>
      </c>
    </row>
    <row r="11" spans="1:13" s="14" customFormat="1" ht="20.100000000000001" customHeight="1">
      <c r="B11" s="258" t="s">
        <v>64</v>
      </c>
      <c r="C11" s="259"/>
      <c r="D11" s="62">
        <f>SUM(D4:D5)</f>
        <v>7262</v>
      </c>
      <c r="E11" s="67">
        <f>SUM(E4:E5)</f>
        <v>182324.59000000003</v>
      </c>
      <c r="F11" s="67">
        <f t="shared" si="0"/>
        <v>25106.663453594054</v>
      </c>
      <c r="G11" s="82"/>
      <c r="H11" s="63">
        <f>SUM(E4:E5)*1000/SUM(K4:K5)</f>
        <v>0.31576262695283802</v>
      </c>
    </row>
    <row r="12" spans="1:13" s="14" customFormat="1" ht="20.100000000000001" customHeight="1">
      <c r="B12" s="260" t="s">
        <v>58</v>
      </c>
      <c r="C12" s="261"/>
      <c r="D12" s="66">
        <f>SUM(D6:D10)</f>
        <v>16133</v>
      </c>
      <c r="E12" s="78">
        <f>SUM(E6:E10)</f>
        <v>2150854.92</v>
      </c>
      <c r="F12" s="69">
        <f t="shared" si="0"/>
        <v>133320.20826876588</v>
      </c>
      <c r="G12" s="83"/>
      <c r="H12" s="70">
        <f>SUM(E6:E10)*1000/SUM(K6:K10)</f>
        <v>0.5952656220184116</v>
      </c>
    </row>
    <row r="13" spans="1:13" s="14" customFormat="1" ht="20.100000000000001" customHeight="1">
      <c r="B13" s="256" t="s">
        <v>65</v>
      </c>
      <c r="C13" s="257"/>
      <c r="D13" s="71">
        <f>SUM(D11:D12)</f>
        <v>23395</v>
      </c>
      <c r="E13" s="79">
        <f>SUM(E11:E12)</f>
        <v>2333179.5099999998</v>
      </c>
      <c r="F13" s="74">
        <f t="shared" si="0"/>
        <v>99729.835862363747</v>
      </c>
      <c r="G13" s="77"/>
      <c r="H13" s="76">
        <f>SUM(E4:E10)*1000/SUM(K4:K10)</f>
        <v>0.55675446720995458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09月状況（表紙）</vt:lpstr>
      <vt:lpstr>人口統計</vt:lpstr>
      <vt:lpstr>認定者数（2-1.2.3）</vt:lpstr>
      <vt:lpstr>給付状況（3-1）</vt:lpstr>
      <vt:lpstr>給付状況（3-2）</vt:lpstr>
      <vt:lpstr>給付状況（3-3）</vt:lpstr>
      <vt:lpstr>'09月状況（表紙）'!Print_Area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'認定者数（2-1.2.3）'!Print_Area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K-M-Kitamura</cp:lastModifiedBy>
  <cp:lastPrinted>2018-11-09T01:45:55Z</cp:lastPrinted>
  <dcterms:created xsi:type="dcterms:W3CDTF">2003-07-11T02:30:35Z</dcterms:created>
  <dcterms:modified xsi:type="dcterms:W3CDTF">2025-11-06T01:23:42Z</dcterms:modified>
</cp:coreProperties>
</file>