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5年11月報告書\"/>
    </mc:Choice>
  </mc:AlternateContent>
  <xr:revisionPtr revIDLastSave="0" documentId="13_ncr:1_{8B466615-AA59-4E5E-A9C9-F5AE76C858E5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11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'11月状況（表紙）'!$A$1:$L$45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<sst xmlns="http://schemas.openxmlformats.org/spreadsheetml/2006/main" count="261" uniqueCount="188">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</sst>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20780</c:v>
                </c:pt>
                <c:pt idx="1">
                  <c:v>12567</c:v>
                </c:pt>
                <c:pt idx="2">
                  <c:v>7570</c:v>
                </c:pt>
                <c:pt idx="3">
                  <c:v>4498</c:v>
                </c:pt>
                <c:pt idx="4">
                  <c:v>6158</c:v>
                </c:pt>
                <c:pt idx="5">
                  <c:v>13437</c:v>
                </c:pt>
                <c:pt idx="6">
                  <c:v>20012</c:v>
                </c:pt>
                <c:pt idx="7">
                  <c:v>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18576</c:v>
                </c:pt>
                <c:pt idx="1">
                  <c:v>12204</c:v>
                </c:pt>
                <c:pt idx="2">
                  <c:v>7096</c:v>
                </c:pt>
                <c:pt idx="3">
                  <c:v>3857</c:v>
                </c:pt>
                <c:pt idx="4">
                  <c:v>5424</c:v>
                </c:pt>
                <c:pt idx="5">
                  <c:v>11933</c:v>
                </c:pt>
                <c:pt idx="6">
                  <c:v>18525</c:v>
                </c:pt>
                <c:pt idx="7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7547</c:v>
                </c:pt>
                <c:pt idx="1">
                  <c:v>5711</c:v>
                </c:pt>
                <c:pt idx="2">
                  <c:v>3507</c:v>
                </c:pt>
                <c:pt idx="3">
                  <c:v>1778</c:v>
                </c:pt>
                <c:pt idx="4">
                  <c:v>2849</c:v>
                </c:pt>
                <c:pt idx="5">
                  <c:v>6095</c:v>
                </c:pt>
                <c:pt idx="6">
                  <c:v>9057</c:v>
                </c:pt>
                <c:pt idx="7">
                  <c:v>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0.25063991920185108</c:v>
                </c:pt>
                <c:pt idx="1">
                  <c:v>0.33857979095624741</c:v>
                </c:pt>
                <c:pt idx="2">
                  <c:v>0.38560122217742793</c:v>
                </c:pt>
                <c:pt idx="3">
                  <c:v>0.30935735002289727</c:v>
                </c:pt>
                <c:pt idx="4">
                  <c:v>0.33424435437174288</c:v>
                </c:pt>
                <c:pt idx="5">
                  <c:v>0.33618608030429303</c:v>
                </c:pt>
                <c:pt idx="6">
                  <c:v>0.3772570903153189</c:v>
                </c:pt>
                <c:pt idx="7">
                  <c:v>0.3705967267205339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3770</c:v>
                </c:pt>
                <c:pt idx="1">
                  <c:v>2629</c:v>
                </c:pt>
                <c:pt idx="2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1110718.5099999998</c:v>
                </c:pt>
                <c:pt idx="1">
                  <c:v>847039.05</c:v>
                </c:pt>
                <c:pt idx="2">
                  <c:v>160072.20999999996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35889.629999999997</c:v>
                </c:pt>
                <c:pt idx="1">
                  <c:v>528.05999999999995</c:v>
                </c:pt>
                <c:pt idx="2">
                  <c:v>16328.809999999994</c:v>
                </c:pt>
                <c:pt idx="3">
                  <c:v>465.53</c:v>
                </c:pt>
                <c:pt idx="4">
                  <c:v>132103.53000000003</c:v>
                </c:pt>
                <c:pt idx="5">
                  <c:v>9112.8700000000008</c:v>
                </c:pt>
                <c:pt idx="6">
                  <c:v>516736.33999999997</c:v>
                </c:pt>
                <c:pt idx="7">
                  <c:v>5767.52</c:v>
                </c:pt>
                <c:pt idx="8">
                  <c:v>5280.6</c:v>
                </c:pt>
                <c:pt idx="9">
                  <c:v>19538.73</c:v>
                </c:pt>
                <c:pt idx="10">
                  <c:v>13788.39</c:v>
                </c:pt>
                <c:pt idx="11">
                  <c:v>103729.21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203</c:v>
                </c:pt>
                <c:pt idx="1">
                  <c:v>3</c:v>
                </c:pt>
                <c:pt idx="2">
                  <c:v>120</c:v>
                </c:pt>
                <c:pt idx="3">
                  <c:v>7</c:v>
                </c:pt>
                <c:pt idx="4">
                  <c:v>578</c:v>
                </c:pt>
                <c:pt idx="5">
                  <c:v>127</c:v>
                </c:pt>
                <c:pt idx="6">
                  <c:v>1788</c:v>
                </c:pt>
                <c:pt idx="7">
                  <c:v>23</c:v>
                </c:pt>
                <c:pt idx="8">
                  <c:v>25</c:v>
                </c:pt>
                <c:pt idx="9">
                  <c:v>65</c:v>
                </c:pt>
                <c:pt idx="10">
                  <c:v>49</c:v>
                </c:pt>
                <c:pt idx="11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18549.953917050694</c:v>
                </c:pt>
                <c:pt idx="1">
                  <c:v>30405.131612573477</c:v>
                </c:pt>
                <c:pt idx="2">
                  <c:v>92502.259031392983</c:v>
                </c:pt>
                <c:pt idx="3">
                  <c:v>115403.55088772195</c:v>
                </c:pt>
                <c:pt idx="4">
                  <c:v>155583.37826797381</c:v>
                </c:pt>
                <c:pt idx="5">
                  <c:v>187740.93980077957</c:v>
                </c:pt>
                <c:pt idx="6">
                  <c:v>229554.56542502387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3472</c:v>
                </c:pt>
                <c:pt idx="1">
                  <c:v>3913</c:v>
                </c:pt>
                <c:pt idx="2">
                  <c:v>6339</c:v>
                </c:pt>
                <c:pt idx="3">
                  <c:v>3999</c:v>
                </c:pt>
                <c:pt idx="4">
                  <c:v>2448</c:v>
                </c:pt>
                <c:pt idx="5">
                  <c:v>2309</c:v>
                </c:pt>
                <c:pt idx="6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18549.953917050694</c:v>
                </c:pt>
                <c:pt idx="1">
                  <c:v>30405.131612573477</c:v>
                </c:pt>
                <c:pt idx="2">
                  <c:v>92502.259031392983</c:v>
                </c:pt>
                <c:pt idx="3">
                  <c:v>115403.55088772195</c:v>
                </c:pt>
                <c:pt idx="4">
                  <c:v>155583.37826797381</c:v>
                </c:pt>
                <c:pt idx="5">
                  <c:v>187740.93980077957</c:v>
                </c:pt>
                <c:pt idx="6">
                  <c:v>229554.56542502387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7351</c:v>
                </c:pt>
                <c:pt idx="1">
                  <c:v>5937</c:v>
                </c:pt>
                <c:pt idx="2">
                  <c:v>8738</c:v>
                </c:pt>
                <c:pt idx="3">
                  <c:v>5484</c:v>
                </c:pt>
                <c:pt idx="4">
                  <c:v>4540</c:v>
                </c:pt>
                <c:pt idx="5">
                  <c:v>5679</c:v>
                </c:pt>
                <c:pt idx="6">
                  <c:v>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740</c:v>
                </c:pt>
                <c:pt idx="1">
                  <c:v>731</c:v>
                </c:pt>
                <c:pt idx="2">
                  <c:v>645</c:v>
                </c:pt>
                <c:pt idx="3">
                  <c:v>552</c:v>
                </c:pt>
                <c:pt idx="4">
                  <c:v>412</c:v>
                </c:pt>
                <c:pt idx="5">
                  <c:v>453</c:v>
                </c:pt>
                <c:pt idx="6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6611</c:v>
                </c:pt>
                <c:pt idx="1">
                  <c:v>5206</c:v>
                </c:pt>
                <c:pt idx="2">
                  <c:v>8093</c:v>
                </c:pt>
                <c:pt idx="3">
                  <c:v>4932</c:v>
                </c:pt>
                <c:pt idx="4">
                  <c:v>4128</c:v>
                </c:pt>
                <c:pt idx="5">
                  <c:v>5226</c:v>
                </c:pt>
                <c:pt idx="6">
                  <c:v>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1274</c:v>
                </c:pt>
                <c:pt idx="1">
                  <c:v>1369</c:v>
                </c:pt>
                <c:pt idx="2">
                  <c:v>813</c:v>
                </c:pt>
                <c:pt idx="3">
                  <c:v>235</c:v>
                </c:pt>
                <c:pt idx="4">
                  <c:v>329</c:v>
                </c:pt>
                <c:pt idx="5">
                  <c:v>754</c:v>
                </c:pt>
                <c:pt idx="6">
                  <c:v>1940</c:v>
                </c:pt>
                <c:pt idx="7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1164</c:v>
                </c:pt>
                <c:pt idx="1">
                  <c:v>1089</c:v>
                </c:pt>
                <c:pt idx="2">
                  <c:v>432</c:v>
                </c:pt>
                <c:pt idx="3">
                  <c:v>211</c:v>
                </c:pt>
                <c:pt idx="4">
                  <c:v>295</c:v>
                </c:pt>
                <c:pt idx="5">
                  <c:v>760</c:v>
                </c:pt>
                <c:pt idx="6">
                  <c:v>1558</c:v>
                </c:pt>
                <c:pt idx="7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1445</c:v>
                </c:pt>
                <c:pt idx="1">
                  <c:v>1154</c:v>
                </c:pt>
                <c:pt idx="2">
                  <c:v>880</c:v>
                </c:pt>
                <c:pt idx="3">
                  <c:v>325</c:v>
                </c:pt>
                <c:pt idx="4">
                  <c:v>548</c:v>
                </c:pt>
                <c:pt idx="5">
                  <c:v>1460</c:v>
                </c:pt>
                <c:pt idx="6">
                  <c:v>2134</c:v>
                </c:pt>
                <c:pt idx="7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1041</c:v>
                </c:pt>
                <c:pt idx="1">
                  <c:v>716</c:v>
                </c:pt>
                <c:pt idx="2">
                  <c:v>449</c:v>
                </c:pt>
                <c:pt idx="3">
                  <c:v>221</c:v>
                </c:pt>
                <c:pt idx="4">
                  <c:v>324</c:v>
                </c:pt>
                <c:pt idx="5">
                  <c:v>783</c:v>
                </c:pt>
                <c:pt idx="6">
                  <c:v>1542</c:v>
                </c:pt>
                <c:pt idx="7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823</c:v>
                </c:pt>
                <c:pt idx="1">
                  <c:v>617</c:v>
                </c:pt>
                <c:pt idx="2">
                  <c:v>379</c:v>
                </c:pt>
                <c:pt idx="3">
                  <c:v>189</c:v>
                </c:pt>
                <c:pt idx="4">
                  <c:v>308</c:v>
                </c:pt>
                <c:pt idx="5">
                  <c:v>684</c:v>
                </c:pt>
                <c:pt idx="6">
                  <c:v>1180</c:v>
                </c:pt>
                <c:pt idx="7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1093</c:v>
                </c:pt>
                <c:pt idx="1">
                  <c:v>671</c:v>
                </c:pt>
                <c:pt idx="2">
                  <c:v>491</c:v>
                </c:pt>
                <c:pt idx="3">
                  <c:v>217</c:v>
                </c:pt>
                <c:pt idx="4">
                  <c:v>411</c:v>
                </c:pt>
                <c:pt idx="5">
                  <c:v>782</c:v>
                </c:pt>
                <c:pt idx="6">
                  <c:v>1436</c:v>
                </c:pt>
                <c:pt idx="7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557</c:v>
                </c:pt>
                <c:pt idx="1">
                  <c:v>367</c:v>
                </c:pt>
                <c:pt idx="2">
                  <c:v>310</c:v>
                </c:pt>
                <c:pt idx="3">
                  <c:v>137</c:v>
                </c:pt>
                <c:pt idx="4">
                  <c:v>190</c:v>
                </c:pt>
                <c:pt idx="5">
                  <c:v>416</c:v>
                </c:pt>
                <c:pt idx="6">
                  <c:v>719</c:v>
                </c:pt>
                <c:pt idx="7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0.15770846214527856</c:v>
                </c:pt>
                <c:pt idx="1">
                  <c:v>0.1962797716685257</c:v>
                </c:pt>
                <c:pt idx="2">
                  <c:v>0.20657018654047213</c:v>
                </c:pt>
                <c:pt idx="3">
                  <c:v>0.15148524622520479</c:v>
                </c:pt>
                <c:pt idx="4">
                  <c:v>0.16665511745547779</c:v>
                </c:pt>
                <c:pt idx="5">
                  <c:v>0.17921500079453362</c:v>
                </c:pt>
                <c:pt idx="6">
                  <c:v>0.22080514350548389</c:v>
                </c:pt>
                <c:pt idx="7">
                  <c:v>0.1755362201537839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0.6580668939463743</c:v>
                </c:pt>
                <c:pt idx="1">
                  <c:v>0.62391984971822168</c:v>
                </c:pt>
                <c:pt idx="2">
                  <c:v>0.59111111111111114</c:v>
                </c:pt>
                <c:pt idx="3">
                  <c:v>0.65533980582524276</c:v>
                </c:pt>
                <c:pt idx="4">
                  <c:v>0.61345852895148667</c:v>
                </c:pt>
                <c:pt idx="5">
                  <c:v>0.65096601325624026</c:v>
                </c:pt>
                <c:pt idx="6">
                  <c:v>0.64812583668005352</c:v>
                </c:pt>
                <c:pt idx="7">
                  <c:v>0.59256146249212016</c:v>
                </c:pt>
                <c:pt idx="8">
                  <c:v>0.63527061257982809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0.18133235050216531</c:v>
                </c:pt>
                <c:pt idx="1">
                  <c:v>0.21640576080150281</c:v>
                </c:pt>
                <c:pt idx="2">
                  <c:v>0.19768115942028985</c:v>
                </c:pt>
                <c:pt idx="3">
                  <c:v>0.1553398058252427</c:v>
                </c:pt>
                <c:pt idx="4">
                  <c:v>0.15367762128325507</c:v>
                </c:pt>
                <c:pt idx="5">
                  <c:v>0.1277675927231702</c:v>
                </c:pt>
                <c:pt idx="6">
                  <c:v>0.15983935742971889</c:v>
                </c:pt>
                <c:pt idx="7">
                  <c:v>0.18764446312250474</c:v>
                </c:pt>
                <c:pt idx="8">
                  <c:v>0.17333832816011988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5.0032249147701095E-2</c:v>
                </c:pt>
                <c:pt idx="1">
                  <c:v>5.0845335003130869E-2</c:v>
                </c:pt>
                <c:pt idx="2">
                  <c:v>9.1980676328502417E-2</c:v>
                </c:pt>
                <c:pt idx="3">
                  <c:v>3.1553398058252427E-2</c:v>
                </c:pt>
                <c:pt idx="4">
                  <c:v>0.10391236306729265</c:v>
                </c:pt>
                <c:pt idx="5">
                  <c:v>8.3768156818502332E-2</c:v>
                </c:pt>
                <c:pt idx="6">
                  <c:v>7.9986613119143235E-2</c:v>
                </c:pt>
                <c:pt idx="7">
                  <c:v>6.5139735238495478E-2</c:v>
                </c:pt>
                <c:pt idx="8">
                  <c:v>6.9945413678689922E-2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0.11056850640375933</c:v>
                </c:pt>
                <c:pt idx="1">
                  <c:v>0.10882905447714465</c:v>
                </c:pt>
                <c:pt idx="2">
                  <c:v>0.11922705314009661</c:v>
                </c:pt>
                <c:pt idx="3">
                  <c:v>0.15776699029126215</c:v>
                </c:pt>
                <c:pt idx="4">
                  <c:v>0.12895148669796558</c:v>
                </c:pt>
                <c:pt idx="5">
                  <c:v>0.13749823720208715</c:v>
                </c:pt>
                <c:pt idx="6">
                  <c:v>0.11204819277108434</c:v>
                </c:pt>
                <c:pt idx="7">
                  <c:v>0.15465433914687959</c:v>
                </c:pt>
                <c:pt idx="8">
                  <c:v>0.12144564558136216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0.41889376089984609</c:v>
                </c:pt>
                <c:pt idx="1">
                  <c:v>0.43273887277548051</c:v>
                </c:pt>
                <c:pt idx="2">
                  <c:v>0.3594857051529472</c:v>
                </c:pt>
                <c:pt idx="3">
                  <c:v>0.40141312671031559</c:v>
                </c:pt>
                <c:pt idx="4">
                  <c:v>0.38820992487180972</c:v>
                </c:pt>
                <c:pt idx="5">
                  <c:v>0.37793156384514903</c:v>
                </c:pt>
                <c:pt idx="6">
                  <c:v>0.40745011550479449</c:v>
                </c:pt>
                <c:pt idx="7">
                  <c:v>0.37392324117889486</c:v>
                </c:pt>
                <c:pt idx="8">
                  <c:v>0.39949721795658671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4.0894169649590015E-2</c:v>
                </c:pt>
                <c:pt idx="1">
                  <c:v>4.850076252967294E-2</c:v>
                </c:pt>
                <c:pt idx="2">
                  <c:v>3.7282890012833532E-2</c:v>
                </c:pt>
                <c:pt idx="3">
                  <c:v>2.8389588160786235E-2</c:v>
                </c:pt>
                <c:pt idx="4">
                  <c:v>3.1298669509104163E-2</c:v>
                </c:pt>
                <c:pt idx="5">
                  <c:v>2.3269510442403499E-2</c:v>
                </c:pt>
                <c:pt idx="6">
                  <c:v>3.1136091732920597E-2</c:v>
                </c:pt>
                <c:pt idx="7">
                  <c:v>3.4632268840554696E-2</c:v>
                </c:pt>
                <c:pt idx="8">
                  <c:v>3.4843012022729984E-2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0.11918424370635118</c:v>
                </c:pt>
                <c:pt idx="1">
                  <c:v>0.12801873232104907</c:v>
                </c:pt>
                <c:pt idx="2">
                  <c:v>0.21436472983960414</c:v>
                </c:pt>
                <c:pt idx="3">
                  <c:v>7.0737017248736114E-2</c:v>
                </c:pt>
                <c:pt idx="4">
                  <c:v>0.19527478161528314</c:v>
                </c:pt>
                <c:pt idx="5">
                  <c:v>0.18459235661732179</c:v>
                </c:pt>
                <c:pt idx="6">
                  <c:v>0.20043665844792791</c:v>
                </c:pt>
                <c:pt idx="7">
                  <c:v>0.12554692429792241</c:v>
                </c:pt>
                <c:pt idx="8">
                  <c:v>0.16326431569917396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0.42102782574421266</c:v>
                </c:pt>
                <c:pt idx="1">
                  <c:v>0.39074163237379755</c:v>
                </c:pt>
                <c:pt idx="2">
                  <c:v>0.38886667499461502</c:v>
                </c:pt>
                <c:pt idx="3">
                  <c:v>0.49946026788016218</c:v>
                </c:pt>
                <c:pt idx="4">
                  <c:v>0.38521662400380302</c:v>
                </c:pt>
                <c:pt idx="5">
                  <c:v>0.41420656909512565</c:v>
                </c:pt>
                <c:pt idx="6">
                  <c:v>0.36097713431435696</c:v>
                </c:pt>
                <c:pt idx="7">
                  <c:v>0.46589756568262808</c:v>
                </c:pt>
                <c:pt idx="8">
                  <c:v>0.40239545432150942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323803.12999999995</c:v>
                </c:pt>
                <c:pt idx="1">
                  <c:v>15038.410000000003</c:v>
                </c:pt>
                <c:pt idx="2">
                  <c:v>114557.56999999999</c:v>
                </c:pt>
                <c:pt idx="3">
                  <c:v>19532.579999999998</c:v>
                </c:pt>
                <c:pt idx="4">
                  <c:v>70411.059999999983</c:v>
                </c:pt>
                <c:pt idx="5">
                  <c:v>781067.32</c:v>
                </c:pt>
                <c:pt idx="6">
                  <c:v>270480.52</c:v>
                </c:pt>
                <c:pt idx="7">
                  <c:v>132673.60000000001</c:v>
                </c:pt>
                <c:pt idx="8">
                  <c:v>16793.169999999998</c:v>
                </c:pt>
                <c:pt idx="9">
                  <c:v>0</c:v>
                </c:pt>
                <c:pt idx="10">
                  <c:v>133291.16999999998</c:v>
                </c:pt>
                <c:pt idx="11">
                  <c:v>224927.66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4977</c:v>
                </c:pt>
                <c:pt idx="1">
                  <c:v>214</c:v>
                </c:pt>
                <c:pt idx="2">
                  <c:v>2591</c:v>
                </c:pt>
                <c:pt idx="3">
                  <c:v>451</c:v>
                </c:pt>
                <c:pt idx="4">
                  <c:v>5271</c:v>
                </c:pt>
                <c:pt idx="5">
                  <c:v>6974</c:v>
                </c:pt>
                <c:pt idx="6">
                  <c:v>3164</c:v>
                </c:pt>
                <c:pt idx="7">
                  <c:v>1140</c:v>
                </c:pt>
                <c:pt idx="8">
                  <c:v>231</c:v>
                </c:pt>
                <c:pt idx="9">
                  <c:v>0</c:v>
                </c:pt>
                <c:pt idx="10">
                  <c:v>9546</c:v>
                </c:pt>
                <c:pt idx="11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12.02</c:v>
                </c:pt>
                <c:pt idx="1">
                  <c:v>24831.109999999997</c:v>
                </c:pt>
                <c:pt idx="2">
                  <c:v>6774.199999999998</c:v>
                </c:pt>
                <c:pt idx="3">
                  <c:v>6165.3600000000006</c:v>
                </c:pt>
                <c:pt idx="4">
                  <c:v>87646.550000000032</c:v>
                </c:pt>
                <c:pt idx="5">
                  <c:v>2923.0399999999995</c:v>
                </c:pt>
                <c:pt idx="6">
                  <c:v>454.61000000000013</c:v>
                </c:pt>
                <c:pt idx="7">
                  <c:v>0</c:v>
                </c:pt>
                <c:pt idx="8">
                  <c:v>34854.78</c:v>
                </c:pt>
                <c:pt idx="9">
                  <c:v>19719.05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1</c:v>
                </c:pt>
                <c:pt idx="1">
                  <c:v>813</c:v>
                </c:pt>
                <c:pt idx="2">
                  <c:v>211</c:v>
                </c:pt>
                <c:pt idx="3">
                  <c:v>519</c:v>
                </c:pt>
                <c:pt idx="4">
                  <c:v>2512</c:v>
                </c:pt>
                <c:pt idx="5">
                  <c:v>74</c:v>
                </c:pt>
                <c:pt idx="6">
                  <c:v>12</c:v>
                </c:pt>
                <c:pt idx="7">
                  <c:v>0</c:v>
                </c:pt>
                <c:pt idx="8">
                  <c:v>5347</c:v>
                </c:pt>
                <c:pt idx="9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7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11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36.9%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28.9%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55.2%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58.6%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57.5%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60.7%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63.4%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673314</v>
      </c>
      <c r="D5" s="30">
        <f>SUM(E5:G5)</f>
        <v>218949</v>
      </c>
      <c r="E5" s="31">
        <f>SUM(E6:E13)</f>
        <v>92879</v>
      </c>
      <c r="F5" s="31">
        <f>SUM(F6:F13)</f>
        <v>85498</v>
      </c>
      <c r="G5" s="32">
        <f t="shared" ref="G5:H5" si="0">SUM(G6:G13)</f>
        <v>40572</v>
      </c>
      <c r="H5" s="29">
        <f t="shared" si="0"/>
        <v>214417</v>
      </c>
      <c r="I5" s="33">
        <f>D5/C5</f>
        <v>0.32518111906183444</v>
      </c>
      <c r="J5" s="26"/>
      <c r="K5" s="24">
        <f t="shared" ref="K5:K13" si="1">C5-D5-H5</f>
        <v>239948</v>
      </c>
      <c r="L5" s="58">
        <f>E5/C5</f>
        <v>0.13794306965249498</v>
      </c>
      <c r="M5" s="58">
        <f>G5/C5</f>
        <v>6.0257175701084485E-2</v>
      </c>
    </row>
    <row r="6" spans="1:13" ht="20.100000000000001" customHeight="1" thickTop="1">
      <c r="B6" s="18" t="s">
        <v>17</v>
      </c>
      <c r="C6" s="34">
        <v>187133</v>
      </c>
      <c r="D6" s="35">
        <f t="shared" ref="D6:D13" si="2">SUM(E6:G6)</f>
        <v>46903</v>
      </c>
      <c r="E6" s="36">
        <v>20780</v>
      </c>
      <c r="F6" s="36">
        <v>18576</v>
      </c>
      <c r="G6" s="37">
        <v>7547</v>
      </c>
      <c r="H6" s="34">
        <v>64043</v>
      </c>
      <c r="I6" s="38">
        <f t="shared" ref="I6:I13" si="3">D6/C6</f>
        <v>0.25063991920185108</v>
      </c>
      <c r="J6" s="26"/>
      <c r="K6" s="24">
        <f t="shared" si="1"/>
        <v>76187</v>
      </c>
      <c r="L6" s="58">
        <f t="shared" ref="L6:L13" si="4">E6/C6</f>
        <v>0.1110440168222601</v>
      </c>
      <c r="M6" s="58">
        <f t="shared" ref="M6:M13" si="5">G6/C6</f>
        <v>4.0329605147141338E-2</v>
      </c>
    </row>
    <row r="7" spans="1:13" ht="20.100000000000001" customHeight="1">
      <c r="B7" s="19" t="s">
        <v>18</v>
      </c>
      <c r="C7" s="39">
        <v>90029</v>
      </c>
      <c r="D7" s="40">
        <f t="shared" si="2"/>
        <v>30482</v>
      </c>
      <c r="E7" s="41">
        <v>12567</v>
      </c>
      <c r="F7" s="41">
        <v>12204</v>
      </c>
      <c r="G7" s="42">
        <v>5711</v>
      </c>
      <c r="H7" s="39">
        <v>28280</v>
      </c>
      <c r="I7" s="43">
        <f t="shared" si="3"/>
        <v>0.33857979095624741</v>
      </c>
      <c r="J7" s="26"/>
      <c r="K7" s="24">
        <f t="shared" si="1"/>
        <v>31267</v>
      </c>
      <c r="L7" s="58">
        <f t="shared" si="4"/>
        <v>0.13958835486343291</v>
      </c>
      <c r="M7" s="58">
        <f t="shared" si="5"/>
        <v>6.3435115351720001E-2</v>
      </c>
    </row>
    <row r="8" spans="1:13" ht="20.100000000000001" customHeight="1">
      <c r="B8" s="19" t="s">
        <v>19</v>
      </c>
      <c r="C8" s="39">
        <v>47129</v>
      </c>
      <c r="D8" s="40">
        <f t="shared" si="2"/>
        <v>18173</v>
      </c>
      <c r="E8" s="41">
        <v>7570</v>
      </c>
      <c r="F8" s="41">
        <v>7096</v>
      </c>
      <c r="G8" s="42">
        <v>3507</v>
      </c>
      <c r="H8" s="39">
        <v>14060</v>
      </c>
      <c r="I8" s="43">
        <f t="shared" si="3"/>
        <v>0.38560122217742793</v>
      </c>
      <c r="J8" s="26"/>
      <c r="K8" s="24">
        <f t="shared" si="1"/>
        <v>14896</v>
      </c>
      <c r="L8" s="58">
        <f t="shared" si="4"/>
        <v>0.16062297099450445</v>
      </c>
      <c r="M8" s="58">
        <f t="shared" si="5"/>
        <v>7.4412781938933567E-2</v>
      </c>
    </row>
    <row r="9" spans="1:13" ht="20.100000000000001" customHeight="1">
      <c r="B9" s="19" t="s">
        <v>20</v>
      </c>
      <c r="C9" s="39">
        <v>32755</v>
      </c>
      <c r="D9" s="40">
        <f t="shared" si="2"/>
        <v>10133</v>
      </c>
      <c r="E9" s="41">
        <v>4498</v>
      </c>
      <c r="F9" s="41">
        <v>3857</v>
      </c>
      <c r="G9" s="42">
        <v>1778</v>
      </c>
      <c r="H9" s="39">
        <v>10386</v>
      </c>
      <c r="I9" s="43">
        <f t="shared" si="3"/>
        <v>0.30935735002289727</v>
      </c>
      <c r="J9" s="26"/>
      <c r="K9" s="24">
        <f t="shared" si="1"/>
        <v>12236</v>
      </c>
      <c r="L9" s="58">
        <f t="shared" si="4"/>
        <v>0.1373225461761563</v>
      </c>
      <c r="M9" s="58">
        <f t="shared" si="5"/>
        <v>5.4281789039841245E-2</v>
      </c>
    </row>
    <row r="10" spans="1:13" ht="20.100000000000001" customHeight="1">
      <c r="B10" s="19" t="s">
        <v>21</v>
      </c>
      <c r="C10" s="39">
        <v>43175</v>
      </c>
      <c r="D10" s="40">
        <f t="shared" si="2"/>
        <v>14431</v>
      </c>
      <c r="E10" s="41">
        <v>6158</v>
      </c>
      <c r="F10" s="41">
        <v>5424</v>
      </c>
      <c r="G10" s="42">
        <v>2849</v>
      </c>
      <c r="H10" s="39">
        <v>13448</v>
      </c>
      <c r="I10" s="43">
        <f t="shared" si="3"/>
        <v>0.33424435437174288</v>
      </c>
      <c r="J10" s="26"/>
      <c r="K10" s="24">
        <f t="shared" si="1"/>
        <v>15296</v>
      </c>
      <c r="L10" s="58">
        <f t="shared" si="4"/>
        <v>0.14262883613202085</v>
      </c>
      <c r="M10" s="58">
        <f t="shared" si="5"/>
        <v>6.598726114649682E-2</v>
      </c>
    </row>
    <row r="11" spans="1:13" ht="20.100000000000001" customHeight="1">
      <c r="B11" s="19" t="s">
        <v>22</v>
      </c>
      <c r="C11" s="39">
        <v>93594</v>
      </c>
      <c r="D11" s="40">
        <f t="shared" si="2"/>
        <v>31465</v>
      </c>
      <c r="E11" s="41">
        <v>13437</v>
      </c>
      <c r="F11" s="41">
        <v>11933</v>
      </c>
      <c r="G11" s="42">
        <v>6095</v>
      </c>
      <c r="H11" s="39">
        <v>30194</v>
      </c>
      <c r="I11" s="43">
        <f t="shared" si="3"/>
        <v>0.33618608030429303</v>
      </c>
      <c r="J11" s="26"/>
      <c r="K11" s="24">
        <f t="shared" si="1"/>
        <v>31935</v>
      </c>
      <c r="L11" s="58">
        <f t="shared" si="4"/>
        <v>0.14356689531380218</v>
      </c>
      <c r="M11" s="58">
        <f t="shared" si="5"/>
        <v>6.5121695835203108E-2</v>
      </c>
    </row>
    <row r="12" spans="1:13" ht="20.100000000000001" customHeight="1">
      <c r="B12" s="19" t="s">
        <v>23</v>
      </c>
      <c r="C12" s="39">
        <v>126158</v>
      </c>
      <c r="D12" s="40">
        <f t="shared" si="2"/>
        <v>47594</v>
      </c>
      <c r="E12" s="41">
        <v>20012</v>
      </c>
      <c r="F12" s="41">
        <v>18525</v>
      </c>
      <c r="G12" s="42">
        <v>9057</v>
      </c>
      <c r="H12" s="39">
        <v>37628</v>
      </c>
      <c r="I12" s="43">
        <f t="shared" si="3"/>
        <v>0.3772570903153189</v>
      </c>
      <c r="J12" s="26"/>
      <c r="K12" s="24">
        <f t="shared" si="1"/>
        <v>40936</v>
      </c>
      <c r="L12" s="58">
        <f t="shared" si="4"/>
        <v>0.15862648424990886</v>
      </c>
      <c r="M12" s="58">
        <f t="shared" si="5"/>
        <v>7.1790928835270051E-2</v>
      </c>
    </row>
    <row r="13" spans="1:13" ht="20.100000000000001" customHeight="1">
      <c r="B13" s="19" t="s">
        <v>24</v>
      </c>
      <c r="C13" s="39">
        <v>53341</v>
      </c>
      <c r="D13" s="40">
        <f t="shared" si="2"/>
        <v>19768</v>
      </c>
      <c r="E13" s="41">
        <v>7857</v>
      </c>
      <c r="F13" s="41">
        <v>7883</v>
      </c>
      <c r="G13" s="42">
        <v>4028</v>
      </c>
      <c r="H13" s="39">
        <v>16378</v>
      </c>
      <c r="I13" s="43">
        <f t="shared" si="3"/>
        <v>0.3705967267205339</v>
      </c>
      <c r="J13" s="26"/>
      <c r="K13" s="24">
        <f t="shared" si="1"/>
        <v>17195</v>
      </c>
      <c r="L13" s="58">
        <f t="shared" si="4"/>
        <v>0.1472975759734538</v>
      </c>
      <c r="M13" s="58">
        <f t="shared" si="5"/>
        <v>7.551414484167901E-2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7351</v>
      </c>
      <c r="E4" s="46">
        <f t="shared" ref="E4:K4" si="0">SUM(E5:E7)</f>
        <v>5937</v>
      </c>
      <c r="F4" s="46">
        <f t="shared" si="0"/>
        <v>8738</v>
      </c>
      <c r="G4" s="46">
        <f t="shared" si="0"/>
        <v>5484</v>
      </c>
      <c r="H4" s="46">
        <f t="shared" si="0"/>
        <v>4540</v>
      </c>
      <c r="I4" s="46">
        <f t="shared" si="0"/>
        <v>5679</v>
      </c>
      <c r="J4" s="45">
        <f t="shared" si="0"/>
        <v>2963</v>
      </c>
      <c r="K4" s="47">
        <f t="shared" si="0"/>
        <v>40692</v>
      </c>
      <c r="L4" s="55">
        <f>K4/人口統計!D5</f>
        <v>0.18585149966430539</v>
      </c>
      <c r="O4" s="14" t="s">
        <v>187</v>
      </c>
    </row>
    <row r="5" spans="1:21" ht="20.100000000000001" customHeight="1">
      <c r="B5" s="117"/>
      <c r="C5" s="118" t="s">
        <v>15</v>
      </c>
      <c r="D5" s="48">
        <v>740</v>
      </c>
      <c r="E5" s="49">
        <v>731</v>
      </c>
      <c r="F5" s="49">
        <v>645</v>
      </c>
      <c r="G5" s="49">
        <v>552</v>
      </c>
      <c r="H5" s="49">
        <v>412</v>
      </c>
      <c r="I5" s="49">
        <v>453</v>
      </c>
      <c r="J5" s="48">
        <v>294</v>
      </c>
      <c r="K5" s="50">
        <f>SUM(D5:J5)</f>
        <v>3827</v>
      </c>
      <c r="L5" s="56">
        <f>K5/人口統計!D5</f>
        <v>1.7478956286623826E-2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3066</v>
      </c>
      <c r="E6" s="49">
        <v>2298</v>
      </c>
      <c r="F6" s="49">
        <v>2929</v>
      </c>
      <c r="G6" s="49">
        <v>1751</v>
      </c>
      <c r="H6" s="49">
        <v>1343</v>
      </c>
      <c r="I6" s="49">
        <v>1467</v>
      </c>
      <c r="J6" s="48">
        <v>877</v>
      </c>
      <c r="K6" s="50">
        <f>SUM(D6:J6)</f>
        <v>13731</v>
      </c>
      <c r="L6" s="56">
        <f>K6/人口統計!D5</f>
        <v>6.2713234588876857E-2</v>
      </c>
      <c r="O6" s="162">
        <f>SUM(D6,D7)</f>
        <v>6611</v>
      </c>
      <c r="P6" s="162">
        <f t="shared" ref="P6:U6" si="1">SUM(E6,E7)</f>
        <v>5206</v>
      </c>
      <c r="Q6" s="162">
        <f t="shared" si="1"/>
        <v>8093</v>
      </c>
      <c r="R6" s="162">
        <f t="shared" si="1"/>
        <v>4932</v>
      </c>
      <c r="S6" s="162">
        <f t="shared" si="1"/>
        <v>4128</v>
      </c>
      <c r="T6" s="162">
        <f t="shared" si="1"/>
        <v>5226</v>
      </c>
      <c r="U6" s="162">
        <f t="shared" si="1"/>
        <v>2669</v>
      </c>
    </row>
    <row r="7" spans="1:21" ht="20.100000000000001" customHeight="1">
      <c r="B7" s="117"/>
      <c r="C7" s="119" t="s">
        <v>142</v>
      </c>
      <c r="D7" s="51">
        <v>3545</v>
      </c>
      <c r="E7" s="52">
        <v>2908</v>
      </c>
      <c r="F7" s="52">
        <v>5164</v>
      </c>
      <c r="G7" s="52">
        <v>3181</v>
      </c>
      <c r="H7" s="52">
        <v>2785</v>
      </c>
      <c r="I7" s="52">
        <v>3759</v>
      </c>
      <c r="J7" s="51">
        <v>1792</v>
      </c>
      <c r="K7" s="53">
        <f>SUM(D7:J7)</f>
        <v>23134</v>
      </c>
      <c r="L7" s="57">
        <f>K7/人口統計!D5</f>
        <v>0.1056593087888047</v>
      </c>
      <c r="O7" s="14">
        <f>O6/($K$6+$K$7)</f>
        <v>0.17932998779329987</v>
      </c>
      <c r="P7" s="14">
        <f t="shared" ref="P7:U7" si="2">P6/($K$6+$K$7)</f>
        <v>0.14121795741217957</v>
      </c>
      <c r="Q7" s="14">
        <f t="shared" si="2"/>
        <v>0.2195307201953072</v>
      </c>
      <c r="R7" s="14">
        <f t="shared" si="2"/>
        <v>0.13378543333785434</v>
      </c>
      <c r="S7" s="14">
        <f t="shared" si="2"/>
        <v>0.11197612911976129</v>
      </c>
      <c r="T7" s="14">
        <f t="shared" si="2"/>
        <v>0.14176047741760478</v>
      </c>
      <c r="U7" s="14">
        <f t="shared" si="2"/>
        <v>7.2399294723992952E-2</v>
      </c>
    </row>
    <row r="8" spans="1:21" ht="20.100000000000001" customHeight="1" thickBot="1">
      <c r="B8" s="209" t="s">
        <v>67</v>
      </c>
      <c r="C8" s="210"/>
      <c r="D8" s="45">
        <v>77</v>
      </c>
      <c r="E8" s="46">
        <v>104</v>
      </c>
      <c r="F8" s="46">
        <v>77</v>
      </c>
      <c r="G8" s="46">
        <v>99</v>
      </c>
      <c r="H8" s="46">
        <v>65</v>
      </c>
      <c r="I8" s="46">
        <v>82</v>
      </c>
      <c r="J8" s="45">
        <v>44</v>
      </c>
      <c r="K8" s="47">
        <f>SUM(D8:J8)</f>
        <v>548</v>
      </c>
      <c r="L8" s="80"/>
    </row>
    <row r="9" spans="1:21" ht="20.100000000000001" customHeight="1" thickTop="1">
      <c r="B9" s="211" t="s">
        <v>34</v>
      </c>
      <c r="C9" s="212"/>
      <c r="D9" s="35">
        <f>D4+D8</f>
        <v>7428</v>
      </c>
      <c r="E9" s="34">
        <f t="shared" ref="E9:K9" si="3">E4+E8</f>
        <v>6041</v>
      </c>
      <c r="F9" s="34">
        <f t="shared" si="3"/>
        <v>8815</v>
      </c>
      <c r="G9" s="34">
        <f t="shared" si="3"/>
        <v>5583</v>
      </c>
      <c r="H9" s="34">
        <f t="shared" si="3"/>
        <v>4605</v>
      </c>
      <c r="I9" s="34">
        <f t="shared" si="3"/>
        <v>5761</v>
      </c>
      <c r="J9" s="35">
        <f t="shared" si="3"/>
        <v>3007</v>
      </c>
      <c r="K9" s="54">
        <f t="shared" si="3"/>
        <v>41240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1274</v>
      </c>
      <c r="E24" s="46">
        <v>1164</v>
      </c>
      <c r="F24" s="46">
        <v>1445</v>
      </c>
      <c r="G24" s="46">
        <v>1041</v>
      </c>
      <c r="H24" s="46">
        <v>823</v>
      </c>
      <c r="I24" s="46">
        <v>1093</v>
      </c>
      <c r="J24" s="45">
        <v>557</v>
      </c>
      <c r="K24" s="47">
        <f>SUM(D24:J24)</f>
        <v>7397</v>
      </c>
      <c r="L24" s="55">
        <f>K24/人口統計!D6</f>
        <v>0.15770846214527856</v>
      </c>
    </row>
    <row r="25" spans="1:12" ht="20.100000000000001" customHeight="1">
      <c r="B25" s="207" t="s">
        <v>43</v>
      </c>
      <c r="C25" s="208"/>
      <c r="D25" s="45">
        <v>1369</v>
      </c>
      <c r="E25" s="46">
        <v>1089</v>
      </c>
      <c r="F25" s="46">
        <v>1154</v>
      </c>
      <c r="G25" s="46">
        <v>716</v>
      </c>
      <c r="H25" s="46">
        <v>617</v>
      </c>
      <c r="I25" s="46">
        <v>671</v>
      </c>
      <c r="J25" s="45">
        <v>367</v>
      </c>
      <c r="K25" s="47">
        <f t="shared" ref="K25:K31" si="4">SUM(D25:J25)</f>
        <v>5983</v>
      </c>
      <c r="L25" s="55">
        <f>K25/人口統計!D7</f>
        <v>0.1962797716685257</v>
      </c>
    </row>
    <row r="26" spans="1:12" ht="20.100000000000001" customHeight="1">
      <c r="B26" s="207" t="s">
        <v>44</v>
      </c>
      <c r="C26" s="208"/>
      <c r="D26" s="45">
        <v>813</v>
      </c>
      <c r="E26" s="46">
        <v>432</v>
      </c>
      <c r="F26" s="46">
        <v>880</v>
      </c>
      <c r="G26" s="46">
        <v>449</v>
      </c>
      <c r="H26" s="46">
        <v>379</v>
      </c>
      <c r="I26" s="46">
        <v>491</v>
      </c>
      <c r="J26" s="45">
        <v>310</v>
      </c>
      <c r="K26" s="47">
        <f t="shared" si="4"/>
        <v>3754</v>
      </c>
      <c r="L26" s="55">
        <f>K26/人口統計!D8</f>
        <v>0.20657018654047213</v>
      </c>
    </row>
    <row r="27" spans="1:12" ht="20.100000000000001" customHeight="1">
      <c r="B27" s="207" t="s">
        <v>45</v>
      </c>
      <c r="C27" s="208"/>
      <c r="D27" s="45">
        <v>235</v>
      </c>
      <c r="E27" s="46">
        <v>211</v>
      </c>
      <c r="F27" s="46">
        <v>325</v>
      </c>
      <c r="G27" s="46">
        <v>221</v>
      </c>
      <c r="H27" s="46">
        <v>189</v>
      </c>
      <c r="I27" s="46">
        <v>217</v>
      </c>
      <c r="J27" s="45">
        <v>137</v>
      </c>
      <c r="K27" s="47">
        <f t="shared" si="4"/>
        <v>1535</v>
      </c>
      <c r="L27" s="55">
        <f>K27/人口統計!D9</f>
        <v>0.15148524622520479</v>
      </c>
    </row>
    <row r="28" spans="1:12" ht="20.100000000000001" customHeight="1">
      <c r="B28" s="207" t="s">
        <v>46</v>
      </c>
      <c r="C28" s="208"/>
      <c r="D28" s="45">
        <v>329</v>
      </c>
      <c r="E28" s="46">
        <v>295</v>
      </c>
      <c r="F28" s="46">
        <v>548</v>
      </c>
      <c r="G28" s="46">
        <v>324</v>
      </c>
      <c r="H28" s="46">
        <v>308</v>
      </c>
      <c r="I28" s="46">
        <v>411</v>
      </c>
      <c r="J28" s="45">
        <v>190</v>
      </c>
      <c r="K28" s="47">
        <f t="shared" si="4"/>
        <v>2405</v>
      </c>
      <c r="L28" s="55">
        <f>K28/人口統計!D10</f>
        <v>0.16665511745547779</v>
      </c>
    </row>
    <row r="29" spans="1:12" ht="20.100000000000001" customHeight="1">
      <c r="B29" s="207" t="s">
        <v>47</v>
      </c>
      <c r="C29" s="208"/>
      <c r="D29" s="45">
        <v>754</v>
      </c>
      <c r="E29" s="46">
        <v>760</v>
      </c>
      <c r="F29" s="46">
        <v>1460</v>
      </c>
      <c r="G29" s="46">
        <v>783</v>
      </c>
      <c r="H29" s="46">
        <v>684</v>
      </c>
      <c r="I29" s="46">
        <v>782</v>
      </c>
      <c r="J29" s="45">
        <v>416</v>
      </c>
      <c r="K29" s="47">
        <f t="shared" si="4"/>
        <v>5639</v>
      </c>
      <c r="L29" s="55">
        <f>K29/人口統計!D11</f>
        <v>0.17921500079453362</v>
      </c>
    </row>
    <row r="30" spans="1:12" ht="20.100000000000001" customHeight="1">
      <c r="B30" s="207" t="s">
        <v>48</v>
      </c>
      <c r="C30" s="208"/>
      <c r="D30" s="45">
        <v>1940</v>
      </c>
      <c r="E30" s="46">
        <v>1558</v>
      </c>
      <c r="F30" s="46">
        <v>2134</v>
      </c>
      <c r="G30" s="46">
        <v>1542</v>
      </c>
      <c r="H30" s="46">
        <v>1180</v>
      </c>
      <c r="I30" s="46">
        <v>1436</v>
      </c>
      <c r="J30" s="45">
        <v>719</v>
      </c>
      <c r="K30" s="47">
        <f t="shared" si="4"/>
        <v>10509</v>
      </c>
      <c r="L30" s="55">
        <f>K30/人口統計!D12</f>
        <v>0.22080514350548389</v>
      </c>
    </row>
    <row r="31" spans="1:12" ht="20.100000000000001" customHeight="1" thickBot="1">
      <c r="B31" s="213" t="s">
        <v>24</v>
      </c>
      <c r="C31" s="214"/>
      <c r="D31" s="45">
        <v>637</v>
      </c>
      <c r="E31" s="46">
        <v>428</v>
      </c>
      <c r="F31" s="46">
        <v>792</v>
      </c>
      <c r="G31" s="46">
        <v>408</v>
      </c>
      <c r="H31" s="46">
        <v>360</v>
      </c>
      <c r="I31" s="46">
        <v>578</v>
      </c>
      <c r="J31" s="45">
        <v>267</v>
      </c>
      <c r="K31" s="47">
        <f t="shared" si="4"/>
        <v>3470</v>
      </c>
      <c r="L31" s="59">
        <f>K31/人口統計!D13</f>
        <v>0.1755362201537839</v>
      </c>
    </row>
    <row r="32" spans="1:12" ht="20.100000000000001" customHeight="1" thickTop="1">
      <c r="B32" s="205" t="s">
        <v>49</v>
      </c>
      <c r="C32" s="206"/>
      <c r="D32" s="35">
        <f>SUM(D24:D31)</f>
        <v>7351</v>
      </c>
      <c r="E32" s="34">
        <f t="shared" ref="E32:J32" si="5">SUM(E24:E31)</f>
        <v>5937</v>
      </c>
      <c r="F32" s="34">
        <f t="shared" si="5"/>
        <v>8738</v>
      </c>
      <c r="G32" s="34">
        <f t="shared" si="5"/>
        <v>5484</v>
      </c>
      <c r="H32" s="34">
        <f t="shared" si="5"/>
        <v>4540</v>
      </c>
      <c r="I32" s="34">
        <f t="shared" si="5"/>
        <v>5679</v>
      </c>
      <c r="J32" s="35">
        <f t="shared" si="5"/>
        <v>2963</v>
      </c>
      <c r="K32" s="54">
        <f>SUM(K24:K31)</f>
        <v>40692</v>
      </c>
      <c r="L32" s="60">
        <f>K32/人口統計!D5</f>
        <v>0.18585149966430539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255</v>
      </c>
      <c r="E50" s="192">
        <v>299</v>
      </c>
      <c r="F50" s="192">
        <v>290</v>
      </c>
      <c r="G50" s="192">
        <v>259</v>
      </c>
      <c r="H50" s="192">
        <v>183</v>
      </c>
      <c r="I50" s="192">
        <v>208</v>
      </c>
      <c r="J50" s="191">
        <v>131</v>
      </c>
      <c r="K50" s="193">
        <f t="shared" ref="K50:K82" si="6">SUM(D50:J50)</f>
        <v>1625</v>
      </c>
      <c r="L50" s="194">
        <f>K50/N50</f>
        <v>0.1488776912505726</v>
      </c>
      <c r="N50" s="14">
        <v>10915</v>
      </c>
    </row>
    <row r="51" spans="2:14" ht="20.100000000000001" customHeight="1">
      <c r="B51" s="215" t="s">
        <v>154</v>
      </c>
      <c r="C51" s="216"/>
      <c r="D51" s="191">
        <v>225</v>
      </c>
      <c r="E51" s="192">
        <v>169</v>
      </c>
      <c r="F51" s="192">
        <v>277</v>
      </c>
      <c r="G51" s="192">
        <v>173</v>
      </c>
      <c r="H51" s="192">
        <v>137</v>
      </c>
      <c r="I51" s="192">
        <v>180</v>
      </c>
      <c r="J51" s="191">
        <v>70</v>
      </c>
      <c r="K51" s="193">
        <f t="shared" si="6"/>
        <v>1231</v>
      </c>
      <c r="L51" s="194">
        <f t="shared" ref="L51:L82" si="7">K51/N51</f>
        <v>0.15598073998986314</v>
      </c>
      <c r="N51" s="14">
        <v>7892</v>
      </c>
    </row>
    <row r="52" spans="2:14" ht="20.100000000000001" customHeight="1">
      <c r="B52" s="215" t="s">
        <v>155</v>
      </c>
      <c r="C52" s="216"/>
      <c r="D52" s="191">
        <v>377</v>
      </c>
      <c r="E52" s="192">
        <v>323</v>
      </c>
      <c r="F52" s="192">
        <v>389</v>
      </c>
      <c r="G52" s="192">
        <v>276</v>
      </c>
      <c r="H52" s="192">
        <v>226</v>
      </c>
      <c r="I52" s="192">
        <v>303</v>
      </c>
      <c r="J52" s="191">
        <v>147</v>
      </c>
      <c r="K52" s="193">
        <f t="shared" si="6"/>
        <v>2041</v>
      </c>
      <c r="L52" s="194">
        <f t="shared" si="7"/>
        <v>0.18254181200250424</v>
      </c>
      <c r="N52" s="14">
        <v>11181</v>
      </c>
    </row>
    <row r="53" spans="2:14" ht="20.100000000000001" customHeight="1">
      <c r="B53" s="215" t="s">
        <v>156</v>
      </c>
      <c r="C53" s="216"/>
      <c r="D53" s="191">
        <v>193</v>
      </c>
      <c r="E53" s="192">
        <v>192</v>
      </c>
      <c r="F53" s="192">
        <v>242</v>
      </c>
      <c r="G53" s="192">
        <v>182</v>
      </c>
      <c r="H53" s="192">
        <v>147</v>
      </c>
      <c r="I53" s="192">
        <v>203</v>
      </c>
      <c r="J53" s="191">
        <v>108</v>
      </c>
      <c r="K53" s="193">
        <f t="shared" si="6"/>
        <v>1267</v>
      </c>
      <c r="L53" s="194">
        <f t="shared" si="7"/>
        <v>0.16342061137624145</v>
      </c>
      <c r="N53" s="14">
        <v>7753</v>
      </c>
    </row>
    <row r="54" spans="2:14" ht="20.100000000000001" customHeight="1">
      <c r="B54" s="215" t="s">
        <v>157</v>
      </c>
      <c r="C54" s="216"/>
      <c r="D54" s="191">
        <v>158</v>
      </c>
      <c r="E54" s="192">
        <v>154</v>
      </c>
      <c r="F54" s="192">
        <v>177</v>
      </c>
      <c r="G54" s="192">
        <v>125</v>
      </c>
      <c r="H54" s="192">
        <v>91</v>
      </c>
      <c r="I54" s="192">
        <v>153</v>
      </c>
      <c r="J54" s="191">
        <v>75</v>
      </c>
      <c r="K54" s="193">
        <f t="shared" si="6"/>
        <v>933</v>
      </c>
      <c r="L54" s="194">
        <f t="shared" si="7"/>
        <v>0.14038519410171532</v>
      </c>
      <c r="N54" s="14">
        <v>6646</v>
      </c>
    </row>
    <row r="55" spans="2:14" ht="20.100000000000001" customHeight="1">
      <c r="B55" s="215" t="s">
        <v>158</v>
      </c>
      <c r="C55" s="216"/>
      <c r="D55" s="191">
        <v>83</v>
      </c>
      <c r="E55" s="192">
        <v>60</v>
      </c>
      <c r="F55" s="192">
        <v>86</v>
      </c>
      <c r="G55" s="192">
        <v>49</v>
      </c>
      <c r="H55" s="192">
        <v>57</v>
      </c>
      <c r="I55" s="192">
        <v>64</v>
      </c>
      <c r="J55" s="191">
        <v>34</v>
      </c>
      <c r="K55" s="193">
        <f t="shared" si="6"/>
        <v>433</v>
      </c>
      <c r="L55" s="194">
        <f t="shared" si="7"/>
        <v>0.17209856915739269</v>
      </c>
      <c r="N55" s="14">
        <v>2516</v>
      </c>
    </row>
    <row r="56" spans="2:14" ht="20.100000000000001" customHeight="1">
      <c r="B56" s="215" t="s">
        <v>159</v>
      </c>
      <c r="C56" s="216"/>
      <c r="D56" s="191">
        <v>194</v>
      </c>
      <c r="E56" s="192">
        <v>163</v>
      </c>
      <c r="F56" s="192">
        <v>162</v>
      </c>
      <c r="G56" s="192">
        <v>121</v>
      </c>
      <c r="H56" s="192">
        <v>90</v>
      </c>
      <c r="I56" s="192">
        <v>97</v>
      </c>
      <c r="J56" s="191">
        <v>43</v>
      </c>
      <c r="K56" s="193">
        <f t="shared" si="6"/>
        <v>870</v>
      </c>
      <c r="L56" s="194">
        <f t="shared" si="7"/>
        <v>0.20948711774620757</v>
      </c>
      <c r="N56" s="14">
        <v>4153</v>
      </c>
    </row>
    <row r="57" spans="2:14" ht="20.100000000000001" customHeight="1">
      <c r="B57" s="215" t="s">
        <v>160</v>
      </c>
      <c r="C57" s="216"/>
      <c r="D57" s="191">
        <v>472</v>
      </c>
      <c r="E57" s="192">
        <v>429</v>
      </c>
      <c r="F57" s="192">
        <v>389</v>
      </c>
      <c r="G57" s="192">
        <v>245</v>
      </c>
      <c r="H57" s="192">
        <v>182</v>
      </c>
      <c r="I57" s="192">
        <v>203</v>
      </c>
      <c r="J57" s="191">
        <v>124</v>
      </c>
      <c r="K57" s="193">
        <f t="shared" si="6"/>
        <v>2044</v>
      </c>
      <c r="L57" s="194">
        <f t="shared" si="7"/>
        <v>0.2211403224061452</v>
      </c>
      <c r="N57" s="14">
        <v>9243</v>
      </c>
    </row>
    <row r="58" spans="2:14" ht="20.100000000000001" customHeight="1">
      <c r="B58" s="215" t="s">
        <v>161</v>
      </c>
      <c r="C58" s="216"/>
      <c r="D58" s="191">
        <v>436</v>
      </c>
      <c r="E58" s="192">
        <v>333</v>
      </c>
      <c r="F58" s="192">
        <v>386</v>
      </c>
      <c r="G58" s="192">
        <v>234</v>
      </c>
      <c r="H58" s="192">
        <v>224</v>
      </c>
      <c r="I58" s="192">
        <v>239</v>
      </c>
      <c r="J58" s="191">
        <v>126</v>
      </c>
      <c r="K58" s="193">
        <f t="shared" si="6"/>
        <v>1978</v>
      </c>
      <c r="L58" s="194">
        <f t="shared" si="7"/>
        <v>0.18944545541614788</v>
      </c>
      <c r="N58" s="14">
        <v>10441</v>
      </c>
    </row>
    <row r="59" spans="2:14" ht="20.100000000000001" customHeight="1">
      <c r="B59" s="215" t="s">
        <v>162</v>
      </c>
      <c r="C59" s="216"/>
      <c r="D59" s="191">
        <v>277</v>
      </c>
      <c r="E59" s="192">
        <v>187</v>
      </c>
      <c r="F59" s="192">
        <v>222</v>
      </c>
      <c r="G59" s="192">
        <v>138</v>
      </c>
      <c r="H59" s="192">
        <v>127</v>
      </c>
      <c r="I59" s="192">
        <v>145</v>
      </c>
      <c r="J59" s="191">
        <v>78</v>
      </c>
      <c r="K59" s="193">
        <f t="shared" si="6"/>
        <v>1174</v>
      </c>
      <c r="L59" s="194">
        <f t="shared" si="7"/>
        <v>0.17667419112114371</v>
      </c>
      <c r="N59" s="14">
        <v>6645</v>
      </c>
    </row>
    <row r="60" spans="2:14" ht="20.100000000000001" customHeight="1">
      <c r="B60" s="215" t="s">
        <v>163</v>
      </c>
      <c r="C60" s="216"/>
      <c r="D60" s="191">
        <v>405</v>
      </c>
      <c r="E60" s="192">
        <v>221</v>
      </c>
      <c r="F60" s="192">
        <v>455</v>
      </c>
      <c r="G60" s="192">
        <v>250</v>
      </c>
      <c r="H60" s="192">
        <v>200</v>
      </c>
      <c r="I60" s="192">
        <v>258</v>
      </c>
      <c r="J60" s="191">
        <v>173</v>
      </c>
      <c r="K60" s="193">
        <f t="shared" si="6"/>
        <v>1962</v>
      </c>
      <c r="L60" s="194">
        <f t="shared" si="7"/>
        <v>0.21069587628865979</v>
      </c>
      <c r="N60" s="14">
        <v>9312</v>
      </c>
    </row>
    <row r="61" spans="2:14" ht="20.100000000000001" customHeight="1">
      <c r="B61" s="215" t="s">
        <v>164</v>
      </c>
      <c r="C61" s="216"/>
      <c r="D61" s="191">
        <v>121</v>
      </c>
      <c r="E61" s="192">
        <v>72</v>
      </c>
      <c r="F61" s="192">
        <v>138</v>
      </c>
      <c r="G61" s="192">
        <v>74</v>
      </c>
      <c r="H61" s="192">
        <v>68</v>
      </c>
      <c r="I61" s="192">
        <v>92</v>
      </c>
      <c r="J61" s="191">
        <v>52</v>
      </c>
      <c r="K61" s="193">
        <f t="shared" si="6"/>
        <v>617</v>
      </c>
      <c r="L61" s="194">
        <f t="shared" si="7"/>
        <v>0.20837554880108072</v>
      </c>
      <c r="N61" s="14">
        <v>2961</v>
      </c>
    </row>
    <row r="62" spans="2:14" ht="20.100000000000001" customHeight="1">
      <c r="B62" s="215" t="s">
        <v>165</v>
      </c>
      <c r="C62" s="216"/>
      <c r="D62" s="191">
        <v>295</v>
      </c>
      <c r="E62" s="192">
        <v>142</v>
      </c>
      <c r="F62" s="192">
        <v>294</v>
      </c>
      <c r="G62" s="192">
        <v>138</v>
      </c>
      <c r="H62" s="192">
        <v>115</v>
      </c>
      <c r="I62" s="192">
        <v>146</v>
      </c>
      <c r="J62" s="191">
        <v>92</v>
      </c>
      <c r="K62" s="193">
        <f t="shared" si="6"/>
        <v>1222</v>
      </c>
      <c r="L62" s="194">
        <f t="shared" si="7"/>
        <v>0.20711864406779662</v>
      </c>
      <c r="N62" s="14">
        <v>5900</v>
      </c>
    </row>
    <row r="63" spans="2:14" ht="20.100000000000001" customHeight="1">
      <c r="B63" s="215" t="s">
        <v>166</v>
      </c>
      <c r="C63" s="216"/>
      <c r="D63" s="191">
        <v>220</v>
      </c>
      <c r="E63" s="192">
        <v>199</v>
      </c>
      <c r="F63" s="192">
        <v>300</v>
      </c>
      <c r="G63" s="192">
        <v>196</v>
      </c>
      <c r="H63" s="192">
        <v>175</v>
      </c>
      <c r="I63" s="192">
        <v>190</v>
      </c>
      <c r="J63" s="191">
        <v>117</v>
      </c>
      <c r="K63" s="193">
        <f t="shared" si="6"/>
        <v>1397</v>
      </c>
      <c r="L63" s="194">
        <f t="shared" si="7"/>
        <v>0.15034438226431338</v>
      </c>
      <c r="N63" s="14">
        <v>9292</v>
      </c>
    </row>
    <row r="64" spans="2:14" ht="20.100000000000001" customHeight="1">
      <c r="B64" s="215" t="s">
        <v>167</v>
      </c>
      <c r="C64" s="216"/>
      <c r="D64" s="191">
        <v>21</v>
      </c>
      <c r="E64" s="192">
        <v>18</v>
      </c>
      <c r="F64" s="192">
        <v>30</v>
      </c>
      <c r="G64" s="192">
        <v>26</v>
      </c>
      <c r="H64" s="192">
        <v>16</v>
      </c>
      <c r="I64" s="192">
        <v>31</v>
      </c>
      <c r="J64" s="191">
        <v>20</v>
      </c>
      <c r="K64" s="193">
        <f t="shared" si="6"/>
        <v>162</v>
      </c>
      <c r="L64" s="194">
        <f t="shared" si="7"/>
        <v>0.19262782401902498</v>
      </c>
      <c r="N64" s="14">
        <v>841</v>
      </c>
    </row>
    <row r="65" spans="2:14" ht="20.100000000000001" customHeight="1">
      <c r="B65" s="215" t="s">
        <v>168</v>
      </c>
      <c r="C65" s="216"/>
      <c r="D65" s="191">
        <v>216</v>
      </c>
      <c r="E65" s="192">
        <v>187</v>
      </c>
      <c r="F65" s="192">
        <v>380</v>
      </c>
      <c r="G65" s="192">
        <v>218</v>
      </c>
      <c r="H65" s="192">
        <v>215</v>
      </c>
      <c r="I65" s="192">
        <v>295</v>
      </c>
      <c r="J65" s="191">
        <v>131</v>
      </c>
      <c r="K65" s="193">
        <f t="shared" si="6"/>
        <v>1642</v>
      </c>
      <c r="L65" s="194">
        <f t="shared" si="7"/>
        <v>0.16627848101265824</v>
      </c>
      <c r="N65" s="14">
        <v>9875</v>
      </c>
    </row>
    <row r="66" spans="2:14" ht="20.100000000000001" customHeight="1">
      <c r="B66" s="215" t="s">
        <v>169</v>
      </c>
      <c r="C66" s="216"/>
      <c r="D66" s="191">
        <v>118</v>
      </c>
      <c r="E66" s="192">
        <v>117</v>
      </c>
      <c r="F66" s="192">
        <v>170</v>
      </c>
      <c r="G66" s="192">
        <v>109</v>
      </c>
      <c r="H66" s="192">
        <v>96</v>
      </c>
      <c r="I66" s="192">
        <v>125</v>
      </c>
      <c r="J66" s="191">
        <v>60</v>
      </c>
      <c r="K66" s="193">
        <f t="shared" si="6"/>
        <v>795</v>
      </c>
      <c r="L66" s="194">
        <f t="shared" si="7"/>
        <v>0.17449517120280947</v>
      </c>
      <c r="N66" s="14">
        <v>4556</v>
      </c>
    </row>
    <row r="67" spans="2:14" ht="20.100000000000001" customHeight="1">
      <c r="B67" s="215" t="s">
        <v>170</v>
      </c>
      <c r="C67" s="216"/>
      <c r="D67" s="187">
        <v>562</v>
      </c>
      <c r="E67" s="188">
        <v>562</v>
      </c>
      <c r="F67" s="188">
        <v>1038</v>
      </c>
      <c r="G67" s="188">
        <v>564</v>
      </c>
      <c r="H67" s="188">
        <v>489</v>
      </c>
      <c r="I67" s="188">
        <v>568</v>
      </c>
      <c r="J67" s="187">
        <v>300</v>
      </c>
      <c r="K67" s="189">
        <f t="shared" si="6"/>
        <v>4083</v>
      </c>
      <c r="L67" s="195">
        <f t="shared" si="7"/>
        <v>0.189325790596309</v>
      </c>
      <c r="N67" s="14">
        <v>21566</v>
      </c>
    </row>
    <row r="68" spans="2:14" ht="20.100000000000001" customHeight="1">
      <c r="B68" s="215" t="s">
        <v>171</v>
      </c>
      <c r="C68" s="216"/>
      <c r="D68" s="187">
        <v>89</v>
      </c>
      <c r="E68" s="188">
        <v>99</v>
      </c>
      <c r="F68" s="188">
        <v>178</v>
      </c>
      <c r="G68" s="188">
        <v>109</v>
      </c>
      <c r="H68" s="188">
        <v>84</v>
      </c>
      <c r="I68" s="188">
        <v>89</v>
      </c>
      <c r="J68" s="187">
        <v>54</v>
      </c>
      <c r="K68" s="189">
        <f t="shared" si="6"/>
        <v>702</v>
      </c>
      <c r="L68" s="195">
        <f t="shared" si="7"/>
        <v>0.17105263157894737</v>
      </c>
      <c r="N68" s="14">
        <v>4104</v>
      </c>
    </row>
    <row r="69" spans="2:14" ht="20.100000000000001" customHeight="1">
      <c r="B69" s="215" t="s">
        <v>172</v>
      </c>
      <c r="C69" s="216"/>
      <c r="D69" s="187">
        <v>111</v>
      </c>
      <c r="E69" s="188">
        <v>111</v>
      </c>
      <c r="F69" s="188">
        <v>266</v>
      </c>
      <c r="G69" s="188">
        <v>125</v>
      </c>
      <c r="H69" s="188">
        <v>117</v>
      </c>
      <c r="I69" s="188">
        <v>136</v>
      </c>
      <c r="J69" s="187">
        <v>69</v>
      </c>
      <c r="K69" s="189">
        <f t="shared" si="6"/>
        <v>935</v>
      </c>
      <c r="L69" s="195">
        <f t="shared" si="7"/>
        <v>0.16134598792062121</v>
      </c>
      <c r="N69" s="14">
        <v>5795</v>
      </c>
    </row>
    <row r="70" spans="2:14" ht="20.100000000000001" customHeight="1">
      <c r="B70" s="215" t="s">
        <v>173</v>
      </c>
      <c r="C70" s="216"/>
      <c r="D70" s="187">
        <v>731</v>
      </c>
      <c r="E70" s="188">
        <v>514</v>
      </c>
      <c r="F70" s="188">
        <v>693</v>
      </c>
      <c r="G70" s="188">
        <v>503</v>
      </c>
      <c r="H70" s="188">
        <v>386</v>
      </c>
      <c r="I70" s="188">
        <v>473</v>
      </c>
      <c r="J70" s="187">
        <v>208</v>
      </c>
      <c r="K70" s="189">
        <f t="shared" si="6"/>
        <v>3508</v>
      </c>
      <c r="L70" s="195">
        <f t="shared" si="7"/>
        <v>0.22967133691240016</v>
      </c>
      <c r="N70" s="14">
        <v>15274</v>
      </c>
    </row>
    <row r="71" spans="2:14" ht="20.100000000000001" customHeight="1">
      <c r="B71" s="215" t="s">
        <v>174</v>
      </c>
      <c r="C71" s="216"/>
      <c r="D71" s="187">
        <v>140</v>
      </c>
      <c r="E71" s="188">
        <v>122</v>
      </c>
      <c r="F71" s="188">
        <v>206</v>
      </c>
      <c r="G71" s="188">
        <v>170</v>
      </c>
      <c r="H71" s="188">
        <v>122</v>
      </c>
      <c r="I71" s="188">
        <v>116</v>
      </c>
      <c r="J71" s="187">
        <v>77</v>
      </c>
      <c r="K71" s="189">
        <f t="shared" si="6"/>
        <v>953</v>
      </c>
      <c r="L71" s="195">
        <f t="shared" si="7"/>
        <v>0.20650054171180932</v>
      </c>
      <c r="N71" s="14">
        <v>4615</v>
      </c>
    </row>
    <row r="72" spans="2:14" ht="20.100000000000001" customHeight="1">
      <c r="B72" s="215" t="s">
        <v>175</v>
      </c>
      <c r="C72" s="216"/>
      <c r="D72" s="187">
        <v>170</v>
      </c>
      <c r="E72" s="188">
        <v>141</v>
      </c>
      <c r="F72" s="188">
        <v>175</v>
      </c>
      <c r="G72" s="188">
        <v>137</v>
      </c>
      <c r="H72" s="188">
        <v>89</v>
      </c>
      <c r="I72" s="188">
        <v>121</v>
      </c>
      <c r="J72" s="187">
        <v>77</v>
      </c>
      <c r="K72" s="189">
        <f t="shared" si="6"/>
        <v>910</v>
      </c>
      <c r="L72" s="195">
        <f t="shared" si="7"/>
        <v>0.21563981042654029</v>
      </c>
      <c r="N72" s="14">
        <v>4220</v>
      </c>
    </row>
    <row r="73" spans="2:14" ht="20.100000000000001" customHeight="1">
      <c r="B73" s="215" t="s">
        <v>176</v>
      </c>
      <c r="C73" s="216"/>
      <c r="D73" s="187">
        <v>139</v>
      </c>
      <c r="E73" s="188">
        <v>122</v>
      </c>
      <c r="F73" s="188">
        <v>155</v>
      </c>
      <c r="G73" s="188">
        <v>97</v>
      </c>
      <c r="H73" s="188">
        <v>82</v>
      </c>
      <c r="I73" s="188">
        <v>134</v>
      </c>
      <c r="J73" s="187">
        <v>59</v>
      </c>
      <c r="K73" s="189">
        <f t="shared" si="6"/>
        <v>788</v>
      </c>
      <c r="L73" s="195">
        <f t="shared" si="7"/>
        <v>0.20963022080340515</v>
      </c>
      <c r="N73" s="14">
        <v>3759</v>
      </c>
    </row>
    <row r="74" spans="2:14" ht="20.100000000000001" customHeight="1">
      <c r="B74" s="215" t="s">
        <v>177</v>
      </c>
      <c r="C74" s="216"/>
      <c r="D74" s="187">
        <v>119</v>
      </c>
      <c r="E74" s="188">
        <v>128</v>
      </c>
      <c r="F74" s="188">
        <v>151</v>
      </c>
      <c r="G74" s="188">
        <v>95</v>
      </c>
      <c r="H74" s="188">
        <v>81</v>
      </c>
      <c r="I74" s="188">
        <v>91</v>
      </c>
      <c r="J74" s="187">
        <v>54</v>
      </c>
      <c r="K74" s="189">
        <f t="shared" si="6"/>
        <v>719</v>
      </c>
      <c r="L74" s="196">
        <f t="shared" si="7"/>
        <v>0.23037487984620314</v>
      </c>
      <c r="N74" s="14">
        <v>3121</v>
      </c>
    </row>
    <row r="75" spans="2:14" ht="20.100000000000001" customHeight="1">
      <c r="B75" s="215" t="s">
        <v>178</v>
      </c>
      <c r="C75" s="216"/>
      <c r="D75" s="187">
        <v>249</v>
      </c>
      <c r="E75" s="188">
        <v>228</v>
      </c>
      <c r="F75" s="188">
        <v>287</v>
      </c>
      <c r="G75" s="188">
        <v>212</v>
      </c>
      <c r="H75" s="188">
        <v>156</v>
      </c>
      <c r="I75" s="188">
        <v>194</v>
      </c>
      <c r="J75" s="187">
        <v>106</v>
      </c>
      <c r="K75" s="189">
        <f t="shared" si="6"/>
        <v>1432</v>
      </c>
      <c r="L75" s="197">
        <f t="shared" si="7"/>
        <v>0.24328916072035339</v>
      </c>
      <c r="N75" s="14">
        <v>5886</v>
      </c>
    </row>
    <row r="76" spans="2:14" ht="20.100000000000001" customHeight="1">
      <c r="B76" s="215" t="s">
        <v>179</v>
      </c>
      <c r="C76" s="216"/>
      <c r="D76" s="187">
        <v>76</v>
      </c>
      <c r="E76" s="188">
        <v>73</v>
      </c>
      <c r="F76" s="188">
        <v>83</v>
      </c>
      <c r="G76" s="188">
        <v>71</v>
      </c>
      <c r="H76" s="188">
        <v>57</v>
      </c>
      <c r="I76" s="188">
        <v>64</v>
      </c>
      <c r="J76" s="187">
        <v>32</v>
      </c>
      <c r="K76" s="189">
        <f t="shared" si="6"/>
        <v>456</v>
      </c>
      <c r="L76" s="195">
        <f t="shared" si="7"/>
        <v>0.23937007874015748</v>
      </c>
      <c r="N76" s="14">
        <v>1905</v>
      </c>
    </row>
    <row r="77" spans="2:14" ht="20.100000000000001" customHeight="1">
      <c r="B77" s="215" t="s">
        <v>180</v>
      </c>
      <c r="C77" s="216"/>
      <c r="D77" s="187">
        <v>288</v>
      </c>
      <c r="E77" s="188">
        <v>213</v>
      </c>
      <c r="F77" s="188">
        <v>350</v>
      </c>
      <c r="G77" s="188">
        <v>245</v>
      </c>
      <c r="H77" s="188">
        <v>200</v>
      </c>
      <c r="I77" s="188">
        <v>224</v>
      </c>
      <c r="J77" s="187">
        <v>98</v>
      </c>
      <c r="K77" s="189">
        <f t="shared" si="6"/>
        <v>1618</v>
      </c>
      <c r="L77" s="195">
        <f t="shared" si="7"/>
        <v>0.21164159581425768</v>
      </c>
      <c r="N77" s="14">
        <v>7645</v>
      </c>
    </row>
    <row r="78" spans="2:14" ht="20.100000000000001" customHeight="1">
      <c r="B78" s="215" t="s">
        <v>181</v>
      </c>
      <c r="C78" s="216"/>
      <c r="D78" s="187">
        <v>49</v>
      </c>
      <c r="E78" s="188">
        <v>31</v>
      </c>
      <c r="F78" s="188">
        <v>43</v>
      </c>
      <c r="G78" s="188">
        <v>30</v>
      </c>
      <c r="H78" s="188">
        <v>26</v>
      </c>
      <c r="I78" s="188">
        <v>37</v>
      </c>
      <c r="J78" s="187">
        <v>19</v>
      </c>
      <c r="K78" s="189">
        <f t="shared" si="6"/>
        <v>235</v>
      </c>
      <c r="L78" s="195">
        <f t="shared" si="7"/>
        <v>0.20102651839178784</v>
      </c>
      <c r="N78" s="14">
        <v>1169</v>
      </c>
    </row>
    <row r="79" spans="2:14" ht="20.100000000000001" customHeight="1">
      <c r="B79" s="215" t="s">
        <v>182</v>
      </c>
      <c r="C79" s="216"/>
      <c r="D79" s="187">
        <v>248</v>
      </c>
      <c r="E79" s="188">
        <v>172</v>
      </c>
      <c r="F79" s="188">
        <v>365</v>
      </c>
      <c r="G79" s="188">
        <v>175</v>
      </c>
      <c r="H79" s="188">
        <v>150</v>
      </c>
      <c r="I79" s="188">
        <v>280</v>
      </c>
      <c r="J79" s="187">
        <v>117</v>
      </c>
      <c r="K79" s="189">
        <f t="shared" si="6"/>
        <v>1507</v>
      </c>
      <c r="L79" s="195">
        <f t="shared" si="7"/>
        <v>0.17260336731187723</v>
      </c>
      <c r="N79" s="14">
        <v>8731</v>
      </c>
    </row>
    <row r="80" spans="2:14" ht="20.100000000000001" customHeight="1">
      <c r="B80" s="215" t="s">
        <v>183</v>
      </c>
      <c r="C80" s="216"/>
      <c r="D80" s="45">
        <v>58</v>
      </c>
      <c r="E80" s="46">
        <v>46</v>
      </c>
      <c r="F80" s="46">
        <v>67</v>
      </c>
      <c r="G80" s="46">
        <v>53</v>
      </c>
      <c r="H80" s="46">
        <v>27</v>
      </c>
      <c r="I80" s="46">
        <v>72</v>
      </c>
      <c r="J80" s="45">
        <v>28</v>
      </c>
      <c r="K80" s="47">
        <f t="shared" si="6"/>
        <v>351</v>
      </c>
      <c r="L80" s="195">
        <f t="shared" si="7"/>
        <v>0.17189030362389815</v>
      </c>
      <c r="N80" s="14">
        <v>2042</v>
      </c>
    </row>
    <row r="81" spans="2:14" ht="20.100000000000001" customHeight="1">
      <c r="B81" s="215" t="s">
        <v>184</v>
      </c>
      <c r="C81" s="216"/>
      <c r="D81" s="45">
        <v>65</v>
      </c>
      <c r="E81" s="46">
        <v>58</v>
      </c>
      <c r="F81" s="46">
        <v>111</v>
      </c>
      <c r="G81" s="46">
        <v>55</v>
      </c>
      <c r="H81" s="46">
        <v>61</v>
      </c>
      <c r="I81" s="46">
        <v>62</v>
      </c>
      <c r="J81" s="45">
        <v>33</v>
      </c>
      <c r="K81" s="47">
        <f t="shared" si="6"/>
        <v>445</v>
      </c>
      <c r="L81" s="195">
        <f t="shared" si="7"/>
        <v>0.16798791996979992</v>
      </c>
      <c r="N81" s="14">
        <v>2649</v>
      </c>
    </row>
    <row r="82" spans="2:14" ht="20.100000000000001" customHeight="1">
      <c r="B82" s="215" t="s">
        <v>185</v>
      </c>
      <c r="C82" s="216"/>
      <c r="D82" s="40">
        <v>268</v>
      </c>
      <c r="E82" s="39">
        <v>156</v>
      </c>
      <c r="F82" s="39">
        <v>260</v>
      </c>
      <c r="G82" s="39">
        <v>129</v>
      </c>
      <c r="H82" s="39">
        <v>129</v>
      </c>
      <c r="I82" s="39">
        <v>168</v>
      </c>
      <c r="J82" s="40">
        <v>95</v>
      </c>
      <c r="K82" s="190">
        <f t="shared" si="6"/>
        <v>1205</v>
      </c>
      <c r="L82" s="197">
        <f t="shared" si="7"/>
        <v>0.18988339111251182</v>
      </c>
      <c r="N82" s="14">
        <v>6346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7142</v>
      </c>
      <c r="E5" s="149">
        <v>391500.66000000009</v>
      </c>
      <c r="F5" s="151">
        <v>1968</v>
      </c>
      <c r="G5" s="152">
        <v>38219.939999999995</v>
      </c>
      <c r="H5" s="150">
        <v>543</v>
      </c>
      <c r="I5" s="149">
        <v>111390.31999999999</v>
      </c>
      <c r="J5" s="151">
        <v>1200</v>
      </c>
      <c r="K5" s="152">
        <v>393495.17</v>
      </c>
      <c r="M5" s="162">
        <f>Q5+Q7</f>
        <v>45329</v>
      </c>
      <c r="N5" s="121" t="s">
        <v>106</v>
      </c>
      <c r="O5" s="122"/>
      <c r="P5" s="134"/>
      <c r="Q5" s="123">
        <v>35612</v>
      </c>
      <c r="R5" s="124">
        <v>2102576.189999999</v>
      </c>
      <c r="S5" s="124">
        <f>R5/Q5*100</f>
        <v>5904.1227395259994</v>
      </c>
    </row>
    <row r="6" spans="1:19" ht="20.100000000000001" customHeight="1">
      <c r="B6" s="217" t="s">
        <v>113</v>
      </c>
      <c r="C6" s="217"/>
      <c r="D6" s="153">
        <v>4982</v>
      </c>
      <c r="E6" s="154">
        <v>300825.52</v>
      </c>
      <c r="F6" s="155">
        <v>1728</v>
      </c>
      <c r="G6" s="156">
        <v>33716.1</v>
      </c>
      <c r="H6" s="153">
        <v>406</v>
      </c>
      <c r="I6" s="154">
        <v>88994.319999999992</v>
      </c>
      <c r="J6" s="155">
        <v>869</v>
      </c>
      <c r="K6" s="156">
        <v>271630.44999999995</v>
      </c>
      <c r="M6" s="58"/>
      <c r="N6" s="125"/>
      <c r="O6" s="94" t="s">
        <v>103</v>
      </c>
      <c r="P6" s="107"/>
      <c r="Q6" s="98">
        <f>Q5/Q$13</f>
        <v>0.63527061257982809</v>
      </c>
      <c r="R6" s="99">
        <f>R5/R$13</f>
        <v>0.39949721795658671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3059</v>
      </c>
      <c r="E7" s="154">
        <v>178794.31</v>
      </c>
      <c r="F7" s="155">
        <v>1023</v>
      </c>
      <c r="G7" s="156">
        <v>18543.070000000003</v>
      </c>
      <c r="H7" s="153">
        <v>476</v>
      </c>
      <c r="I7" s="154">
        <v>106616.73999999999</v>
      </c>
      <c r="J7" s="155">
        <v>617</v>
      </c>
      <c r="K7" s="156">
        <v>193407.27</v>
      </c>
      <c r="M7" s="58"/>
      <c r="N7" s="126" t="s">
        <v>107</v>
      </c>
      <c r="O7" s="127"/>
      <c r="P7" s="135"/>
      <c r="Q7" s="128">
        <v>9717</v>
      </c>
      <c r="R7" s="129">
        <v>183380.71999999994</v>
      </c>
      <c r="S7" s="129">
        <f>R7/Q7*100</f>
        <v>1887.2153956982602</v>
      </c>
    </row>
    <row r="8" spans="1:19" ht="20.100000000000001" customHeight="1">
      <c r="B8" s="217" t="s">
        <v>115</v>
      </c>
      <c r="C8" s="217"/>
      <c r="D8" s="153">
        <v>1350</v>
      </c>
      <c r="E8" s="154">
        <v>81196.349999999991</v>
      </c>
      <c r="F8" s="155">
        <v>320</v>
      </c>
      <c r="G8" s="156">
        <v>5742.5399999999991</v>
      </c>
      <c r="H8" s="153">
        <v>65</v>
      </c>
      <c r="I8" s="154">
        <v>14308.42</v>
      </c>
      <c r="J8" s="155">
        <v>325</v>
      </c>
      <c r="K8" s="156">
        <v>101028.95999999999</v>
      </c>
      <c r="L8" s="89"/>
      <c r="M8" s="88"/>
      <c r="N8" s="130"/>
      <c r="O8" s="94" t="s">
        <v>103</v>
      </c>
      <c r="P8" s="107"/>
      <c r="Q8" s="98">
        <f>Q7/Q$13</f>
        <v>0.17333832816011988</v>
      </c>
      <c r="R8" s="99">
        <f>R7/R$13</f>
        <v>3.4843012022729984E-2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1960</v>
      </c>
      <c r="E9" s="154">
        <v>131364.66</v>
      </c>
      <c r="F9" s="155">
        <v>491</v>
      </c>
      <c r="G9" s="156">
        <v>10591.020000000004</v>
      </c>
      <c r="H9" s="153">
        <v>332</v>
      </c>
      <c r="I9" s="154">
        <v>66078.180000000008</v>
      </c>
      <c r="J9" s="155">
        <v>412</v>
      </c>
      <c r="K9" s="156">
        <v>130351.77000000002</v>
      </c>
      <c r="L9" s="89"/>
      <c r="M9" s="88"/>
      <c r="N9" s="126" t="s">
        <v>108</v>
      </c>
      <c r="O9" s="127"/>
      <c r="P9" s="135"/>
      <c r="Q9" s="128">
        <v>3921</v>
      </c>
      <c r="R9" s="129">
        <v>859269.21999999986</v>
      </c>
      <c r="S9" s="129">
        <f>R9/Q9*100</f>
        <v>21914.542718694207</v>
      </c>
    </row>
    <row r="10" spans="1:19" ht="20.100000000000001" customHeight="1">
      <c r="B10" s="217" t="s">
        <v>117</v>
      </c>
      <c r="C10" s="217"/>
      <c r="D10" s="153">
        <v>4616</v>
      </c>
      <c r="E10" s="154">
        <v>285141.63999999996</v>
      </c>
      <c r="F10" s="155">
        <v>906</v>
      </c>
      <c r="G10" s="156">
        <v>17556.37</v>
      </c>
      <c r="H10" s="153">
        <v>594</v>
      </c>
      <c r="I10" s="154">
        <v>139271.16000000003</v>
      </c>
      <c r="J10" s="155">
        <v>975</v>
      </c>
      <c r="K10" s="156">
        <v>312510.39</v>
      </c>
      <c r="L10" s="89"/>
      <c r="M10" s="88"/>
      <c r="N10" s="95"/>
      <c r="O10" s="94" t="s">
        <v>103</v>
      </c>
      <c r="P10" s="107"/>
      <c r="Q10" s="98">
        <f>Q9/Q$13</f>
        <v>6.9945413678689922E-2</v>
      </c>
      <c r="R10" s="99">
        <f>R9/R$13</f>
        <v>0.16326431569917396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9683</v>
      </c>
      <c r="E11" s="154">
        <v>552258.94999999995</v>
      </c>
      <c r="F11" s="155">
        <v>2388</v>
      </c>
      <c r="G11" s="156">
        <v>42201.94</v>
      </c>
      <c r="H11" s="153">
        <v>1195</v>
      </c>
      <c r="I11" s="154">
        <v>271672.37000000005</v>
      </c>
      <c r="J11" s="155">
        <v>1674</v>
      </c>
      <c r="K11" s="156">
        <v>489269.35000000003</v>
      </c>
      <c r="L11" s="89"/>
      <c r="M11" s="88"/>
      <c r="N11" s="126" t="s">
        <v>109</v>
      </c>
      <c r="O11" s="127"/>
      <c r="P11" s="135"/>
      <c r="Q11" s="101">
        <v>6808</v>
      </c>
      <c r="R11" s="102">
        <v>2117829.77</v>
      </c>
      <c r="S11" s="102">
        <f>R11/Q11*100</f>
        <v>31107.95784371328</v>
      </c>
    </row>
    <row r="12" spans="1:19" ht="20.100000000000001" customHeight="1" thickBot="1">
      <c r="B12" s="218" t="s">
        <v>119</v>
      </c>
      <c r="C12" s="218"/>
      <c r="D12" s="157">
        <v>2820</v>
      </c>
      <c r="E12" s="158">
        <v>181494.09999999995</v>
      </c>
      <c r="F12" s="159">
        <v>893</v>
      </c>
      <c r="G12" s="160">
        <v>16809.740000000002</v>
      </c>
      <c r="H12" s="157">
        <v>310</v>
      </c>
      <c r="I12" s="158">
        <v>60937.710000000006</v>
      </c>
      <c r="J12" s="159">
        <v>736</v>
      </c>
      <c r="K12" s="160">
        <v>226136.40999999997</v>
      </c>
      <c r="L12" s="89"/>
      <c r="M12" s="88"/>
      <c r="N12" s="125"/>
      <c r="O12" s="84" t="s">
        <v>103</v>
      </c>
      <c r="P12" s="108"/>
      <c r="Q12" s="103">
        <f>Q11/Q$13</f>
        <v>0.12144564558136216</v>
      </c>
      <c r="R12" s="104">
        <f>R11/R$13</f>
        <v>0.40239545432150942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35612</v>
      </c>
      <c r="E13" s="149">
        <v>2102576.189999999</v>
      </c>
      <c r="F13" s="151">
        <v>9717</v>
      </c>
      <c r="G13" s="152">
        <v>183380.71999999994</v>
      </c>
      <c r="H13" s="150">
        <v>3921</v>
      </c>
      <c r="I13" s="149">
        <v>859269.21999999986</v>
      </c>
      <c r="J13" s="151">
        <v>6808</v>
      </c>
      <c r="K13" s="152">
        <v>2117829.77</v>
      </c>
      <c r="M13" s="58"/>
      <c r="N13" s="131" t="s">
        <v>110</v>
      </c>
      <c r="O13" s="132"/>
      <c r="P13" s="133"/>
      <c r="Q13" s="96">
        <f>Q5+Q7+Q9+Q11</f>
        <v>56058</v>
      </c>
      <c r="R13" s="97">
        <f>R5+R7+R9+R11</f>
        <v>5263055.8999999985</v>
      </c>
      <c r="S13" s="97">
        <f>R13/Q13*100</f>
        <v>9388.5902101394968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0.6580668939463743</v>
      </c>
      <c r="O16" s="58">
        <f>F5/(D5+F5+H5+J5)</f>
        <v>0.18133235050216531</v>
      </c>
      <c r="P16" s="58">
        <f>H5/(D5+F5+H5+J5)</f>
        <v>5.0032249147701095E-2</v>
      </c>
      <c r="Q16" s="58">
        <f>J5/(D5+F5+H5+J5)</f>
        <v>0.11056850640375933</v>
      </c>
    </row>
    <row r="17" spans="13:17" ht="20.100000000000001" customHeight="1">
      <c r="M17" s="14" t="s">
        <v>132</v>
      </c>
      <c r="N17" s="58">
        <f t="shared" ref="N17:N23" si="0">D6/(D6+F6+H6+J6)</f>
        <v>0.62391984971822168</v>
      </c>
      <c r="O17" s="58">
        <f t="shared" ref="O17:O23" si="1">F6/(D6+F6+H6+J6)</f>
        <v>0.21640576080150281</v>
      </c>
      <c r="P17" s="58">
        <f t="shared" ref="P17:P23" si="2">H6/(D6+F6+H6+J6)</f>
        <v>5.0845335003130869E-2</v>
      </c>
      <c r="Q17" s="58">
        <f t="shared" ref="Q17:Q23" si="3">J6/(D6+F6+H6+J6)</f>
        <v>0.10882905447714465</v>
      </c>
    </row>
    <row r="18" spans="13:17" ht="20.100000000000001" customHeight="1">
      <c r="M18" s="14" t="s">
        <v>133</v>
      </c>
      <c r="N18" s="58">
        <f t="shared" si="0"/>
        <v>0.59111111111111114</v>
      </c>
      <c r="O18" s="58">
        <f t="shared" si="1"/>
        <v>0.19768115942028985</v>
      </c>
      <c r="P18" s="58">
        <f t="shared" si="2"/>
        <v>9.1980676328502417E-2</v>
      </c>
      <c r="Q18" s="58">
        <f t="shared" si="3"/>
        <v>0.11922705314009661</v>
      </c>
    </row>
    <row r="19" spans="13:17" ht="20.100000000000001" customHeight="1">
      <c r="M19" s="14" t="s">
        <v>134</v>
      </c>
      <c r="N19" s="58">
        <f t="shared" si="0"/>
        <v>0.65533980582524276</v>
      </c>
      <c r="O19" s="58">
        <f t="shared" si="1"/>
        <v>0.1553398058252427</v>
      </c>
      <c r="P19" s="58">
        <f t="shared" si="2"/>
        <v>3.1553398058252427E-2</v>
      </c>
      <c r="Q19" s="58">
        <f t="shared" si="3"/>
        <v>0.15776699029126215</v>
      </c>
    </row>
    <row r="20" spans="13:17" ht="20.100000000000001" customHeight="1">
      <c r="M20" s="14" t="s">
        <v>135</v>
      </c>
      <c r="N20" s="58">
        <f t="shared" si="0"/>
        <v>0.61345852895148667</v>
      </c>
      <c r="O20" s="58">
        <f t="shared" si="1"/>
        <v>0.15367762128325507</v>
      </c>
      <c r="P20" s="58">
        <f t="shared" si="2"/>
        <v>0.10391236306729265</v>
      </c>
      <c r="Q20" s="58">
        <f t="shared" si="3"/>
        <v>0.12895148669796558</v>
      </c>
    </row>
    <row r="21" spans="13:17" ht="20.100000000000001" customHeight="1">
      <c r="M21" s="14" t="s">
        <v>136</v>
      </c>
      <c r="N21" s="58">
        <f t="shared" si="0"/>
        <v>0.65096601325624026</v>
      </c>
      <c r="O21" s="58">
        <f t="shared" si="1"/>
        <v>0.1277675927231702</v>
      </c>
      <c r="P21" s="58">
        <f t="shared" si="2"/>
        <v>8.3768156818502332E-2</v>
      </c>
      <c r="Q21" s="58">
        <f t="shared" si="3"/>
        <v>0.13749823720208715</v>
      </c>
    </row>
    <row r="22" spans="13:17" ht="20.100000000000001" customHeight="1">
      <c r="M22" s="14" t="s">
        <v>137</v>
      </c>
      <c r="N22" s="58">
        <f t="shared" si="0"/>
        <v>0.64812583668005352</v>
      </c>
      <c r="O22" s="58">
        <f t="shared" si="1"/>
        <v>0.15983935742971889</v>
      </c>
      <c r="P22" s="58">
        <f t="shared" si="2"/>
        <v>7.9986613119143235E-2</v>
      </c>
      <c r="Q22" s="58">
        <f t="shared" si="3"/>
        <v>0.11204819277108434</v>
      </c>
    </row>
    <row r="23" spans="13:17" ht="20.100000000000001" customHeight="1">
      <c r="M23" s="14" t="s">
        <v>138</v>
      </c>
      <c r="N23" s="58">
        <f t="shared" si="0"/>
        <v>0.59256146249212016</v>
      </c>
      <c r="O23" s="58">
        <f t="shared" si="1"/>
        <v>0.18764446312250474</v>
      </c>
      <c r="P23" s="58">
        <f t="shared" si="2"/>
        <v>6.5139735238495478E-2</v>
      </c>
      <c r="Q23" s="58">
        <f t="shared" si="3"/>
        <v>0.15465433914687959</v>
      </c>
    </row>
    <row r="24" spans="13:17" ht="20.100000000000001" customHeight="1">
      <c r="M24" s="14" t="s">
        <v>139</v>
      </c>
      <c r="N24" s="58">
        <f t="shared" ref="N24" si="4">D13/(D13+F13+H13+J13)</f>
        <v>0.63527061257982809</v>
      </c>
      <c r="O24" s="58">
        <f t="shared" ref="O24" si="5">F13/(D13+F13+H13+J13)</f>
        <v>0.17333832816011988</v>
      </c>
      <c r="P24" s="58">
        <f t="shared" ref="P24" si="6">H13/(D13+F13+H13+J13)</f>
        <v>6.9945413678689922E-2</v>
      </c>
      <c r="Q24" s="58">
        <f t="shared" ref="Q24" si="7">J13/(D13+F13+H13+J13)</f>
        <v>0.12144564558136216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0.41889376089984609</v>
      </c>
      <c r="O29" s="58">
        <f>G5/(E5+G5+I5+K5)</f>
        <v>4.0894169649590015E-2</v>
      </c>
      <c r="P29" s="58">
        <f>I5/(E5+G5+I5+K5)</f>
        <v>0.11918424370635118</v>
      </c>
      <c r="Q29" s="58">
        <f>K5/(E5+G5+I5+K5)</f>
        <v>0.42102782574421266</v>
      </c>
    </row>
    <row r="30" spans="13:17" ht="20.100000000000001" customHeight="1">
      <c r="M30" s="14" t="s">
        <v>132</v>
      </c>
      <c r="N30" s="58">
        <f t="shared" ref="N30:N37" si="8">E6/(E6+G6+I6+K6)</f>
        <v>0.43273887277548051</v>
      </c>
      <c r="O30" s="58">
        <f t="shared" ref="O30:O37" si="9">G6/(E6+G6+I6+K6)</f>
        <v>4.850076252967294E-2</v>
      </c>
      <c r="P30" s="58">
        <f t="shared" ref="P30:P37" si="10">I6/(E6+G6+I6+K6)</f>
        <v>0.12801873232104907</v>
      </c>
      <c r="Q30" s="58">
        <f t="shared" ref="Q30:Q37" si="11">K6/(E6+G6+I6+K6)</f>
        <v>0.39074163237379755</v>
      </c>
    </row>
    <row r="31" spans="13:17" ht="20.100000000000001" customHeight="1">
      <c r="M31" s="14" t="s">
        <v>133</v>
      </c>
      <c r="N31" s="58">
        <f t="shared" si="8"/>
        <v>0.3594857051529472</v>
      </c>
      <c r="O31" s="58">
        <f t="shared" si="9"/>
        <v>3.7282890012833532E-2</v>
      </c>
      <c r="P31" s="58">
        <f t="shared" si="10"/>
        <v>0.21436472983960414</v>
      </c>
      <c r="Q31" s="58">
        <f t="shared" si="11"/>
        <v>0.38886667499461502</v>
      </c>
    </row>
    <row r="32" spans="13:17" ht="20.100000000000001" customHeight="1">
      <c r="M32" s="14" t="s">
        <v>134</v>
      </c>
      <c r="N32" s="58">
        <f t="shared" si="8"/>
        <v>0.40141312671031559</v>
      </c>
      <c r="O32" s="58">
        <f t="shared" si="9"/>
        <v>2.8389588160786235E-2</v>
      </c>
      <c r="P32" s="58">
        <f t="shared" si="10"/>
        <v>7.0737017248736114E-2</v>
      </c>
      <c r="Q32" s="58">
        <f t="shared" si="11"/>
        <v>0.49946026788016218</v>
      </c>
    </row>
    <row r="33" spans="13:17" ht="20.100000000000001" customHeight="1">
      <c r="M33" s="14" t="s">
        <v>135</v>
      </c>
      <c r="N33" s="58">
        <f t="shared" si="8"/>
        <v>0.38820992487180972</v>
      </c>
      <c r="O33" s="58">
        <f t="shared" si="9"/>
        <v>3.1298669509104163E-2</v>
      </c>
      <c r="P33" s="58">
        <f t="shared" si="10"/>
        <v>0.19527478161528314</v>
      </c>
      <c r="Q33" s="58">
        <f t="shared" si="11"/>
        <v>0.38521662400380302</v>
      </c>
    </row>
    <row r="34" spans="13:17" ht="20.100000000000001" customHeight="1">
      <c r="M34" s="14" t="s">
        <v>136</v>
      </c>
      <c r="N34" s="58">
        <f t="shared" si="8"/>
        <v>0.37793156384514903</v>
      </c>
      <c r="O34" s="58">
        <f t="shared" si="9"/>
        <v>2.3269510442403499E-2</v>
      </c>
      <c r="P34" s="58">
        <f t="shared" si="10"/>
        <v>0.18459235661732179</v>
      </c>
      <c r="Q34" s="58">
        <f t="shared" si="11"/>
        <v>0.41420656909512565</v>
      </c>
    </row>
    <row r="35" spans="13:17" ht="20.100000000000001" customHeight="1">
      <c r="M35" s="14" t="s">
        <v>137</v>
      </c>
      <c r="N35" s="58">
        <f t="shared" si="8"/>
        <v>0.40745011550479449</v>
      </c>
      <c r="O35" s="58">
        <f t="shared" si="9"/>
        <v>3.1136091732920597E-2</v>
      </c>
      <c r="P35" s="58">
        <f t="shared" si="10"/>
        <v>0.20043665844792791</v>
      </c>
      <c r="Q35" s="58">
        <f t="shared" si="11"/>
        <v>0.36097713431435696</v>
      </c>
    </row>
    <row r="36" spans="13:17" ht="20.100000000000001" customHeight="1">
      <c r="M36" s="14" t="s">
        <v>138</v>
      </c>
      <c r="N36" s="58">
        <f t="shared" si="8"/>
        <v>0.37392324117889486</v>
      </c>
      <c r="O36" s="58">
        <f t="shared" si="9"/>
        <v>3.4632268840554696E-2</v>
      </c>
      <c r="P36" s="58">
        <f t="shared" si="10"/>
        <v>0.12554692429792241</v>
      </c>
      <c r="Q36" s="58">
        <f t="shared" si="11"/>
        <v>0.46589756568262808</v>
      </c>
    </row>
    <row r="37" spans="13:17" ht="20.100000000000001" customHeight="1">
      <c r="M37" s="14" t="s">
        <v>139</v>
      </c>
      <c r="N37" s="58">
        <f t="shared" si="8"/>
        <v>0.39949721795658671</v>
      </c>
      <c r="O37" s="58">
        <f t="shared" si="9"/>
        <v>3.4843012022729984E-2</v>
      </c>
      <c r="P37" s="58">
        <f t="shared" si="10"/>
        <v>0.16326431569917396</v>
      </c>
      <c r="Q37" s="58">
        <f t="shared" si="11"/>
        <v>0.40239545432150942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4977</v>
      </c>
      <c r="F5" s="164">
        <f t="shared" ref="F5:F16" si="0">E5/SUM(E$5:E$16)</f>
        <v>0.13975626193417948</v>
      </c>
      <c r="G5" s="165">
        <v>323803.12999999995</v>
      </c>
      <c r="H5" s="166">
        <f t="shared" ref="H5:H16" si="1">G5/SUM(G$5:G$16)</f>
        <v>0.1540030423344611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214</v>
      </c>
      <c r="F6" s="168">
        <f t="shared" si="0"/>
        <v>6.0092103785240932E-3</v>
      </c>
      <c r="G6" s="169">
        <v>15038.410000000003</v>
      </c>
      <c r="H6" s="170">
        <f t="shared" si="1"/>
        <v>7.1523733938982752E-3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2591</v>
      </c>
      <c r="F7" s="168">
        <f t="shared" si="0"/>
        <v>7.2756374255868811E-2</v>
      </c>
      <c r="G7" s="169">
        <v>114557.56999999999</v>
      </c>
      <c r="H7" s="170">
        <f t="shared" si="1"/>
        <v>5.4484384701417164E-2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451</v>
      </c>
      <c r="F8" s="168">
        <f t="shared" si="0"/>
        <v>1.2664270470627879E-2</v>
      </c>
      <c r="G8" s="169">
        <v>19532.579999999998</v>
      </c>
      <c r="H8" s="170">
        <f t="shared" si="1"/>
        <v>9.2898322034170849E-3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5271</v>
      </c>
      <c r="F9" s="168">
        <f t="shared" si="0"/>
        <v>0.14801190609906772</v>
      </c>
      <c r="G9" s="169">
        <v>70411.059999999983</v>
      </c>
      <c r="H9" s="170">
        <f t="shared" si="1"/>
        <v>3.3487994553957158E-2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6974</v>
      </c>
      <c r="F10" s="168">
        <f t="shared" si="0"/>
        <v>0.19583286532629451</v>
      </c>
      <c r="G10" s="169">
        <v>781067.32</v>
      </c>
      <c r="H10" s="170">
        <f t="shared" si="1"/>
        <v>0.3714811019523625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3164</v>
      </c>
      <c r="F11" s="168">
        <f t="shared" si="0"/>
        <v>8.8846456250702005E-2</v>
      </c>
      <c r="G11" s="169">
        <v>270480.52</v>
      </c>
      <c r="H11" s="170">
        <f t="shared" si="1"/>
        <v>0.12864243459353547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1140</v>
      </c>
      <c r="F12" s="168">
        <f t="shared" si="0"/>
        <v>3.2011681455689091E-2</v>
      </c>
      <c r="G12" s="169">
        <v>132673.60000000001</v>
      </c>
      <c r="H12" s="170">
        <f t="shared" si="1"/>
        <v>6.3100495777991289E-2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231</v>
      </c>
      <c r="F13" s="168">
        <f t="shared" si="0"/>
        <v>6.4865775581264742E-3</v>
      </c>
      <c r="G13" s="169">
        <v>16793.169999999998</v>
      </c>
      <c r="H13" s="170">
        <f t="shared" si="1"/>
        <v>7.9869495716110052E-3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9546</v>
      </c>
      <c r="F15" s="168">
        <f t="shared" si="0"/>
        <v>0.26805571155790181</v>
      </c>
      <c r="G15" s="169">
        <v>133291.16999999998</v>
      </c>
      <c r="H15" s="170">
        <f t="shared" si="1"/>
        <v>6.3394216406493217E-2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1053</v>
      </c>
      <c r="F16" s="172">
        <f t="shared" si="0"/>
        <v>2.9568684713018083E-2</v>
      </c>
      <c r="G16" s="173">
        <v>224927.66</v>
      </c>
      <c r="H16" s="174">
        <f t="shared" si="1"/>
        <v>0.10697717451085566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1</v>
      </c>
      <c r="F18" s="168">
        <f t="shared" si="2"/>
        <v>1.0291242152927858E-4</v>
      </c>
      <c r="G18" s="169">
        <v>12.02</v>
      </c>
      <c r="H18" s="170">
        <f t="shared" si="3"/>
        <v>6.5546694330788976E-5</v>
      </c>
    </row>
    <row r="19" spans="2:8" s="14" customFormat="1" ht="20.100000000000001" customHeight="1">
      <c r="B19" s="229"/>
      <c r="C19" s="222" t="s">
        <v>85</v>
      </c>
      <c r="D19" s="223"/>
      <c r="E19" s="167">
        <v>813</v>
      </c>
      <c r="F19" s="168">
        <f t="shared" si="2"/>
        <v>8.3667798703303486E-2</v>
      </c>
      <c r="G19" s="169">
        <v>24831.109999999997</v>
      </c>
      <c r="H19" s="170">
        <f t="shared" si="3"/>
        <v>0.13540741905692155</v>
      </c>
    </row>
    <row r="20" spans="2:8" s="14" customFormat="1" ht="20.100000000000001" customHeight="1">
      <c r="B20" s="229"/>
      <c r="C20" s="222" t="s">
        <v>86</v>
      </c>
      <c r="D20" s="223"/>
      <c r="E20" s="167">
        <v>211</v>
      </c>
      <c r="F20" s="168">
        <f t="shared" si="2"/>
        <v>2.1714520942677781E-2</v>
      </c>
      <c r="G20" s="169">
        <v>6774.199999999998</v>
      </c>
      <c r="H20" s="170">
        <f t="shared" si="3"/>
        <v>3.6940633671849459E-2</v>
      </c>
    </row>
    <row r="21" spans="2:8" s="14" customFormat="1" ht="20.100000000000001" customHeight="1">
      <c r="B21" s="229"/>
      <c r="C21" s="222" t="s">
        <v>87</v>
      </c>
      <c r="D21" s="223"/>
      <c r="E21" s="167">
        <v>519</v>
      </c>
      <c r="F21" s="168">
        <f t="shared" si="2"/>
        <v>5.3411546773695584E-2</v>
      </c>
      <c r="G21" s="169">
        <v>6165.3600000000006</v>
      </c>
      <c r="H21" s="170">
        <f t="shared" si="3"/>
        <v>3.3620546369323885E-2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2512</v>
      </c>
      <c r="F23" s="168">
        <f t="shared" si="2"/>
        <v>0.2585160028815478</v>
      </c>
      <c r="G23" s="169">
        <v>87646.550000000032</v>
      </c>
      <c r="H23" s="170">
        <f t="shared" si="3"/>
        <v>0.47794855424277988</v>
      </c>
    </row>
    <row r="24" spans="2:8" s="14" customFormat="1" ht="20.100000000000001" customHeight="1">
      <c r="B24" s="229"/>
      <c r="C24" s="222" t="s">
        <v>90</v>
      </c>
      <c r="D24" s="223"/>
      <c r="E24" s="167">
        <v>74</v>
      </c>
      <c r="F24" s="168">
        <f t="shared" si="2"/>
        <v>7.6155191931666149E-3</v>
      </c>
      <c r="G24" s="169">
        <v>2923.0399999999995</v>
      </c>
      <c r="H24" s="170">
        <f t="shared" si="3"/>
        <v>1.5939734558791128E-2</v>
      </c>
    </row>
    <row r="25" spans="2:8" s="14" customFormat="1" ht="20.100000000000001" customHeight="1">
      <c r="B25" s="229"/>
      <c r="C25" s="222" t="s">
        <v>144</v>
      </c>
      <c r="D25" s="223"/>
      <c r="E25" s="167">
        <v>12</v>
      </c>
      <c r="F25" s="168">
        <f t="shared" si="2"/>
        <v>1.234949058351343E-3</v>
      </c>
      <c r="G25" s="169">
        <v>454.61000000000013</v>
      </c>
      <c r="H25" s="170">
        <f t="shared" si="3"/>
        <v>2.4790501422395994E-3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5347</v>
      </c>
      <c r="F27" s="168">
        <f t="shared" si="2"/>
        <v>0.55027271791705257</v>
      </c>
      <c r="G27" s="169">
        <v>34854.78</v>
      </c>
      <c r="H27" s="170">
        <f t="shared" si="3"/>
        <v>0.19006785446147229</v>
      </c>
    </row>
    <row r="28" spans="2:8" s="14" customFormat="1" ht="20.100000000000001" customHeight="1">
      <c r="B28" s="230"/>
      <c r="C28" s="222" t="s">
        <v>91</v>
      </c>
      <c r="D28" s="223"/>
      <c r="E28" s="171">
        <v>228</v>
      </c>
      <c r="F28" s="172">
        <f t="shared" si="2"/>
        <v>2.3464032108675516E-2</v>
      </c>
      <c r="G28" s="173">
        <v>19719.05</v>
      </c>
      <c r="H28" s="174">
        <f t="shared" si="3"/>
        <v>0.10753066080229154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203</v>
      </c>
      <c r="F29" s="176">
        <f t="shared" ref="F29:F40" si="4">E29/SUM(E$29:E$40)</f>
        <v>5.1772507013516961E-2</v>
      </c>
      <c r="G29" s="177">
        <v>35889.629999999997</v>
      </c>
      <c r="H29" s="178">
        <f t="shared" ref="H29:H40" si="5">G29/SUM(G$29:G$40)</f>
        <v>4.1767619698980955E-2</v>
      </c>
    </row>
    <row r="30" spans="2:8" s="14" customFormat="1" ht="20.100000000000001" customHeight="1">
      <c r="B30" s="253"/>
      <c r="C30" s="222" t="s">
        <v>74</v>
      </c>
      <c r="D30" s="223"/>
      <c r="E30" s="167">
        <v>3</v>
      </c>
      <c r="F30" s="168">
        <f t="shared" si="4"/>
        <v>7.6511094108645751E-4</v>
      </c>
      <c r="G30" s="169">
        <v>528.05999999999995</v>
      </c>
      <c r="H30" s="170">
        <f t="shared" si="5"/>
        <v>6.1454546224755954E-4</v>
      </c>
    </row>
    <row r="31" spans="2:8" s="14" customFormat="1" ht="20.100000000000001" customHeight="1">
      <c r="B31" s="253"/>
      <c r="C31" s="222" t="s">
        <v>75</v>
      </c>
      <c r="D31" s="223"/>
      <c r="E31" s="167">
        <v>120</v>
      </c>
      <c r="F31" s="168">
        <f t="shared" si="4"/>
        <v>3.0604437643458302E-2</v>
      </c>
      <c r="G31" s="169">
        <v>16328.809999999994</v>
      </c>
      <c r="H31" s="170">
        <f t="shared" si="5"/>
        <v>1.9003136176575713E-2</v>
      </c>
    </row>
    <row r="32" spans="2:8" s="14" customFormat="1" ht="20.100000000000001" customHeight="1">
      <c r="B32" s="253"/>
      <c r="C32" s="222" t="s">
        <v>76</v>
      </c>
      <c r="D32" s="223"/>
      <c r="E32" s="167">
        <v>7</v>
      </c>
      <c r="F32" s="168">
        <f t="shared" si="4"/>
        <v>1.7852588625350675E-3</v>
      </c>
      <c r="G32" s="169">
        <v>465.53</v>
      </c>
      <c r="H32" s="170">
        <f t="shared" si="5"/>
        <v>5.417743230695497E-4</v>
      </c>
    </row>
    <row r="33" spans="2:8" s="14" customFormat="1" ht="20.100000000000001" customHeight="1">
      <c r="B33" s="253"/>
      <c r="C33" s="222" t="s">
        <v>77</v>
      </c>
      <c r="D33" s="223"/>
      <c r="E33" s="167">
        <v>578</v>
      </c>
      <c r="F33" s="168">
        <f t="shared" si="4"/>
        <v>0.14741137464932416</v>
      </c>
      <c r="G33" s="169">
        <v>132103.53000000003</v>
      </c>
      <c r="H33" s="170">
        <f t="shared" si="5"/>
        <v>0.15373939497099645</v>
      </c>
    </row>
    <row r="34" spans="2:8" s="14" customFormat="1" ht="20.100000000000001" customHeight="1">
      <c r="B34" s="253"/>
      <c r="C34" s="222" t="s">
        <v>78</v>
      </c>
      <c r="D34" s="223"/>
      <c r="E34" s="167">
        <v>127</v>
      </c>
      <c r="F34" s="168">
        <f t="shared" si="4"/>
        <v>3.2389696505993368E-2</v>
      </c>
      <c r="G34" s="169">
        <v>9112.8700000000008</v>
      </c>
      <c r="H34" s="170">
        <f t="shared" si="5"/>
        <v>1.0605372318584856E-2</v>
      </c>
    </row>
    <row r="35" spans="2:8" s="14" customFormat="1" ht="20.100000000000001" customHeight="1">
      <c r="B35" s="253"/>
      <c r="C35" s="222" t="s">
        <v>79</v>
      </c>
      <c r="D35" s="223"/>
      <c r="E35" s="167">
        <v>1788</v>
      </c>
      <c r="F35" s="168">
        <f t="shared" si="4"/>
        <v>0.45600612088752868</v>
      </c>
      <c r="G35" s="169">
        <v>516736.33999999997</v>
      </c>
      <c r="H35" s="170">
        <f t="shared" si="5"/>
        <v>0.60136721759915945</v>
      </c>
    </row>
    <row r="36" spans="2:8" s="14" customFormat="1" ht="20.100000000000001" customHeight="1">
      <c r="B36" s="253"/>
      <c r="C36" s="222" t="s">
        <v>80</v>
      </c>
      <c r="D36" s="223"/>
      <c r="E36" s="167">
        <v>23</v>
      </c>
      <c r="F36" s="168">
        <f t="shared" si="4"/>
        <v>5.8658505483295074E-3</v>
      </c>
      <c r="G36" s="169">
        <v>5767.52</v>
      </c>
      <c r="H36" s="170">
        <f t="shared" si="5"/>
        <v>6.7121221914593901E-3</v>
      </c>
    </row>
    <row r="37" spans="2:8" s="14" customFormat="1" ht="20.100000000000001" customHeight="1">
      <c r="B37" s="253"/>
      <c r="C37" s="222" t="s">
        <v>81</v>
      </c>
      <c r="D37" s="223"/>
      <c r="E37" s="167">
        <v>25</v>
      </c>
      <c r="F37" s="168">
        <f t="shared" si="4"/>
        <v>6.3759245090538128E-3</v>
      </c>
      <c r="G37" s="169">
        <v>5280.6</v>
      </c>
      <c r="H37" s="170">
        <f t="shared" si="5"/>
        <v>6.145454622475597E-3</v>
      </c>
    </row>
    <row r="38" spans="2:8" s="14" customFormat="1" ht="20.100000000000001" customHeight="1">
      <c r="B38" s="253"/>
      <c r="C38" s="222" t="s">
        <v>146</v>
      </c>
      <c r="D38" s="223"/>
      <c r="E38" s="167">
        <v>65</v>
      </c>
      <c r="F38" s="168">
        <f t="shared" si="4"/>
        <v>1.6577403723539913E-2</v>
      </c>
      <c r="G38" s="169">
        <v>19538.73</v>
      </c>
      <c r="H38" s="170">
        <f t="shared" si="5"/>
        <v>2.273877563076215E-2</v>
      </c>
    </row>
    <row r="39" spans="2:8" s="14" customFormat="1" ht="20.100000000000001" customHeight="1">
      <c r="B39" s="253"/>
      <c r="C39" s="247" t="s">
        <v>93</v>
      </c>
      <c r="D39" s="248"/>
      <c r="E39" s="167">
        <v>49</v>
      </c>
      <c r="F39" s="168">
        <f t="shared" si="4"/>
        <v>1.2496812037745473E-2</v>
      </c>
      <c r="G39" s="169">
        <v>13788.39</v>
      </c>
      <c r="H39" s="184">
        <f t="shared" si="5"/>
        <v>1.6046647173047813E-2</v>
      </c>
    </row>
    <row r="40" spans="2:8" s="14" customFormat="1" ht="20.100000000000001" customHeight="1">
      <c r="B40" s="182"/>
      <c r="C40" s="224" t="s">
        <v>147</v>
      </c>
      <c r="D40" s="225"/>
      <c r="E40" s="167">
        <v>933</v>
      </c>
      <c r="F40" s="185">
        <f t="shared" si="4"/>
        <v>0.23794950267788828</v>
      </c>
      <c r="G40" s="169">
        <v>103729.21</v>
      </c>
      <c r="H40" s="172">
        <f t="shared" si="5"/>
        <v>0.12071793983264059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3770</v>
      </c>
      <c r="F41" s="176">
        <f>E41/SUM(E$41:E$43)</f>
        <v>0.55376028202115157</v>
      </c>
      <c r="G41" s="177">
        <v>1110718.5099999998</v>
      </c>
      <c r="H41" s="178">
        <f>G41/SUM(G$41:G$43)</f>
        <v>0.52446071243960279</v>
      </c>
    </row>
    <row r="42" spans="2:8" s="14" customFormat="1" ht="20.100000000000001" customHeight="1">
      <c r="B42" s="250"/>
      <c r="C42" s="222" t="s">
        <v>96</v>
      </c>
      <c r="D42" s="223"/>
      <c r="E42" s="167">
        <v>2629</v>
      </c>
      <c r="F42" s="168">
        <f>E42/SUM(E$41:E$43)</f>
        <v>0.38616333725029378</v>
      </c>
      <c r="G42" s="169">
        <v>847039.05</v>
      </c>
      <c r="H42" s="170">
        <f>G42/SUM(G$41:G$43)</f>
        <v>0.39995615417191921</v>
      </c>
    </row>
    <row r="43" spans="2:8" s="14" customFormat="1" ht="20.100000000000001" customHeight="1">
      <c r="B43" s="251"/>
      <c r="C43" s="222" t="s">
        <v>148</v>
      </c>
      <c r="D43" s="223"/>
      <c r="E43" s="183">
        <v>409</v>
      </c>
      <c r="F43" s="168">
        <f>E43/SUM(E$41:E$43)</f>
        <v>6.0076380728554639E-2</v>
      </c>
      <c r="G43" s="169">
        <v>160072.20999999996</v>
      </c>
      <c r="H43" s="170">
        <f>G43/SUM(G$41:G$43)</f>
        <v>7.5583133388478149E-2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56058</v>
      </c>
      <c r="F44" s="179">
        <f>E44/E$44</f>
        <v>1</v>
      </c>
      <c r="G44" s="180">
        <f>SUM(G5:G43)</f>
        <v>5263055.8999999985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3472</v>
      </c>
      <c r="E4" s="67">
        <v>64405.44000000001</v>
      </c>
      <c r="F4" s="67">
        <f>E4*1000/D4</f>
        <v>18549.953917050694</v>
      </c>
      <c r="G4" s="67">
        <v>50320</v>
      </c>
      <c r="H4" s="63">
        <f>F4/G4</f>
        <v>0.36863978372517275</v>
      </c>
      <c r="K4" s="14">
        <f>D4*G4</f>
        <v>174711040</v>
      </c>
      <c r="L4" s="14" t="s">
        <v>26</v>
      </c>
      <c r="M4" s="24">
        <f>G4-F4</f>
        <v>31770.046082949306</v>
      </c>
    </row>
    <row r="5" spans="1:13" s="14" customFormat="1" ht="20.100000000000001" customHeight="1">
      <c r="B5" s="254" t="s">
        <v>27</v>
      </c>
      <c r="C5" s="255"/>
      <c r="D5" s="64">
        <v>3913</v>
      </c>
      <c r="E5" s="68">
        <v>118975.28000000001</v>
      </c>
      <c r="F5" s="68">
        <f t="shared" ref="F5:F13" si="0">E5*1000/D5</f>
        <v>30405.131612573477</v>
      </c>
      <c r="G5" s="68">
        <v>105310</v>
      </c>
      <c r="H5" s="65">
        <f t="shared" ref="H5:H10" si="1">F5/G5</f>
        <v>0.28872026979938731</v>
      </c>
      <c r="K5" s="14">
        <f t="shared" ref="K5:K10" si="2">D5*G5</f>
        <v>412078030</v>
      </c>
      <c r="L5" s="14" t="s">
        <v>27</v>
      </c>
      <c r="M5" s="24">
        <f t="shared" ref="M5:M10" si="3">G5-F5</f>
        <v>74904.868387426526</v>
      </c>
    </row>
    <row r="6" spans="1:13" s="14" customFormat="1" ht="20.100000000000001" customHeight="1">
      <c r="B6" s="254" t="s">
        <v>28</v>
      </c>
      <c r="C6" s="255"/>
      <c r="D6" s="64">
        <v>6339</v>
      </c>
      <c r="E6" s="68">
        <v>586371.82000000007</v>
      </c>
      <c r="F6" s="68">
        <f t="shared" si="0"/>
        <v>92502.259031392983</v>
      </c>
      <c r="G6" s="68">
        <v>167650</v>
      </c>
      <c r="H6" s="65">
        <f t="shared" si="1"/>
        <v>0.55175818092092443</v>
      </c>
      <c r="K6" s="14">
        <f t="shared" si="2"/>
        <v>1062733350</v>
      </c>
      <c r="L6" s="14" t="s">
        <v>28</v>
      </c>
      <c r="M6" s="24">
        <f t="shared" si="3"/>
        <v>75147.740968607017</v>
      </c>
    </row>
    <row r="7" spans="1:13" s="14" customFormat="1" ht="20.100000000000001" customHeight="1">
      <c r="B7" s="254" t="s">
        <v>29</v>
      </c>
      <c r="C7" s="255"/>
      <c r="D7" s="64">
        <v>3999</v>
      </c>
      <c r="E7" s="68">
        <v>461498.8000000001</v>
      </c>
      <c r="F7" s="68">
        <f t="shared" si="0"/>
        <v>115403.55088772195</v>
      </c>
      <c r="G7" s="68">
        <v>197050</v>
      </c>
      <c r="H7" s="65">
        <f t="shared" si="1"/>
        <v>0.58565618313992363</v>
      </c>
      <c r="K7" s="14">
        <f t="shared" si="2"/>
        <v>788002950</v>
      </c>
      <c r="L7" s="14" t="s">
        <v>29</v>
      </c>
      <c r="M7" s="24">
        <f t="shared" si="3"/>
        <v>81646.449112278046</v>
      </c>
    </row>
    <row r="8" spans="1:13" s="14" customFormat="1" ht="20.100000000000001" customHeight="1">
      <c r="B8" s="254" t="s">
        <v>30</v>
      </c>
      <c r="C8" s="255"/>
      <c r="D8" s="64">
        <v>2448</v>
      </c>
      <c r="E8" s="68">
        <v>380868.10999999987</v>
      </c>
      <c r="F8" s="68">
        <f t="shared" si="0"/>
        <v>155583.37826797381</v>
      </c>
      <c r="G8" s="68">
        <v>270480</v>
      </c>
      <c r="H8" s="65">
        <f t="shared" si="1"/>
        <v>0.57521213497476265</v>
      </c>
      <c r="K8" s="14">
        <f t="shared" si="2"/>
        <v>662135040</v>
      </c>
      <c r="L8" s="14" t="s">
        <v>30</v>
      </c>
      <c r="M8" s="24">
        <f t="shared" si="3"/>
        <v>114896.62173202619</v>
      </c>
    </row>
    <row r="9" spans="1:13" s="14" customFormat="1" ht="20.100000000000001" customHeight="1">
      <c r="B9" s="254" t="s">
        <v>31</v>
      </c>
      <c r="C9" s="255"/>
      <c r="D9" s="64">
        <v>2309</v>
      </c>
      <c r="E9" s="68">
        <v>433493.83</v>
      </c>
      <c r="F9" s="68">
        <f t="shared" si="0"/>
        <v>187740.93980077957</v>
      </c>
      <c r="G9" s="68">
        <v>309380</v>
      </c>
      <c r="H9" s="65">
        <f t="shared" si="1"/>
        <v>0.60682959402928294</v>
      </c>
      <c r="K9" s="14">
        <f t="shared" si="2"/>
        <v>714358420</v>
      </c>
      <c r="L9" s="14" t="s">
        <v>31</v>
      </c>
      <c r="M9" s="24">
        <f t="shared" si="3"/>
        <v>121639.06019922043</v>
      </c>
    </row>
    <row r="10" spans="1:13" s="14" customFormat="1" ht="20.100000000000001" customHeight="1">
      <c r="B10" s="260" t="s">
        <v>32</v>
      </c>
      <c r="C10" s="261"/>
      <c r="D10" s="72">
        <v>1047</v>
      </c>
      <c r="E10" s="73">
        <v>240343.63</v>
      </c>
      <c r="F10" s="73">
        <f t="shared" si="0"/>
        <v>229554.56542502387</v>
      </c>
      <c r="G10" s="73">
        <v>362170</v>
      </c>
      <c r="H10" s="75">
        <f t="shared" si="1"/>
        <v>0.63383097833896751</v>
      </c>
      <c r="K10" s="14">
        <f t="shared" si="2"/>
        <v>379191990</v>
      </c>
      <c r="L10" s="14" t="s">
        <v>32</v>
      </c>
      <c r="M10" s="24">
        <f t="shared" si="3"/>
        <v>132615.43457497613</v>
      </c>
    </row>
    <row r="11" spans="1:13" s="14" customFormat="1" ht="20.100000000000001" customHeight="1">
      <c r="B11" s="258" t="s">
        <v>64</v>
      </c>
      <c r="C11" s="259"/>
      <c r="D11" s="62">
        <f>SUM(D4:D5)</f>
        <v>7385</v>
      </c>
      <c r="E11" s="67">
        <f>SUM(E4:E5)</f>
        <v>183380.72000000003</v>
      </c>
      <c r="F11" s="67">
        <f t="shared" si="0"/>
        <v>24831.512525389306</v>
      </c>
      <c r="G11" s="82"/>
      <c r="H11" s="63">
        <f>SUM(E4:E5)*1000/SUM(K4:K5)</f>
        <v>0.31251556883975368</v>
      </c>
    </row>
    <row r="12" spans="1:13" s="14" customFormat="1" ht="20.100000000000001" customHeight="1">
      <c r="B12" s="260" t="s">
        <v>58</v>
      </c>
      <c r="C12" s="261"/>
      <c r="D12" s="66">
        <f>SUM(D6:D10)</f>
        <v>16142</v>
      </c>
      <c r="E12" s="78">
        <f>SUM(E6:E10)</f>
        <v>2102576.19</v>
      </c>
      <c r="F12" s="69">
        <f t="shared" si="0"/>
        <v>130254.99876099615</v>
      </c>
      <c r="G12" s="83"/>
      <c r="H12" s="70">
        <f>SUM(E6:E10)*1000/SUM(K6:K10)</f>
        <v>0.58300895894940741</v>
      </c>
    </row>
    <row r="13" spans="1:13" s="14" customFormat="1" ht="20.100000000000001" customHeight="1">
      <c r="B13" s="256" t="s">
        <v>65</v>
      </c>
      <c r="C13" s="257"/>
      <c r="D13" s="71">
        <f>SUM(D11:D12)</f>
        <v>23527</v>
      </c>
      <c r="E13" s="79">
        <f>SUM(E11:E12)</f>
        <v>2285956.91</v>
      </c>
      <c r="F13" s="74">
        <f t="shared" si="0"/>
        <v>97163.127895609301</v>
      </c>
      <c r="G13" s="77"/>
      <c r="H13" s="76">
        <f>SUM(E4:E10)*1000/SUM(K4:K10)</f>
        <v>0.54515668496724901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11月状況（表紙）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'11月状況（表紙）'!Print_Area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2026-01-09T01:56:23Z</dcterms:modified>
</cp:coreProperties>
</file>