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C:\月次統計報告\2026年03月報告書\"/>
    </mc:Choice>
  </mc:AlternateContent>
  <xr:revisionPtr revIDLastSave="0" documentId="13_ncr:1_{B070371C-6A72-4C2F-B91F-84B3C574C182}" xr6:coauthVersionLast="36" xr6:coauthVersionMax="36" xr10:uidLastSave="{00000000-0000-0000-0000-000000000000}"/>
  <bookViews>
    <workbookView xWindow="-912" yWindow="5136" windowWidth="15480" windowHeight="6480" xr2:uid="{00000000-000D-0000-FFFF-FFFF00000000}"/>
  </bookViews>
  <sheets>
    <sheet name="03月状況（表紙）" sheetId="6" r:id="rId1"/>
    <sheet name="人口統計" sheetId="9" r:id="rId2"/>
    <sheet name="認定者数（2-1.2.3）" sheetId="10" r:id="rId3"/>
    <sheet name="給付状況（3-1）" sheetId="11" r:id="rId4"/>
    <sheet name="給付状況（3-2）" sheetId="12" r:id="rId5"/>
    <sheet name="給付状況（3-3）" sheetId="13" r:id="rId6"/>
  </sheets>
  <definedNames>
    <definedName name="_xlnm.Print_Area" localSheetId="0">'03月状況（表紙）'!$A$1:$L$45</definedName>
    <definedName name="_xlnm.Print_Area" localSheetId="3">'給付状況（3-1）'!$A$1:$K$47</definedName>
    <definedName name="_xlnm.Print_Area" localSheetId="4">'給付状況（3-2）'!$A$1:$H$86</definedName>
    <definedName name="_xlnm.Print_Area" localSheetId="5">'給付状況（3-3）'!$A$1:$I$39</definedName>
    <definedName name="_xlnm.Print_Area" localSheetId="1">人口統計!$A$1:$J$39</definedName>
    <definedName name="_xlnm.Print_Area" localSheetId="2">'認定者数（2-1.2.3）'!$A$1:$L$83</definedName>
  </definedNames>
  <calcPr calcId="191029" concurrentManualCount="2"/>
</workbook>
</file>

<file path=xl/calcChain.xml><?xml version="1.0" encoding="utf-8"?>
<calcChain xmlns="http://schemas.openxmlformats.org/spreadsheetml/2006/main">
  <c r="U6" i="10" l="1"/>
  <c r="T6" i="10"/>
  <c r="S6" i="10"/>
  <c r="R6" i="10"/>
  <c r="Q6" i="10"/>
  <c r="P6" i="10"/>
  <c r="O6" i="10"/>
  <c r="F41" i="12" l="1"/>
  <c r="H40" i="12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K82" i="10" l="1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L50" i="10" s="1"/>
  <c r="L82" i="10" l="1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F5" i="9" l="1"/>
  <c r="H12" i="12" l="1"/>
  <c r="F12" i="12"/>
  <c r="H43" i="12" l="1"/>
  <c r="F43" i="12"/>
  <c r="H26" i="12"/>
  <c r="F26" i="12"/>
  <c r="H14" i="12"/>
  <c r="F14" i="12"/>
  <c r="K6" i="10" l="1"/>
  <c r="G44" i="12" l="1"/>
  <c r="H44" i="12" s="1"/>
  <c r="K4" i="13" l="1"/>
  <c r="H42" i="12"/>
  <c r="H41" i="12"/>
  <c r="F42" i="12"/>
  <c r="H28" i="12"/>
  <c r="H27" i="12"/>
  <c r="H25" i="12"/>
  <c r="H24" i="12"/>
  <c r="H23" i="12"/>
  <c r="H22" i="12"/>
  <c r="H21" i="12"/>
  <c r="H20" i="12"/>
  <c r="H19" i="12"/>
  <c r="H18" i="12"/>
  <c r="H17" i="12"/>
  <c r="F28" i="12"/>
  <c r="F27" i="12"/>
  <c r="F25" i="12"/>
  <c r="F24" i="12"/>
  <c r="F23" i="12"/>
  <c r="F22" i="12"/>
  <c r="F21" i="12"/>
  <c r="F20" i="12"/>
  <c r="F19" i="12"/>
  <c r="F18" i="12"/>
  <c r="F17" i="12"/>
  <c r="H16" i="12"/>
  <c r="H15" i="12"/>
  <c r="H13" i="12"/>
  <c r="H11" i="12"/>
  <c r="H10" i="12"/>
  <c r="H9" i="12"/>
  <c r="H8" i="12"/>
  <c r="H7" i="12"/>
  <c r="H6" i="12"/>
  <c r="H5" i="12"/>
  <c r="F16" i="12"/>
  <c r="F15" i="12"/>
  <c r="F13" i="12"/>
  <c r="F11" i="12"/>
  <c r="F10" i="12"/>
  <c r="F9" i="12"/>
  <c r="F8" i="12"/>
  <c r="F7" i="12"/>
  <c r="F6" i="12"/>
  <c r="F5" i="12"/>
  <c r="Q37" i="11"/>
  <c r="P37" i="11"/>
  <c r="O37" i="11"/>
  <c r="N37" i="11"/>
  <c r="Q36" i="11"/>
  <c r="P36" i="11"/>
  <c r="O36" i="11"/>
  <c r="N36" i="11"/>
  <c r="Q35" i="11"/>
  <c r="P35" i="11"/>
  <c r="O35" i="11"/>
  <c r="N35" i="11"/>
  <c r="Q34" i="11"/>
  <c r="P34" i="11"/>
  <c r="O34" i="11"/>
  <c r="N34" i="11"/>
  <c r="Q33" i="11"/>
  <c r="P33" i="11"/>
  <c r="O33" i="11"/>
  <c r="N33" i="11"/>
  <c r="Q32" i="11"/>
  <c r="P32" i="11"/>
  <c r="O32" i="11"/>
  <c r="N32" i="11"/>
  <c r="Q31" i="11"/>
  <c r="P31" i="11"/>
  <c r="O31" i="11"/>
  <c r="N31" i="11"/>
  <c r="Q30" i="11"/>
  <c r="P30" i="11"/>
  <c r="O30" i="11"/>
  <c r="N30" i="11"/>
  <c r="Q29" i="11"/>
  <c r="P29" i="11"/>
  <c r="O29" i="11"/>
  <c r="N29" i="11"/>
  <c r="S5" i="11"/>
  <c r="S7" i="11"/>
  <c r="S9" i="11"/>
  <c r="S11" i="11"/>
  <c r="Q13" i="11"/>
  <c r="R13" i="11"/>
  <c r="R6" i="11" s="1"/>
  <c r="M5" i="11"/>
  <c r="Q12" i="11" l="1"/>
  <c r="Q6" i="11"/>
  <c r="R8" i="11"/>
  <c r="R14" i="11"/>
  <c r="R10" i="11"/>
  <c r="Q8" i="11"/>
  <c r="Q14" i="11"/>
  <c r="R12" i="11"/>
  <c r="Q10" i="11"/>
  <c r="S13" i="11"/>
  <c r="Q24" i="11" l="1"/>
  <c r="O24" i="11"/>
  <c r="P24" i="11"/>
  <c r="O17" i="11"/>
  <c r="N24" i="11"/>
  <c r="O21" i="11"/>
  <c r="N18" i="11"/>
  <c r="N17" i="11"/>
  <c r="O19" i="11" l="1"/>
  <c r="Q16" i="11"/>
  <c r="Q19" i="11"/>
  <c r="P22" i="11"/>
  <c r="Q20" i="11"/>
  <c r="O16" i="11"/>
  <c r="N16" i="11"/>
  <c r="N22" i="11"/>
  <c r="Q22" i="11"/>
  <c r="N20" i="11"/>
  <c r="Q23" i="11"/>
  <c r="Q17" i="11"/>
  <c r="P16" i="11"/>
  <c r="P19" i="11"/>
  <c r="P17" i="11"/>
  <c r="O22" i="11"/>
  <c r="O20" i="11"/>
  <c r="N19" i="11"/>
  <c r="P18" i="11"/>
  <c r="Q18" i="11"/>
  <c r="O23" i="11"/>
  <c r="O18" i="11"/>
  <c r="N23" i="11"/>
  <c r="P20" i="11"/>
  <c r="Q21" i="11"/>
  <c r="P21" i="11"/>
  <c r="N21" i="11"/>
  <c r="P23" i="11"/>
  <c r="E12" i="13" l="1"/>
  <c r="D12" i="13"/>
  <c r="E11" i="13"/>
  <c r="D11" i="13"/>
  <c r="K10" i="13"/>
  <c r="F10" i="13"/>
  <c r="K9" i="13"/>
  <c r="F9" i="13"/>
  <c r="K8" i="13"/>
  <c r="F8" i="13"/>
  <c r="M8" i="13" s="1"/>
  <c r="K7" i="13"/>
  <c r="F7" i="13"/>
  <c r="K6" i="13"/>
  <c r="F6" i="13"/>
  <c r="K5" i="13"/>
  <c r="F5" i="13"/>
  <c r="F4" i="13"/>
  <c r="E44" i="12"/>
  <c r="F44" i="12" s="1"/>
  <c r="H8" i="13" l="1"/>
  <c r="H10" i="13"/>
  <c r="M10" i="13"/>
  <c r="H9" i="13"/>
  <c r="M9" i="13"/>
  <c r="H12" i="13"/>
  <c r="H7" i="13"/>
  <c r="M7" i="13"/>
  <c r="H6" i="13"/>
  <c r="M6" i="13"/>
  <c r="H5" i="13"/>
  <c r="M5" i="13"/>
  <c r="F11" i="13"/>
  <c r="M4" i="13"/>
  <c r="H4" i="13"/>
  <c r="F12" i="13"/>
  <c r="H13" i="13"/>
  <c r="D13" i="13"/>
  <c r="E13" i="13"/>
  <c r="H11" i="13"/>
  <c r="F13" i="13" l="1"/>
  <c r="J32" i="10"/>
  <c r="I32" i="10"/>
  <c r="H32" i="10"/>
  <c r="G32" i="10"/>
  <c r="F32" i="10"/>
  <c r="E32" i="10"/>
  <c r="D32" i="10"/>
  <c r="K31" i="10"/>
  <c r="K30" i="10"/>
  <c r="K29" i="10"/>
  <c r="K28" i="10"/>
  <c r="K27" i="10"/>
  <c r="K26" i="10"/>
  <c r="K25" i="10"/>
  <c r="K24" i="10"/>
  <c r="M13" i="9"/>
  <c r="L13" i="9"/>
  <c r="M12" i="9"/>
  <c r="L12" i="9"/>
  <c r="M11" i="9"/>
  <c r="L11" i="9"/>
  <c r="M10" i="9"/>
  <c r="L10" i="9"/>
  <c r="M9" i="9"/>
  <c r="L9" i="9"/>
  <c r="M8" i="9"/>
  <c r="L8" i="9"/>
  <c r="M7" i="9"/>
  <c r="L7" i="9"/>
  <c r="M6" i="9"/>
  <c r="L6" i="9"/>
  <c r="K32" i="10" l="1"/>
  <c r="K8" i="10"/>
  <c r="K7" i="10"/>
  <c r="K5" i="10"/>
  <c r="J4" i="10"/>
  <c r="J9" i="10" s="1"/>
  <c r="I4" i="10"/>
  <c r="I9" i="10" s="1"/>
  <c r="H4" i="10"/>
  <c r="H9" i="10" s="1"/>
  <c r="G4" i="10"/>
  <c r="G9" i="10" s="1"/>
  <c r="F4" i="10"/>
  <c r="F9" i="10" s="1"/>
  <c r="E4" i="10"/>
  <c r="E9" i="10" s="1"/>
  <c r="D4" i="10"/>
  <c r="D9" i="10" s="1"/>
  <c r="U7" i="10" l="1"/>
  <c r="Q7" i="10"/>
  <c r="R7" i="10"/>
  <c r="O7" i="10"/>
  <c r="T7" i="10"/>
  <c r="P7" i="10"/>
  <c r="S7" i="10"/>
  <c r="K4" i="10"/>
  <c r="K9" i="10" l="1"/>
  <c r="H5" i="9"/>
  <c r="G5" i="9"/>
  <c r="E5" i="9"/>
  <c r="C5" i="9"/>
  <c r="D13" i="9"/>
  <c r="I13" i="9" s="1"/>
  <c r="D12" i="9"/>
  <c r="D11" i="9"/>
  <c r="D10" i="9"/>
  <c r="D9" i="9"/>
  <c r="D8" i="9"/>
  <c r="D7" i="9"/>
  <c r="D6" i="9"/>
  <c r="I7" i="9" l="1"/>
  <c r="L25" i="10"/>
  <c r="K7" i="9"/>
  <c r="I11" i="9"/>
  <c r="L29" i="10"/>
  <c r="K11" i="9"/>
  <c r="I8" i="9"/>
  <c r="L26" i="10"/>
  <c r="K8" i="9"/>
  <c r="I12" i="9"/>
  <c r="L30" i="10"/>
  <c r="K12" i="9"/>
  <c r="I9" i="9"/>
  <c r="L27" i="10"/>
  <c r="K9" i="9"/>
  <c r="L31" i="10"/>
  <c r="K13" i="9"/>
  <c r="I6" i="9"/>
  <c r="L24" i="10"/>
  <c r="K6" i="9"/>
  <c r="I10" i="9"/>
  <c r="L28" i="10"/>
  <c r="K10" i="9"/>
  <c r="M5" i="9"/>
  <c r="L5" i="9"/>
  <c r="D5" i="9"/>
  <c r="L6" i="10" s="1"/>
  <c r="I5" i="9" l="1"/>
  <c r="L32" i="10"/>
  <c r="L7" i="10"/>
  <c r="L5" i="10"/>
  <c r="L4" i="10"/>
  <c r="K5" i="9"/>
</calcChain>
</file>

<file path=xl/sharedStrings.xml><?xml version="1.0" encoding="utf-8"?>
<sst xmlns="http://schemas.openxmlformats.org/spreadsheetml/2006/main" count="261" uniqueCount="188">
  <si>
    <t>総人口</t>
    <rPh sb="0" eb="3">
      <t>ソウジンコウ</t>
    </rPh>
    <phoneticPr fontId="2"/>
  </si>
  <si>
    <t>出現率</t>
    <rPh sb="0" eb="2">
      <t>シュツゲン</t>
    </rPh>
    <rPh sb="2" eb="3">
      <t>リツ</t>
    </rPh>
    <phoneticPr fontId="2"/>
  </si>
  <si>
    <t>（単位：人）</t>
    <rPh sb="1" eb="3">
      <t>タンイ</t>
    </rPh>
    <rPh sb="4" eb="5">
      <t>ニン</t>
    </rPh>
    <phoneticPr fontId="2"/>
  </si>
  <si>
    <t>訪問介護</t>
    <rPh sb="0" eb="2">
      <t>ホウモン</t>
    </rPh>
    <rPh sb="2" eb="4">
      <t>カイゴ</t>
    </rPh>
    <phoneticPr fontId="2"/>
  </si>
  <si>
    <t>～掲載データ～</t>
    <rPh sb="1" eb="3">
      <t>ケイサイ</t>
    </rPh>
    <phoneticPr fontId="2"/>
  </si>
  <si>
    <t>２．要介護度別認定者数（当月末現在）</t>
    <rPh sb="2" eb="5">
      <t>ヨウカイゴ</t>
    </rPh>
    <rPh sb="5" eb="6">
      <t>ド</t>
    </rPh>
    <rPh sb="6" eb="7">
      <t>ベツ</t>
    </rPh>
    <rPh sb="7" eb="10">
      <t>ニンテイシャ</t>
    </rPh>
    <rPh sb="10" eb="11">
      <t>スウ</t>
    </rPh>
    <rPh sb="12" eb="13">
      <t>トウ</t>
    </rPh>
    <rPh sb="13" eb="15">
      <t>ゲツマツ</t>
    </rPh>
    <rPh sb="15" eb="17">
      <t>ゲンザイ</t>
    </rPh>
    <phoneticPr fontId="2"/>
  </si>
  <si>
    <t>＊施設サービス別利用状況の「利用人数」は同月内の施設移動人数等を含む</t>
    <rPh sb="1" eb="3">
      <t>シセツ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ドウゲツ</t>
    </rPh>
    <rPh sb="22" eb="23">
      <t>ナイ</t>
    </rPh>
    <rPh sb="24" eb="26">
      <t>シセツ</t>
    </rPh>
    <rPh sb="26" eb="28">
      <t>イドウ</t>
    </rPh>
    <rPh sb="28" eb="30">
      <t>ニンズウ</t>
    </rPh>
    <rPh sb="30" eb="31">
      <t>ナド</t>
    </rPh>
    <rPh sb="32" eb="33">
      <t>フク</t>
    </rPh>
    <phoneticPr fontId="2"/>
  </si>
  <si>
    <t>＊住宅改修費・福祉用具購入費・高額サービス費は含まない</t>
    <rPh sb="1" eb="5">
      <t>ジュウタクカイシュウ</t>
    </rPh>
    <rPh sb="5" eb="6">
      <t>ヒ</t>
    </rPh>
    <rPh sb="7" eb="9">
      <t>フクシ</t>
    </rPh>
    <rPh sb="9" eb="11">
      <t>ヨウグ</t>
    </rPh>
    <rPh sb="11" eb="13">
      <t>コウニュウ</t>
    </rPh>
    <rPh sb="13" eb="14">
      <t>ヒ</t>
    </rPh>
    <rPh sb="15" eb="17">
      <t>コウガク</t>
    </rPh>
    <rPh sb="21" eb="22">
      <t>ヒ</t>
    </rPh>
    <rPh sb="23" eb="24">
      <t>フク</t>
    </rPh>
    <phoneticPr fontId="2"/>
  </si>
  <si>
    <t>訪問入浴</t>
    <rPh sb="0" eb="2">
      <t>ホウモン</t>
    </rPh>
    <rPh sb="2" eb="4">
      <t>ニュウヨク</t>
    </rPh>
    <phoneticPr fontId="2"/>
  </si>
  <si>
    <t>訪問看護</t>
    <rPh sb="0" eb="2">
      <t>ホウモン</t>
    </rPh>
    <rPh sb="2" eb="4">
      <t>カンゴ</t>
    </rPh>
    <phoneticPr fontId="2"/>
  </si>
  <si>
    <t>訪問リハ</t>
    <rPh sb="0" eb="2">
      <t>ホウモン</t>
    </rPh>
    <phoneticPr fontId="2"/>
  </si>
  <si>
    <t>１．人口統計</t>
    <rPh sb="2" eb="4">
      <t>ジンコウ</t>
    </rPh>
    <rPh sb="4" eb="6">
      <t>トウケイ</t>
    </rPh>
    <phoneticPr fontId="2"/>
  </si>
  <si>
    <t>65歳以上</t>
    <rPh sb="2" eb="3">
      <t>サイ</t>
    </rPh>
    <rPh sb="3" eb="5">
      <t>イジョウ</t>
    </rPh>
    <phoneticPr fontId="2"/>
  </si>
  <si>
    <t>40歳～64歳</t>
    <rPh sb="2" eb="3">
      <t>サイ</t>
    </rPh>
    <rPh sb="6" eb="7">
      <t>サイ</t>
    </rPh>
    <phoneticPr fontId="2"/>
  </si>
  <si>
    <t>高齢化率</t>
    <rPh sb="0" eb="3">
      <t>コウレイカ</t>
    </rPh>
    <rPh sb="3" eb="4">
      <t>リツ</t>
    </rPh>
    <phoneticPr fontId="2"/>
  </si>
  <si>
    <t>65歳～74歳</t>
    <rPh sb="2" eb="3">
      <t>サイ</t>
    </rPh>
    <rPh sb="6" eb="7">
      <t>サイ</t>
    </rPh>
    <phoneticPr fontId="2"/>
  </si>
  <si>
    <t>　広域連合全体</t>
    <rPh sb="1" eb="3">
      <t>コウイキ</t>
    </rPh>
    <rPh sb="3" eb="5">
      <t>レンゴウ</t>
    </rPh>
    <rPh sb="5" eb="7">
      <t>ゼンタイ</t>
    </rPh>
    <phoneticPr fontId="2"/>
  </si>
  <si>
    <t>　粕屋支部</t>
    <rPh sb="1" eb="3">
      <t>カスヤ</t>
    </rPh>
    <rPh sb="3" eb="5">
      <t>シブ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</si>
  <si>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</si>
  <si>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</si>
  <si>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</si>
  <si>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</si>
  <si>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</si>
  <si>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</si>
  <si>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豊築支部</t>
    <rPh sb="1" eb="3">
      <t>ホウチク</t>
    </rPh>
    <rPh sb="3" eb="5">
      <t>シブ</t>
    </rPh>
    <phoneticPr fontId="2"/>
  </si>
  <si>
    <t>0歳～39歳</t>
    <rPh sb="1" eb="2">
      <t>サイ</t>
    </rPh>
    <rPh sb="5" eb="6">
      <t>サイ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</si>
  <si>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</si>
  <si>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</si>
  <si>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</si>
  <si>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</si>
  <si>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</si>
  <si>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</si>
  <si>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</si>
  <si>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計</t>
    <rPh sb="0" eb="1">
      <t>ケイ</t>
    </rPh>
    <phoneticPr fontId="2"/>
  </si>
  <si>
    <t>総　　数</t>
    <rPh sb="0" eb="1">
      <t>ソウ</t>
    </rPh>
    <rPh sb="3" eb="4">
      <t>スウ</t>
    </rPh>
    <phoneticPr fontId="2"/>
  </si>
  <si>
    <t>（単位：人）</t>
    <rPh sb="1" eb="3">
      <t>タンイ</t>
    </rPh>
    <rPh sb="4" eb="5">
      <t>ニン</t>
    </rPh>
    <phoneticPr fontId="2"/>
  </si>
  <si>
    <t>１．人口統計（当月末現在）</t>
    <rPh sb="2" eb="4">
      <t>ジンコウ</t>
    </rPh>
    <rPh sb="4" eb="6">
      <t>トウケイ</t>
    </rPh>
    <rPh sb="7" eb="8">
      <t>トウ</t>
    </rPh>
    <rPh sb="8" eb="10">
      <t>ゲツマツ</t>
    </rPh>
    <rPh sb="10" eb="12">
      <t>ゲンザイ</t>
    </rPh>
    <phoneticPr fontId="2"/>
  </si>
  <si>
    <t>３．給付受給状況（当月利用分）</t>
    <rPh sb="2" eb="4">
      <t>キュウフ</t>
    </rPh>
    <rPh sb="4" eb="6">
      <t>ジュキュウ</t>
    </rPh>
    <rPh sb="6" eb="8">
      <t>ジョウキョウ</t>
    </rPh>
    <rPh sb="9" eb="11">
      <t>トウゲツ</t>
    </rPh>
    <rPh sb="11" eb="13">
      <t>リヨウ</t>
    </rPh>
    <rPh sb="13" eb="14">
      <t>ブン</t>
    </rPh>
    <phoneticPr fontId="2"/>
  </si>
  <si>
    <t>後期率</t>
    <rPh sb="0" eb="2">
      <t>コウキ</t>
    </rPh>
    <rPh sb="2" eb="3">
      <t>リツ</t>
    </rPh>
    <phoneticPr fontId="2"/>
  </si>
  <si>
    <t>前期率</t>
    <rPh sb="0" eb="2">
      <t>ゼンキ</t>
    </rPh>
    <rPh sb="2" eb="3">
      <t>リツ</t>
    </rPh>
    <phoneticPr fontId="2"/>
  </si>
  <si>
    <t>＊出現率は要介護・要支援認定者数を65歳以上人口で除した数値</t>
    <rPh sb="1" eb="3">
      <t>シュツゲン</t>
    </rPh>
    <rPh sb="3" eb="4">
      <t>リツ</t>
    </rPh>
    <rPh sb="5" eb="8">
      <t>ヨウカイゴ</t>
    </rPh>
    <rPh sb="9" eb="12">
      <t>ヨウシエン</t>
    </rPh>
    <rPh sb="12" eb="15">
      <t>ニンテイシャ</t>
    </rPh>
    <rPh sb="15" eb="16">
      <t>カズ</t>
    </rPh>
    <rPh sb="19" eb="22">
      <t>サイイジョウ</t>
    </rPh>
    <rPh sb="22" eb="24">
      <t>ジンコウ</t>
    </rPh>
    <rPh sb="25" eb="26">
      <t>ジョ</t>
    </rPh>
    <rPh sb="28" eb="30">
      <t>スウチ</t>
    </rPh>
    <phoneticPr fontId="2"/>
  </si>
  <si>
    <t>２-２．要介護・要支援認定者数（支部別）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8">
      <t>シブ</t>
    </rPh>
    <rPh sb="18" eb="19">
      <t>ベツ</t>
    </rPh>
    <phoneticPr fontId="2"/>
  </si>
  <si>
    <t>２-１．要介護・要支援認定者数</t>
    <rPh sb="4" eb="7">
      <t>ヨウカイゴ</t>
    </rPh>
    <rPh sb="8" eb="11">
      <t>ヨウシエン</t>
    </rPh>
    <rPh sb="11" eb="14">
      <t>ニンテイシャ</t>
    </rPh>
    <rPh sb="14" eb="15">
      <t>カズ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</si>
  <si>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</si>
  <si>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</si>
  <si>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</si>
  <si>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</si>
  <si>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</si>
  <si>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</si>
  <si>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広域連合</t>
    <rPh sb="1" eb="3">
      <t>コウイキ</t>
    </rPh>
    <rPh sb="3" eb="5">
      <t>レンゴウ</t>
    </rPh>
    <phoneticPr fontId="2"/>
  </si>
  <si>
    <t>※表中の数値は第１号被保険者のみ</t>
    <rPh sb="1" eb="3">
      <t>ヒョウチュウ</t>
    </rPh>
    <rPh sb="4" eb="6">
      <t>スウチ</t>
    </rPh>
    <rPh sb="7" eb="8">
      <t>ダイ</t>
    </rPh>
    <rPh sb="9" eb="10">
      <t>ゴウ</t>
    </rPh>
    <rPh sb="10" eb="14">
      <t>ヒホケンシャ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</si>
  <si>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</si>
  <si>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３-１．給付状況（利用状況）</t>
    <rPh sb="4" eb="6">
      <t>キュウフ</t>
    </rPh>
    <rPh sb="6" eb="8">
      <t>ジョウキョウ</t>
    </rPh>
    <rPh sb="9" eb="11">
      <t>リヨウ</t>
    </rPh>
    <rPh sb="11" eb="13">
      <t>ジョウキョウ</t>
    </rPh>
    <phoneticPr fontId="2"/>
  </si>
  <si>
    <t>サービス名</t>
    <rPh sb="4" eb="5">
      <t>メイ</t>
    </rPh>
    <phoneticPr fontId="2"/>
  </si>
  <si>
    <t>通所介護</t>
    <rPh sb="0" eb="1">
      <t>ツウ</t>
    </rPh>
    <rPh sb="1" eb="2">
      <t>ショ</t>
    </rPh>
    <rPh sb="2" eb="4">
      <t>カイゴ</t>
    </rPh>
    <phoneticPr fontId="2"/>
  </si>
  <si>
    <t>通所リハ</t>
    <rPh sb="0" eb="1">
      <t>ツウ</t>
    </rPh>
    <rPh sb="1" eb="2">
      <t>ショ</t>
    </rPh>
    <phoneticPr fontId="2"/>
  </si>
  <si>
    <t>費用額（千円）</t>
    <rPh sb="0" eb="2">
      <t>ヒヨウ</t>
    </rPh>
    <rPh sb="2" eb="3">
      <t>ガク</t>
    </rPh>
    <rPh sb="4" eb="6">
      <t>センエン</t>
    </rPh>
    <phoneticPr fontId="2"/>
  </si>
  <si>
    <t>要介護度</t>
    <rPh sb="0" eb="3">
      <t>ヨウカイゴ</t>
    </rPh>
    <rPh sb="3" eb="4">
      <t>ド</t>
    </rPh>
    <phoneticPr fontId="2"/>
  </si>
  <si>
    <t>中・重度</t>
    <rPh sb="0" eb="1">
      <t>チュウ</t>
    </rPh>
    <rPh sb="2" eb="4">
      <t>ジュウド</t>
    </rPh>
    <phoneticPr fontId="2"/>
  </si>
  <si>
    <t>人数</t>
    <rPh sb="0" eb="2">
      <t>ニンズウ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</si>
  <si>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</si>
  <si>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限度額比率</t>
    <rPh sb="0" eb="2">
      <t>ゲンド</t>
    </rPh>
    <rPh sb="2" eb="3">
      <t>ガク</t>
    </rPh>
    <rPh sb="3" eb="5">
      <t>ヒリツ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</si>
  <si>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</si>
  <si>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1人あたり
費用額</t>
    <rPh sb="1" eb="2">
      <t>ニン</t>
    </rPh>
    <rPh sb="6" eb="8">
      <t>ヒヨウ</t>
    </rPh>
    <rPh sb="8" eb="9">
      <t>ガク</t>
    </rPh>
    <phoneticPr fontId="2"/>
  </si>
  <si>
    <t>軽　度</t>
    <rPh sb="0" eb="1">
      <t>ケイ</t>
    </rPh>
    <rPh sb="2" eb="3">
      <t>ド</t>
    </rPh>
    <phoneticPr fontId="2"/>
  </si>
  <si>
    <t>合　計</t>
    <rPh sb="0" eb="1">
      <t>ア</t>
    </rPh>
    <rPh sb="2" eb="3">
      <t>ケイ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</si>
  <si>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</si>
  <si>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>第2号被保険者</t>
    <rPh sb="0" eb="1">
      <t>ダイ</t>
    </rPh>
    <rPh sb="2" eb="3">
      <t>ゴウ</t>
    </rPh>
    <rPh sb="3" eb="7">
      <t>ヒホケンシャ</t>
    </rPh>
    <phoneticPr fontId="2"/>
  </si>
  <si>
    <t>介護サービス</t>
    <rPh sb="0" eb="2">
      <t>カイゴ</t>
    </rPh>
    <phoneticPr fontId="2"/>
  </si>
  <si>
    <t>介護予防サービス</t>
    <rPh sb="0" eb="2">
      <t>カイゴ</t>
    </rPh>
    <rPh sb="2" eb="4">
      <t>ヨボウ</t>
    </rPh>
    <phoneticPr fontId="2"/>
  </si>
  <si>
    <t>居宅療養管理指導</t>
    <rPh sb="4" eb="6">
      <t>カンリ</t>
    </rPh>
    <rPh sb="6" eb="8">
      <t>シドウ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</si>
  <si>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</si>
  <si>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</si>
  <si>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</si>
  <si>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</si>
  <si>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2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</si>
  <si>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</si>
  <si>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</si>
  <si>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予防小規模多機能型居宅介護</t>
    <rPh sb="0" eb="2">
      <t>ヨボウ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</si>
  <si>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</si>
  <si>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予防認知症対応型共同生活介護</t>
    <rPh sb="0" eb="2">
      <t>ヨボウ</t>
    </rPh>
    <rPh sb="2" eb="5">
      <t>ニンチショウ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</si>
  <si>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</si>
  <si>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地域密着型サービス</t>
    <rPh sb="0" eb="2">
      <t>チイキ</t>
    </rPh>
    <rPh sb="2" eb="5">
      <t>ミッチャクガタ</t>
    </rPh>
    <phoneticPr fontId="2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</si>
  <si>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2"/>
  </si>
  <si>
    <t>介護予防訪問入浴</t>
    <rPh sb="0" eb="2">
      <t>カイゴ</t>
    </rPh>
    <rPh sb="2" eb="4">
      <t>ヨボウ</t>
    </rPh>
    <rPh sb="4" eb="6">
      <t>ホウモン</t>
    </rPh>
    <rPh sb="6" eb="8">
      <t>ニュウヨク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</si>
  <si>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</si>
  <si>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介護予防訪問リハ</t>
    <rPh sb="0" eb="2">
      <t>カイゴ</t>
    </rPh>
    <rPh sb="2" eb="4">
      <t>ヨボウ</t>
    </rPh>
    <rPh sb="4" eb="6">
      <t>ホウモン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</si>
  <si>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</si>
  <si>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介護予防通所介護</t>
    <rPh sb="0" eb="2">
      <t>カイゴ</t>
    </rPh>
    <rPh sb="2" eb="4">
      <t>ヨボウ</t>
    </rPh>
    <rPh sb="4" eb="5">
      <t>ツウ</t>
    </rPh>
    <rPh sb="5" eb="6">
      <t>ショ</t>
    </rPh>
    <rPh sb="6" eb="8">
      <t>カイゴ</t>
    </rPh>
    <phoneticPr fontId="2"/>
  </si>
  <si>
    <t>介護予防通所リハ</t>
    <rPh sb="0" eb="2">
      <t>カイゴ</t>
    </rPh>
    <rPh sb="2" eb="4">
      <t>ヨボウ</t>
    </rPh>
    <rPh sb="4" eb="5">
      <t>ツウ</t>
    </rPh>
    <rPh sb="5" eb="6">
      <t>ショ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</si>
  <si>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</si>
  <si>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</si>
  <si>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</si>
  <si>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</si>
  <si>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施設サービス</t>
    <rPh sb="0" eb="2">
      <t>シセツ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</si>
  <si>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</si>
  <si>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</si>
  <si>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３-２．サービス別利用状況</t>
    <rPh sb="8" eb="9">
      <t>ベツ</t>
    </rPh>
    <rPh sb="9" eb="11">
      <t>リヨウ</t>
    </rPh>
    <rPh sb="11" eb="13">
      <t>ジョウキョウ</t>
    </rPh>
    <phoneticPr fontId="2"/>
  </si>
  <si>
    <t>構成比</t>
    <rPh sb="0" eb="3">
      <t>コウセイヒ</t>
    </rPh>
    <phoneticPr fontId="2"/>
  </si>
  <si>
    <t>サービス区分</t>
    <rPh sb="4" eb="6">
      <t>クブン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</si>
  <si>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</si>
  <si>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費用総額（千円）</t>
    <rPh sb="0" eb="2">
      <t>ヒヨウ</t>
    </rPh>
    <rPh sb="2" eb="4">
      <t>ソウガク</t>
    </rPh>
    <rPh sb="5" eb="7">
      <t>センエン</t>
    </rPh>
    <phoneticPr fontId="2"/>
  </si>
  <si>
    <t>費用額/一人（円）</t>
    <rPh sb="0" eb="2">
      <t>ヒヨウ</t>
    </rPh>
    <rPh sb="2" eb="3">
      <t>ガク</t>
    </rPh>
    <rPh sb="4" eb="6">
      <t>１ニン</t>
    </rPh>
    <rPh sb="7" eb="8">
      <t>エン</t>
    </rPh>
    <phoneticPr fontId="2"/>
  </si>
  <si>
    <t>構成比</t>
    <rPh sb="0" eb="3">
      <t>コウセイヒ</t>
    </rPh>
    <phoneticPr fontId="2"/>
  </si>
  <si>
    <t>-</t>
  </si>
  <si>
    <t>-</t>
    <phoneticPr fontId="2"/>
  </si>
  <si>
    <t>　　介護サービス</t>
    <rPh sb="2" eb="4">
      <t>カイゴ</t>
    </rPh>
    <phoneticPr fontId="2"/>
  </si>
  <si>
    <t>　　予防サービス</t>
    <rPh sb="2" eb="4">
      <t>ヨボウ</t>
    </rPh>
    <phoneticPr fontId="2"/>
  </si>
  <si>
    <t>　　地域密着型サービス</t>
    <rPh sb="2" eb="4">
      <t>チイキ</t>
    </rPh>
    <rPh sb="4" eb="6">
      <t>ミッチャク</t>
    </rPh>
    <rPh sb="6" eb="7">
      <t>ガタ</t>
    </rPh>
    <phoneticPr fontId="2"/>
  </si>
  <si>
    <t>　　施設サービス</t>
    <rPh sb="2" eb="4">
      <t>シセツ</t>
    </rPh>
    <phoneticPr fontId="2"/>
  </si>
  <si>
    <t>　　合　　計</t>
    <rPh sb="2" eb="3">
      <t>ア</t>
    </rPh>
    <rPh sb="5" eb="6">
      <t>ケイ</t>
    </rPh>
    <phoneticPr fontId="2"/>
  </si>
  <si>
    <t>合　　計（延べ）</t>
    <rPh sb="0" eb="1">
      <t>ア</t>
    </rPh>
    <rPh sb="3" eb="4">
      <t>ケイ</t>
    </rPh>
    <rPh sb="5" eb="6">
      <t>ノ</t>
    </rPh>
    <phoneticPr fontId="2"/>
  </si>
  <si>
    <t>粕屋支部</t>
    <rPh sb="0" eb="2">
      <t>カスヤ</t>
    </rPh>
    <rPh sb="2" eb="4">
      <t>シブ</t>
    </rPh>
    <phoneticPr fontId="2"/>
  </si>
  <si>
    <t>遠賀支部</t>
    <rPh sb="0" eb="2">
      <t>オンガ</t>
    </rPh>
    <rPh sb="2" eb="4">
      <t>シブ</t>
    </rPh>
    <phoneticPr fontId="2"/>
  </si>
  <si>
    <t>鞍手支部</t>
    <rPh sb="0" eb="2">
      <t>クラテ</t>
    </rPh>
    <rPh sb="2" eb="4">
      <t>シブ</t>
    </rPh>
    <phoneticPr fontId="2"/>
  </si>
  <si>
    <t>朝倉支部</t>
    <rPh sb="0" eb="2">
      <t>アサクラ</t>
    </rPh>
    <rPh sb="2" eb="4">
      <t>シブ</t>
    </rPh>
    <phoneticPr fontId="2"/>
  </si>
  <si>
    <t>うきは・大刀洗支部</t>
    <rPh sb="4" eb="7">
      <t>タチアライ</t>
    </rPh>
    <rPh sb="7" eb="9">
      <t>シブ</t>
    </rPh>
    <phoneticPr fontId="2"/>
  </si>
  <si>
    <t>柳川・大木・広川支部</t>
    <rPh sb="0" eb="2">
      <t>ヤナガワ</t>
    </rPh>
    <rPh sb="3" eb="5">
      <t>オオキ</t>
    </rPh>
    <rPh sb="6" eb="8">
      <t>ヒロカワ</t>
    </rPh>
    <rPh sb="8" eb="10">
      <t>シブ</t>
    </rPh>
    <phoneticPr fontId="2"/>
  </si>
  <si>
    <t>田川・桂川支部</t>
    <rPh sb="0" eb="2">
      <t>タガワ</t>
    </rPh>
    <rPh sb="3" eb="5">
      <t>ケイセン</t>
    </rPh>
    <rPh sb="5" eb="7">
      <t>シブ</t>
    </rPh>
    <phoneticPr fontId="2"/>
  </si>
  <si>
    <t>豊築支部</t>
    <rPh sb="0" eb="2">
      <t>ホウチク</t>
    </rPh>
    <rPh sb="2" eb="4">
      <t>シブ</t>
    </rPh>
    <phoneticPr fontId="2"/>
  </si>
  <si>
    <t>介護サービス</t>
    <rPh sb="0" eb="2">
      <t>カイゴ</t>
    </rPh>
    <phoneticPr fontId="2"/>
  </si>
  <si>
    <t>予防サービス</t>
    <rPh sb="0" eb="2">
      <t>ヨボウ</t>
    </rPh>
    <phoneticPr fontId="2"/>
  </si>
  <si>
    <t>地域密着型サービス</t>
    <rPh sb="0" eb="2">
      <t>チイキ</t>
    </rPh>
    <rPh sb="2" eb="5">
      <t>ミッチャクガタ</t>
    </rPh>
    <phoneticPr fontId="2"/>
  </si>
  <si>
    <t>施設サービス</t>
    <rPh sb="0" eb="2">
      <t>シセツ</t>
    </rPh>
    <phoneticPr fontId="2"/>
  </si>
  <si>
    <t>広域連合</t>
    <rPh sb="0" eb="2">
      <t>コウイキ</t>
    </rPh>
    <rPh sb="2" eb="4">
      <t>レンゴウ</t>
    </rPh>
    <phoneticPr fontId="2"/>
  </si>
  <si>
    <t>利用人数
（実数）</t>
    <rPh sb="0" eb="2">
      <t>リヨウ</t>
    </rPh>
    <rPh sb="2" eb="4">
      <t>ニンズウ</t>
    </rPh>
    <rPh sb="6" eb="8">
      <t>ジッスウ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</si>
  <si>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</si>
  <si>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介護</t>
    <rPh sb="0" eb="2">
      <t>カイゴ</t>
    </rPh>
    <phoneticPr fontId="2"/>
  </si>
  <si>
    <t>予防</t>
    <rPh sb="0" eb="2">
      <t>ヨボウ</t>
    </rPh>
    <phoneticPr fontId="2"/>
  </si>
  <si>
    <t>密着</t>
    <rPh sb="0" eb="2">
      <t>ミッチャク</t>
    </rPh>
    <phoneticPr fontId="2"/>
  </si>
  <si>
    <t>施設</t>
    <rPh sb="0" eb="2">
      <t>シセツ</t>
    </rPh>
    <phoneticPr fontId="2"/>
  </si>
  <si>
    <t>粕屋</t>
    <rPh sb="0" eb="2">
      <t>カスヤ</t>
    </rPh>
    <phoneticPr fontId="2"/>
  </si>
  <si>
    <t>遠賀</t>
    <rPh sb="0" eb="2">
      <t>オンガ</t>
    </rPh>
    <phoneticPr fontId="2"/>
  </si>
  <si>
    <t>鞍手</t>
    <rPh sb="0" eb="2">
      <t>クラテ</t>
    </rPh>
    <phoneticPr fontId="2"/>
  </si>
  <si>
    <t>朝倉</t>
    <rPh sb="0" eb="2">
      <t>アサクラ</t>
    </rPh>
    <phoneticPr fontId="2"/>
  </si>
  <si>
    <t>う大</t>
    <rPh sb="1" eb="2">
      <t>オオ</t>
    </rPh>
    <phoneticPr fontId="2"/>
  </si>
  <si>
    <t>柳大広</t>
    <rPh sb="0" eb="1">
      <t>ヤナギ</t>
    </rPh>
    <rPh sb="1" eb="3">
      <t>オオヒロ</t>
    </rPh>
    <phoneticPr fontId="2"/>
  </si>
  <si>
    <t>田桂</t>
    <rPh sb="0" eb="1">
      <t>タ</t>
    </rPh>
    <rPh sb="1" eb="2">
      <t>カツラ</t>
    </rPh>
    <phoneticPr fontId="2"/>
  </si>
  <si>
    <t>豊築</t>
    <rPh sb="0" eb="2">
      <t>ホウチク</t>
    </rPh>
    <phoneticPr fontId="2"/>
  </si>
  <si>
    <t>連合</t>
    <rPh sb="0" eb="2">
      <t>レンゴウ</t>
    </rPh>
    <phoneticPr fontId="2"/>
  </si>
  <si>
    <t>＊居宅サービス別利用状況の「利用人数」は同一利用者で複数サービスの利用者を含む</t>
    <rPh sb="1" eb="3">
      <t>キョタク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ドウイツ</t>
    </rPh>
    <rPh sb="22" eb="25">
      <t>リヨウシャ</t>
    </rPh>
    <rPh sb="26" eb="28">
      <t>フクスウ</t>
    </rPh>
    <phoneticPr fontId="2"/>
  </si>
  <si>
    <t>３-３．支給限度額比率（居宅）</t>
    <rPh sb="4" eb="6">
      <t>シキュウ</t>
    </rPh>
    <rPh sb="6" eb="8">
      <t>ゲンド</t>
    </rPh>
    <rPh sb="8" eb="9">
      <t>ガク</t>
    </rPh>
    <rPh sb="9" eb="11">
      <t>ヒリツ</t>
    </rPh>
    <rPh sb="12" eb="14">
      <t>キョタク</t>
    </rPh>
    <phoneticPr fontId="2"/>
  </si>
  <si>
    <t>85歳以上</t>
    <rPh sb="2" eb="3">
      <t>サイ</t>
    </rPh>
    <rPh sb="3" eb="5">
      <t>イジョウ</t>
    </rPh>
    <phoneticPr fontId="2"/>
  </si>
  <si>
    <t>75歳～84歳</t>
    <rPh sb="2" eb="3">
      <t>サイ</t>
    </rPh>
    <rPh sb="6" eb="7">
      <t>サイ</t>
    </rPh>
    <phoneticPr fontId="2"/>
  </si>
  <si>
    <t>介護予防短期入所療養介護（老健）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4">
      <t>ロウ</t>
    </rPh>
    <rPh sb="14" eb="15">
      <t>ケン</t>
    </rPh>
    <phoneticPr fontId="2"/>
  </si>
  <si>
    <t>介護予防短期入所療養介護（病院等）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ビョウイン</t>
    </rPh>
    <rPh sb="15" eb="16">
      <t>トウ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</si>
  <si>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</si>
  <si>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</si>
  <si>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</si>
  <si>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短期入所療養介護（老健）</t>
    <rPh sb="0" eb="2">
      <t>タンキ</t>
    </rPh>
    <rPh sb="2" eb="4">
      <t>ニュウショ</t>
    </rPh>
    <rPh sb="4" eb="6">
      <t>リョウヨウ</t>
    </rPh>
    <rPh sb="6" eb="8">
      <t>カイゴ</t>
    </rPh>
    <rPh sb="9" eb="10">
      <t>ロウ</t>
    </rPh>
    <rPh sb="10" eb="11">
      <t>ケン</t>
    </rPh>
    <phoneticPr fontId="2"/>
  </si>
  <si>
    <t>短期入所療養介護（病院等）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ビョウイン</t>
    </rPh>
    <rPh sb="11" eb="12">
      <t>トウ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</si>
  <si>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</si>
  <si>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２-３．要介護・要支援認定者数（市町村別）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9">
      <t>シチョウソン</t>
    </rPh>
    <rPh sb="19" eb="20">
      <t>ベツ</t>
    </rPh>
    <phoneticPr fontId="2"/>
  </si>
  <si>
    <t>宇美町</t>
    <rPh sb="0" eb="3">
      <t>ウミマチ</t>
    </rPh>
    <phoneticPr fontId="2"/>
  </si>
  <si>
    <t>篠栗町</t>
    <rPh sb="0" eb="3">
      <t>ササグリマチ</t>
    </rPh>
    <phoneticPr fontId="2"/>
  </si>
  <si>
    <t>志免町</t>
    <rPh sb="0" eb="3">
      <t>シメマチ</t>
    </rPh>
    <phoneticPr fontId="2"/>
  </si>
  <si>
    <t>須恵町</t>
    <rPh sb="0" eb="3">
      <t>スエマチ</t>
    </rPh>
    <phoneticPr fontId="2"/>
  </si>
  <si>
    <t>新宮町</t>
    <rPh sb="0" eb="3">
      <t>シングウマチ</t>
    </rPh>
    <phoneticPr fontId="2"/>
  </si>
  <si>
    <t>久山町</t>
    <rPh sb="0" eb="3">
      <t>ヒサヤママチ</t>
    </rPh>
    <phoneticPr fontId="2"/>
  </si>
  <si>
    <t>芦屋町</t>
    <rPh sb="0" eb="3">
      <t>アシヤマチ</t>
    </rPh>
    <phoneticPr fontId="2"/>
  </si>
  <si>
    <t>水巻町</t>
    <rPh sb="0" eb="3">
      <t>ミズマキマチ</t>
    </rPh>
    <phoneticPr fontId="2"/>
  </si>
  <si>
    <t>岡垣町</t>
    <rPh sb="0" eb="3">
      <t>オカガキマチ</t>
    </rPh>
    <phoneticPr fontId="2"/>
  </si>
  <si>
    <t>遠賀町</t>
    <rPh sb="0" eb="2">
      <t>オンガ</t>
    </rPh>
    <rPh sb="2" eb="3">
      <t>マチ</t>
    </rPh>
    <phoneticPr fontId="2"/>
  </si>
  <si>
    <t>宮若市</t>
    <rPh sb="0" eb="3">
      <t>ミヤワカシ</t>
    </rPh>
    <phoneticPr fontId="2"/>
  </si>
  <si>
    <t>小竹町</t>
    <rPh sb="0" eb="3">
      <t>コタケマチ</t>
    </rPh>
    <phoneticPr fontId="2"/>
  </si>
  <si>
    <t>鞍手町</t>
    <rPh sb="0" eb="3">
      <t>クラテマチ</t>
    </rPh>
    <phoneticPr fontId="2"/>
  </si>
  <si>
    <t>筑前町</t>
    <rPh sb="0" eb="3">
      <t>チクゼンマチ</t>
    </rPh>
    <phoneticPr fontId="2"/>
  </si>
  <si>
    <t>東峰村</t>
    <rPh sb="0" eb="3">
      <t>トウホウムラ</t>
    </rPh>
    <phoneticPr fontId="2"/>
  </si>
  <si>
    <t>うきは市</t>
    <rPh sb="3" eb="4">
      <t>シ</t>
    </rPh>
    <phoneticPr fontId="2"/>
  </si>
  <si>
    <t>大刀洗町</t>
    <rPh sb="0" eb="4">
      <t>タチアライマチ</t>
    </rPh>
    <phoneticPr fontId="2"/>
  </si>
  <si>
    <t>柳川市</t>
    <rPh sb="0" eb="3">
      <t>ヤナガワシ</t>
    </rPh>
    <phoneticPr fontId="2"/>
  </si>
  <si>
    <t>大木町</t>
    <rPh sb="0" eb="2">
      <t>オオキ</t>
    </rPh>
    <rPh sb="2" eb="3">
      <t>マチ</t>
    </rPh>
    <phoneticPr fontId="2"/>
  </si>
  <si>
    <t>広川町</t>
    <rPh sb="0" eb="2">
      <t>ヒロカワ</t>
    </rPh>
    <rPh sb="2" eb="3">
      <t>マチ</t>
    </rPh>
    <phoneticPr fontId="2"/>
  </si>
  <si>
    <t>田川市</t>
    <rPh sb="0" eb="2">
      <t>タガワ</t>
    </rPh>
    <rPh sb="2" eb="3">
      <t>シ</t>
    </rPh>
    <phoneticPr fontId="2"/>
  </si>
  <si>
    <t>桂川町</t>
    <rPh sb="0" eb="3">
      <t>ケイセンマチ</t>
    </rPh>
    <phoneticPr fontId="2"/>
  </si>
  <si>
    <t>香春町</t>
    <rPh sb="0" eb="3">
      <t>カワラマチ</t>
    </rPh>
    <phoneticPr fontId="2"/>
  </si>
  <si>
    <t>添田町</t>
    <rPh sb="0" eb="3">
      <t>ソエダマチ</t>
    </rPh>
    <phoneticPr fontId="2"/>
  </si>
  <si>
    <t>糸田町</t>
    <rPh sb="0" eb="3">
      <t>イトダマチ</t>
    </rPh>
    <phoneticPr fontId="2"/>
  </si>
  <si>
    <t>川崎町</t>
    <rPh sb="0" eb="3">
      <t>カワサキマチ</t>
    </rPh>
    <phoneticPr fontId="2"/>
  </si>
  <si>
    <t>大任町</t>
    <rPh sb="0" eb="3">
      <t>オオトウマチ</t>
    </rPh>
    <phoneticPr fontId="2"/>
  </si>
  <si>
    <t>福智町</t>
    <rPh sb="0" eb="3">
      <t>フクチマチ</t>
    </rPh>
    <phoneticPr fontId="2"/>
  </si>
  <si>
    <t>赤村</t>
    <rPh sb="0" eb="2">
      <t>アカムラ</t>
    </rPh>
    <phoneticPr fontId="2"/>
  </si>
  <si>
    <t>豊前市</t>
    <rPh sb="0" eb="3">
      <t>ブゼンシ</t>
    </rPh>
    <phoneticPr fontId="2"/>
  </si>
  <si>
    <t>吉富町</t>
    <rPh sb="0" eb="3">
      <t>ヨシトミマチ</t>
    </rPh>
    <phoneticPr fontId="2"/>
  </si>
  <si>
    <t>上毛町</t>
    <rPh sb="0" eb="2">
      <t>コウゲ</t>
    </rPh>
    <rPh sb="2" eb="3">
      <t>マチ</t>
    </rPh>
    <phoneticPr fontId="2"/>
  </si>
  <si>
    <t>築上町</t>
    <rPh sb="0" eb="3">
      <t>チクジョウマチ</t>
    </rPh>
    <phoneticPr fontId="2"/>
  </si>
  <si>
    <t>65歳以上人口</t>
    <rPh sb="2" eb="5">
      <t>サイイジョウ</t>
    </rPh>
    <rPh sb="5" eb="7">
      <t>ジンコウ</t>
    </rPh>
    <phoneticPr fontId="2"/>
  </si>
  <si>
    <t>後期計</t>
    <rPh sb="0" eb="2">
      <t>コウキ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</si>
</sst>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);[Red]\(#,##0\)"/>
    <numFmt numFmtId="178" formatCode="#,##0_ "/>
    <numFmt numFmtId="179" formatCode="0_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HGｺﾞｼｯｸE"/>
      <family val="3"/>
      <charset val="128"/>
    </font>
    <font>
      <sz val="11"/>
      <name val="HGｺﾞｼｯｸE"/>
      <family val="3"/>
      <charset val="128"/>
    </font>
    <font>
      <b/>
      <sz val="11"/>
      <name val="HGｺﾞｼｯｸE"/>
      <family val="3"/>
      <charset val="128"/>
    </font>
    <font>
      <b/>
      <sz val="12"/>
      <name val="HGｺﾞｼｯｸE"/>
      <family val="3"/>
      <charset val="128"/>
    </font>
    <font>
      <sz val="14"/>
      <name val="HGｺﾞｼｯｸE"/>
      <family val="3"/>
      <charset val="128"/>
    </font>
    <font>
      <sz val="10"/>
      <name val="ＭＳ Ｐゴシック"/>
      <family val="3"/>
      <charset val="128"/>
    </font>
    <font>
      <sz val="11"/>
      <name val="Arial Unicode MS"/>
      <family val="3"/>
      <charset val="128"/>
    </font>
    <font>
      <sz val="9"/>
      <name val="ＭＳ Ｐゴシック"/>
      <family val="3"/>
      <charset val="128"/>
    </font>
    <font>
      <sz val="10"/>
      <name val="Arial Unicode MS"/>
      <family val="3"/>
      <charset val="128"/>
    </font>
    <font>
      <sz val="16"/>
      <name val="HGｺﾞｼｯｸE"/>
      <family val="3"/>
      <charset val="128"/>
    </font>
    <font>
      <sz val="9"/>
      <name val="Arial Unicode MS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auto="1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62">
    <xf numFmtId="0" fontId="0" fillId="0" borderId="0" xfId="0"/>
    <xf numFmtId="38" fontId="1" fillId="0" borderId="0" xfId="1" applyAlignment="1">
      <alignment vertical="center"/>
    </xf>
    <xf numFmtId="38" fontId="1" fillId="0" borderId="0" xfId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1" fillId="0" borderId="0" xfId="1" applyNumberFormat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9" xfId="0" applyFill="1" applyBorder="1" applyAlignment="1">
      <alignment vertical="center" shrinkToFit="1"/>
    </xf>
    <xf numFmtId="0" fontId="0" fillId="2" borderId="30" xfId="0" applyFill="1" applyBorder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0" fillId="2" borderId="26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76" fontId="13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38" fontId="15" fillId="0" borderId="19" xfId="1" applyFont="1" applyBorder="1" applyAlignment="1">
      <alignment vertical="center"/>
    </xf>
    <xf numFmtId="38" fontId="15" fillId="0" borderId="35" xfId="1" applyFont="1" applyBorder="1" applyAlignment="1">
      <alignment vertical="center"/>
    </xf>
    <xf numFmtId="38" fontId="15" fillId="0" borderId="36" xfId="1" applyFont="1" applyBorder="1" applyAlignment="1">
      <alignment vertical="center"/>
    </xf>
    <xf numFmtId="38" fontId="15" fillId="0" borderId="37" xfId="1" applyFont="1" applyBorder="1" applyAlignment="1">
      <alignment vertical="center"/>
    </xf>
    <xf numFmtId="176" fontId="15" fillId="0" borderId="19" xfId="0" applyNumberFormat="1" applyFont="1" applyBorder="1" applyAlignment="1">
      <alignment vertical="center"/>
    </xf>
    <xf numFmtId="38" fontId="15" fillId="0" borderId="30" xfId="1" applyFont="1" applyBorder="1" applyAlignment="1">
      <alignment vertical="center"/>
    </xf>
    <xf numFmtId="38" fontId="15" fillId="0" borderId="29" xfId="1" applyFont="1" applyBorder="1" applyAlignment="1">
      <alignment vertical="center"/>
    </xf>
    <xf numFmtId="38" fontId="15" fillId="0" borderId="33" xfId="1" applyFont="1" applyBorder="1" applyAlignment="1">
      <alignment vertical="center"/>
    </xf>
    <xf numFmtId="38" fontId="15" fillId="0" borderId="34" xfId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38" fontId="15" fillId="0" borderId="18" xfId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38" fontId="15" fillId="0" borderId="27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176" fontId="15" fillId="0" borderId="18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38" fontId="15" fillId="0" borderId="25" xfId="1" applyFont="1" applyBorder="1" applyAlignment="1">
      <alignment vertical="center"/>
    </xf>
    <xf numFmtId="38" fontId="15" fillId="0" borderId="17" xfId="1" applyFont="1" applyBorder="1" applyAlignment="1">
      <alignment vertical="center"/>
    </xf>
    <xf numFmtId="38" fontId="15" fillId="0" borderId="40" xfId="1" applyFont="1" applyBorder="1" applyAlignment="1">
      <alignment vertical="center"/>
    </xf>
    <xf numFmtId="38" fontId="15" fillId="0" borderId="13" xfId="1" applyFont="1" applyBorder="1" applyAlignment="1">
      <alignment vertical="center"/>
    </xf>
    <xf numFmtId="38" fontId="15" fillId="0" borderId="39" xfId="1" applyFont="1" applyBorder="1" applyAlignment="1">
      <alignment vertical="center"/>
    </xf>
    <xf numFmtId="38" fontId="15" fillId="0" borderId="41" xfId="1" applyFont="1" applyBorder="1" applyAlignment="1">
      <alignment vertical="center"/>
    </xf>
    <xf numFmtId="38" fontId="15" fillId="0" borderId="8" xfId="1" applyFont="1" applyBorder="1" applyAlignment="1">
      <alignment vertical="center"/>
    </xf>
    <xf numFmtId="38" fontId="15" fillId="0" borderId="7" xfId="1" applyFont="1" applyBorder="1" applyAlignment="1">
      <alignment vertical="center"/>
    </xf>
    <xf numFmtId="38" fontId="15" fillId="0" borderId="42" xfId="1" applyFont="1" applyBorder="1" applyAlignment="1">
      <alignment vertical="center"/>
    </xf>
    <xf numFmtId="38" fontId="15" fillId="0" borderId="43" xfId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38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15" fillId="0" borderId="44" xfId="0" applyNumberFormat="1" applyFont="1" applyBorder="1" applyAlignment="1">
      <alignment vertical="center"/>
    </xf>
    <xf numFmtId="176" fontId="15" fillId="0" borderId="45" xfId="0" applyNumberFormat="1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38" fontId="15" fillId="0" borderId="46" xfId="1" applyFont="1" applyBorder="1" applyAlignment="1">
      <alignment vertical="center"/>
    </xf>
    <xf numFmtId="176" fontId="15" fillId="0" borderId="16" xfId="1" applyNumberFormat="1" applyFont="1" applyBorder="1" applyAlignment="1">
      <alignment vertical="center"/>
    </xf>
    <xf numFmtId="38" fontId="15" fillId="0" borderId="48" xfId="1" applyFont="1" applyBorder="1" applyAlignment="1">
      <alignment vertical="center"/>
    </xf>
    <xf numFmtId="176" fontId="15" fillId="0" borderId="11" xfId="1" applyNumberFormat="1" applyFont="1" applyBorder="1" applyAlignment="1">
      <alignment vertical="center"/>
    </xf>
    <xf numFmtId="38" fontId="15" fillId="0" borderId="50" xfId="1" applyFont="1" applyBorder="1" applyAlignment="1">
      <alignment vertical="center"/>
    </xf>
    <xf numFmtId="38" fontId="15" fillId="0" borderId="47" xfId="1" applyFont="1" applyBorder="1" applyAlignment="1">
      <alignment vertical="center"/>
    </xf>
    <xf numFmtId="38" fontId="15" fillId="0" borderId="49" xfId="1" applyFont="1" applyBorder="1" applyAlignment="1">
      <alignment vertical="center"/>
    </xf>
    <xf numFmtId="38" fontId="15" fillId="0" borderId="51" xfId="1" applyFont="1" applyBorder="1" applyAlignment="1">
      <alignment vertical="center"/>
    </xf>
    <xf numFmtId="176" fontId="15" fillId="0" borderId="23" xfId="1" applyNumberFormat="1" applyFont="1" applyBorder="1" applyAlignment="1">
      <alignment vertical="center"/>
    </xf>
    <xf numFmtId="38" fontId="15" fillId="0" borderId="56" xfId="1" applyFont="1" applyBorder="1" applyAlignment="1">
      <alignment vertical="center"/>
    </xf>
    <xf numFmtId="38" fontId="15" fillId="0" borderId="57" xfId="1" applyFont="1" applyBorder="1" applyAlignment="1">
      <alignment vertical="center"/>
    </xf>
    <xf numFmtId="38" fontId="15" fillId="0" borderId="58" xfId="1" applyFont="1" applyBorder="1" applyAlignment="1">
      <alignment vertical="center"/>
    </xf>
    <xf numFmtId="38" fontId="15" fillId="0" borderId="63" xfId="1" applyFont="1" applyBorder="1" applyAlignment="1">
      <alignment vertical="center"/>
    </xf>
    <xf numFmtId="176" fontId="15" fillId="0" borderId="14" xfId="1" applyNumberFormat="1" applyFont="1" applyBorder="1" applyAlignment="1">
      <alignment vertical="center"/>
    </xf>
    <xf numFmtId="176" fontId="15" fillId="0" borderId="1" xfId="1" applyNumberFormat="1" applyFont="1" applyBorder="1" applyAlignment="1">
      <alignment vertical="center"/>
    </xf>
    <xf numFmtId="38" fontId="15" fillId="0" borderId="64" xfId="1" applyFont="1" applyBorder="1" applyAlignment="1">
      <alignment vertical="center"/>
    </xf>
    <xf numFmtId="38" fontId="15" fillId="0" borderId="51" xfId="1" applyFont="1" applyBorder="1" applyAlignment="1">
      <alignment vertical="center" shrinkToFit="1"/>
    </xf>
    <xf numFmtId="38" fontId="15" fillId="0" borderId="63" xfId="1" applyFont="1" applyBorder="1" applyAlignment="1">
      <alignment vertical="center" shrinkToFit="1"/>
    </xf>
    <xf numFmtId="0" fontId="15" fillId="0" borderId="66" xfId="0" applyFont="1" applyBorder="1" applyAlignment="1">
      <alignment vertical="center"/>
    </xf>
    <xf numFmtId="0" fontId="15" fillId="0" borderId="67" xfId="0" applyFont="1" applyBorder="1" applyAlignment="1">
      <alignment vertical="center"/>
    </xf>
    <xf numFmtId="38" fontId="15" fillId="0" borderId="61" xfId="1" applyFont="1" applyBorder="1" applyAlignment="1">
      <alignment vertical="center"/>
    </xf>
    <xf numFmtId="38" fontId="15" fillId="0" borderId="68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15" fillId="0" borderId="0" xfId="1" applyFont="1" applyBorder="1" applyAlignment="1">
      <alignment vertical="center"/>
    </xf>
    <xf numFmtId="178" fontId="15" fillId="0" borderId="0" xfId="1" applyNumberFormat="1" applyFont="1" applyBorder="1" applyAlignment="1">
      <alignment vertical="center"/>
    </xf>
    <xf numFmtId="176" fontId="15" fillId="0" borderId="0" xfId="1" applyNumberFormat="1" applyFont="1" applyBorder="1" applyAlignment="1">
      <alignment vertical="center"/>
    </xf>
    <xf numFmtId="177" fontId="15" fillId="0" borderId="0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38" fontId="13" fillId="3" borderId="70" xfId="1" applyFont="1" applyFill="1" applyBorder="1" applyAlignment="1">
      <alignment vertical="center"/>
    </xf>
    <xf numFmtId="38" fontId="13" fillId="3" borderId="19" xfId="1" applyFont="1" applyFill="1" applyBorder="1" applyAlignment="1">
      <alignment vertical="center"/>
    </xf>
    <xf numFmtId="176" fontId="13" fillId="0" borderId="28" xfId="0" applyNumberFormat="1" applyFont="1" applyBorder="1" applyAlignment="1">
      <alignment vertical="center"/>
    </xf>
    <xf numFmtId="176" fontId="13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38" fontId="13" fillId="3" borderId="31" xfId="1" applyFont="1" applyFill="1" applyBorder="1" applyAlignment="1">
      <alignment vertical="center"/>
    </xf>
    <xf numFmtId="38" fontId="13" fillId="3" borderId="17" xfId="1" applyFont="1" applyFill="1" applyBorder="1" applyAlignment="1">
      <alignment vertical="center"/>
    </xf>
    <xf numFmtId="176" fontId="13" fillId="0" borderId="71" xfId="0" applyNumberFormat="1" applyFont="1" applyBorder="1" applyAlignment="1">
      <alignment vertical="center"/>
    </xf>
    <xf numFmtId="176" fontId="13" fillId="0" borderId="39" xfId="0" applyNumberFormat="1" applyFont="1" applyBorder="1" applyAlignment="1">
      <alignment vertical="center"/>
    </xf>
    <xf numFmtId="0" fontId="13" fillId="0" borderId="39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2" xfId="0" applyFont="1" applyFill="1" applyBorder="1" applyAlignment="1">
      <alignment vertical="center" shrinkToFit="1"/>
    </xf>
    <xf numFmtId="0" fontId="12" fillId="2" borderId="25" xfId="0" applyFont="1" applyFill="1" applyBorder="1" applyAlignment="1">
      <alignment vertical="center"/>
    </xf>
    <xf numFmtId="0" fontId="0" fillId="2" borderId="35" xfId="0" applyFill="1" applyBorder="1" applyAlignment="1">
      <alignment horizontal="left" vertical="center"/>
    </xf>
    <xf numFmtId="0" fontId="0" fillId="2" borderId="69" xfId="0" applyFill="1" applyBorder="1" applyAlignment="1">
      <alignment horizontal="left" vertical="center"/>
    </xf>
    <xf numFmtId="38" fontId="13" fillId="2" borderId="70" xfId="1" applyFont="1" applyFill="1" applyBorder="1" applyAlignment="1">
      <alignment vertical="center"/>
    </xf>
    <xf numFmtId="38" fontId="13" fillId="2" borderId="19" xfId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38" fontId="13" fillId="2" borderId="31" xfId="1" applyFont="1" applyFill="1" applyBorder="1" applyAlignment="1">
      <alignment vertical="center"/>
    </xf>
    <xf numFmtId="38" fontId="13" fillId="2" borderId="17" xfId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85" xfId="0" applyFill="1" applyBorder="1" applyAlignment="1">
      <alignment horizontal="left" vertical="center"/>
    </xf>
    <xf numFmtId="0" fontId="0" fillId="2" borderId="84" xfId="0" applyFill="1" applyBorder="1" applyAlignment="1">
      <alignment horizontal="left" vertical="center"/>
    </xf>
    <xf numFmtId="0" fontId="14" fillId="2" borderId="52" xfId="0" applyFont="1" applyFill="1" applyBorder="1" applyAlignment="1">
      <alignment horizontal="center" vertical="center"/>
    </xf>
    <xf numFmtId="0" fontId="14" fillId="2" borderId="62" xfId="0" applyFont="1" applyFill="1" applyBorder="1" applyAlignment="1">
      <alignment horizontal="center" vertical="center" wrapText="1"/>
    </xf>
    <xf numFmtId="0" fontId="14" fillId="2" borderId="62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13" fillId="0" borderId="65" xfId="1" applyFont="1" applyBorder="1" applyAlignment="1">
      <alignment vertical="center"/>
    </xf>
    <xf numFmtId="179" fontId="0" fillId="0" borderId="25" xfId="0" applyNumberFormat="1" applyBorder="1" applyAlignment="1">
      <alignment horizontal="center" vertical="center" wrapText="1"/>
    </xf>
    <xf numFmtId="179" fontId="0" fillId="0" borderId="54" xfId="0" applyNumberFormat="1" applyBorder="1" applyAlignment="1">
      <alignment horizontal="center" vertical="center" wrapText="1"/>
    </xf>
    <xf numFmtId="179" fontId="0" fillId="0" borderId="52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38" fontId="17" fillId="0" borderId="34" xfId="1" applyFont="1" applyBorder="1" applyAlignment="1">
      <alignment vertical="center"/>
    </xf>
    <xf numFmtId="38" fontId="17" fillId="0" borderId="29" xfId="1" applyFont="1" applyBorder="1" applyAlignment="1">
      <alignment vertical="center"/>
    </xf>
    <xf numFmtId="38" fontId="17" fillId="0" borderId="88" xfId="1" applyFont="1" applyBorder="1" applyAlignment="1">
      <alignment vertical="center"/>
    </xf>
    <xf numFmtId="38" fontId="17" fillId="0" borderId="89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65" xfId="1" applyFont="1" applyBorder="1" applyAlignment="1">
      <alignment vertical="center"/>
    </xf>
    <xf numFmtId="38" fontId="17" fillId="0" borderId="20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17" fillId="0" borderId="54" xfId="1" applyFont="1" applyBorder="1" applyAlignment="1">
      <alignment vertical="center"/>
    </xf>
    <xf numFmtId="38" fontId="17" fillId="0" borderId="52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0" fontId="0" fillId="0" borderId="30" xfId="0" applyBorder="1" applyAlignment="1">
      <alignment vertical="center"/>
    </xf>
    <xf numFmtId="38" fontId="0" fillId="0" borderId="0" xfId="0" applyNumberFormat="1" applyAlignment="1">
      <alignment vertical="center"/>
    </xf>
    <xf numFmtId="38" fontId="13" fillId="0" borderId="80" xfId="1" applyFont="1" applyBorder="1" applyAlignment="1">
      <alignment vertical="center"/>
    </xf>
    <xf numFmtId="176" fontId="13" fillId="0" borderId="79" xfId="1" applyNumberFormat="1" applyFont="1" applyBorder="1" applyAlignment="1">
      <alignment vertical="center"/>
    </xf>
    <xf numFmtId="178" fontId="13" fillId="0" borderId="80" xfId="1" applyNumberFormat="1" applyFont="1" applyBorder="1" applyAlignment="1">
      <alignment vertical="center"/>
    </xf>
    <xf numFmtId="176" fontId="13" fillId="0" borderId="78" xfId="1" applyNumberFormat="1" applyFont="1" applyBorder="1" applyAlignment="1">
      <alignment vertical="center"/>
    </xf>
    <xf numFmtId="38" fontId="13" fillId="0" borderId="48" xfId="1" applyFont="1" applyBorder="1" applyAlignment="1">
      <alignment vertical="center"/>
    </xf>
    <xf numFmtId="176" fontId="13" fillId="0" borderId="11" xfId="1" applyNumberFormat="1" applyFont="1" applyBorder="1" applyAlignment="1">
      <alignment vertical="center"/>
    </xf>
    <xf numFmtId="178" fontId="13" fillId="0" borderId="48" xfId="1" applyNumberFormat="1" applyFont="1" applyBorder="1" applyAlignment="1">
      <alignment vertical="center"/>
    </xf>
    <xf numFmtId="176" fontId="13" fillId="0" borderId="60" xfId="1" applyNumberFormat="1" applyFont="1" applyBorder="1" applyAlignment="1">
      <alignment vertical="center"/>
    </xf>
    <xf numFmtId="38" fontId="13" fillId="0" borderId="50" xfId="1" applyFont="1" applyBorder="1" applyAlignment="1">
      <alignment vertical="center"/>
    </xf>
    <xf numFmtId="176" fontId="13" fillId="0" borderId="23" xfId="1" applyNumberFormat="1" applyFont="1" applyBorder="1" applyAlignment="1">
      <alignment vertical="center"/>
    </xf>
    <xf numFmtId="178" fontId="13" fillId="0" borderId="50" xfId="1" applyNumberFormat="1" applyFont="1" applyBorder="1" applyAlignment="1">
      <alignment vertical="center"/>
    </xf>
    <xf numFmtId="176" fontId="13" fillId="0" borderId="24" xfId="1" applyNumberFormat="1" applyFont="1" applyBorder="1" applyAlignment="1">
      <alignment vertical="center"/>
    </xf>
    <xf numFmtId="38" fontId="13" fillId="0" borderId="46" xfId="1" applyFont="1" applyBorder="1" applyAlignment="1">
      <alignment vertical="center"/>
    </xf>
    <xf numFmtId="176" fontId="13" fillId="0" borderId="16" xfId="1" applyNumberFormat="1" applyFont="1" applyBorder="1" applyAlignment="1">
      <alignment vertical="center"/>
    </xf>
    <xf numFmtId="178" fontId="13" fillId="0" borderId="46" xfId="1" applyNumberFormat="1" applyFont="1" applyBorder="1" applyAlignment="1">
      <alignment vertical="center"/>
    </xf>
    <xf numFmtId="176" fontId="13" fillId="0" borderId="59" xfId="1" applyNumberFormat="1" applyFont="1" applyBorder="1" applyAlignment="1">
      <alignment vertical="center"/>
    </xf>
    <xf numFmtId="176" fontId="13" fillId="0" borderId="3" xfId="1" applyNumberFormat="1" applyFont="1" applyBorder="1" applyAlignment="1">
      <alignment vertical="center"/>
    </xf>
    <xf numFmtId="178" fontId="13" fillId="0" borderId="65" xfId="1" applyNumberFormat="1" applyFont="1" applyBorder="1" applyAlignment="1">
      <alignment vertical="center"/>
    </xf>
    <xf numFmtId="176" fontId="13" fillId="0" borderId="20" xfId="1" applyNumberFormat="1" applyFont="1" applyBorder="1" applyAlignment="1">
      <alignment vertical="center"/>
    </xf>
    <xf numFmtId="0" fontId="1" fillId="2" borderId="55" xfId="0" applyFont="1" applyFill="1" applyBorder="1" applyAlignment="1">
      <alignment horizontal="center" vertical="center" textRotation="255"/>
    </xf>
    <xf numFmtId="38" fontId="13" fillId="0" borderId="57" xfId="1" applyFont="1" applyBorder="1" applyAlignment="1">
      <alignment vertical="center"/>
    </xf>
    <xf numFmtId="176" fontId="13" fillId="0" borderId="38" xfId="1" applyNumberFormat="1" applyFont="1" applyBorder="1" applyAlignment="1">
      <alignment vertical="center"/>
    </xf>
    <xf numFmtId="176" fontId="13" fillId="0" borderId="1" xfId="1" applyNumberFormat="1" applyFont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38" fontId="15" fillId="0" borderId="25" xfId="1" applyFont="1" applyFill="1" applyBorder="1" applyAlignment="1">
      <alignment vertical="center"/>
    </xf>
    <xf numFmtId="38" fontId="15" fillId="0" borderId="17" xfId="1" applyFont="1" applyFill="1" applyBorder="1" applyAlignment="1">
      <alignment vertical="center"/>
    </xf>
    <xf numFmtId="38" fontId="15" fillId="0" borderId="40" xfId="1" applyFont="1" applyFill="1" applyBorder="1" applyAlignment="1">
      <alignment vertical="center"/>
    </xf>
    <xf numFmtId="38" fontId="15" fillId="0" borderId="91" xfId="1" applyFont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15" fillId="0" borderId="40" xfId="0" applyFont="1" applyFill="1" applyBorder="1" applyAlignment="1">
      <alignment vertical="center"/>
    </xf>
    <xf numFmtId="176" fontId="15" fillId="0" borderId="21" xfId="2" applyNumberFormat="1" applyFont="1" applyFill="1" applyBorder="1" applyAlignment="1">
      <alignment vertical="center"/>
    </xf>
    <xf numFmtId="176" fontId="15" fillId="0" borderId="21" xfId="2" applyNumberFormat="1" applyFont="1" applyBorder="1" applyAlignment="1">
      <alignment vertical="center"/>
    </xf>
    <xf numFmtId="176" fontId="15" fillId="0" borderId="31" xfId="2" applyNumberFormat="1" applyFont="1" applyBorder="1" applyAlignment="1">
      <alignment vertical="center"/>
    </xf>
    <xf numFmtId="176" fontId="15" fillId="0" borderId="90" xfId="2" applyNumberFormat="1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176" fontId="13" fillId="0" borderId="0" xfId="1" applyNumberFormat="1" applyFont="1" applyBorder="1" applyAlignment="1">
      <alignment vertical="center"/>
    </xf>
    <xf numFmtId="178" fontId="13" fillId="0" borderId="0" xfId="1" applyNumberFormat="1" applyFont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2" fillId="2" borderId="29" xfId="0" applyFont="1" applyFill="1" applyBorder="1" applyAlignment="1">
      <alignment horizontal="left" vertical="center" shrinkToFit="1"/>
    </xf>
    <xf numFmtId="0" fontId="12" fillId="2" borderId="32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left" vertical="center" shrinkToFit="1"/>
    </xf>
    <xf numFmtId="0" fontId="12" fillId="2" borderId="26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 shrinkToFit="1"/>
    </xf>
    <xf numFmtId="0" fontId="0" fillId="2" borderId="60" xfId="0" applyFont="1" applyFill="1" applyBorder="1" applyAlignment="1">
      <alignment horizontal="left" vertical="center" shrinkToFit="1"/>
    </xf>
    <xf numFmtId="0" fontId="0" fillId="2" borderId="22" xfId="0" applyFont="1" applyFill="1" applyBorder="1" applyAlignment="1">
      <alignment horizontal="left" vertical="center" shrinkToFit="1"/>
    </xf>
    <xf numFmtId="0" fontId="0" fillId="2" borderId="24" xfId="0" applyFont="1" applyFill="1" applyBorder="1" applyAlignment="1">
      <alignment horizontal="left" vertical="center" shrinkToFit="1"/>
    </xf>
    <xf numFmtId="0" fontId="0" fillId="2" borderId="54" xfId="0" applyFill="1" applyBorder="1" applyAlignment="1">
      <alignment horizontal="center" vertical="center" shrinkToFit="1"/>
    </xf>
    <xf numFmtId="0" fontId="0" fillId="2" borderId="76" xfId="0" applyFill="1" applyBorder="1" applyAlignment="1">
      <alignment horizontal="center" vertical="center" shrinkToFit="1"/>
    </xf>
    <xf numFmtId="0" fontId="0" fillId="2" borderId="35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77" xfId="0" applyFont="1" applyFill="1" applyBorder="1" applyAlignment="1">
      <alignment horizontal="left" vertical="center" shrinkToFit="1"/>
    </xf>
    <xf numFmtId="0" fontId="1" fillId="2" borderId="78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60" xfId="0" applyFont="1" applyFill="1" applyBorder="1" applyAlignment="1">
      <alignment horizontal="left" vertical="center" shrinkToFit="1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shrinkToFit="1"/>
    </xf>
    <xf numFmtId="0" fontId="0" fillId="2" borderId="25" xfId="0" applyFont="1" applyFill="1" applyBorder="1" applyAlignment="1">
      <alignment horizontal="center" vertical="center" textRotation="255"/>
    </xf>
    <xf numFmtId="0" fontId="0" fillId="2" borderId="15" xfId="0" applyFont="1" applyFill="1" applyBorder="1" applyAlignment="1">
      <alignment horizontal="left" vertical="center" shrinkToFit="1"/>
    </xf>
    <xf numFmtId="0" fontId="0" fillId="2" borderId="59" xfId="0" applyFont="1" applyFill="1" applyBorder="1" applyAlignment="1">
      <alignment horizontal="left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2" xfId="0" applyFont="1" applyFill="1" applyBorder="1" applyAlignment="1">
      <alignment horizontal="left" vertical="center" shrinkToFit="1"/>
    </xf>
    <xf numFmtId="0" fontId="0" fillId="2" borderId="38" xfId="0" applyFont="1" applyFill="1" applyBorder="1" applyAlignment="1">
      <alignment horizontal="left" vertical="center" shrinkToFit="1"/>
    </xf>
    <xf numFmtId="0" fontId="0" fillId="2" borderId="46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1" fillId="2" borderId="57" xfId="0" applyFont="1" applyFill="1" applyBorder="1" applyAlignment="1">
      <alignment horizontal="center" vertical="center" textRotation="255" shrinkToFit="1"/>
    </xf>
    <xf numFmtId="0" fontId="0" fillId="2" borderId="52" xfId="0" applyFont="1" applyFill="1" applyBorder="1" applyAlignment="1">
      <alignment horizontal="center" vertical="center" textRotation="255"/>
    </xf>
    <xf numFmtId="0" fontId="1" fillId="2" borderId="55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4"/>
          <c:tx>
            <c:strRef>
              <c:f>人口統計!$K$4</c:f>
              <c:strCache>
                <c:ptCount val="1"/>
                <c:pt idx="0">
                  <c:v>0歳～39歳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人口統計!$K$6:$K$13</c:f>
            </c:numRef>
          </c:val>
          <c:extLst>
            <c:ext xmlns:c16="http://schemas.microsoft.com/office/drawing/2014/chart" uri="{C3380CC4-5D6E-409C-BE32-E72D297353CC}">
              <c16:uniqueId val="{00000000-0261-4D76-9846-967DB709ED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18908472"/>
        <c:axId val="618908864"/>
      </c:barChart>
      <c:barChart>
        <c:barDir val="col"/>
        <c:grouping val="stacked"/>
        <c:varyColors val="0"/>
        <c:ser>
          <c:idx val="2"/>
          <c:order val="0"/>
          <c:tx>
            <c:strRef>
              <c:f>人口統計!$E$4</c:f>
              <c:strCache>
                <c:ptCount val="1"/>
                <c:pt idx="0">
                  <c:v>65歳～74歳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人口統計!$E$6:$E$13</c:f>
              <c:numCache>
                <c:formatCode>#,##0_);[Red]\(#,##0\)</c:formatCode>
                <c:ptCount val="8"/>
                <c:pt idx="0">
                  <c:v>20431</c:v>
                </c:pt>
                <c:pt idx="1">
                  <c:v>12359</c:v>
                </c:pt>
                <c:pt idx="2">
                  <c:v>7413</c:v>
                </c:pt>
                <c:pt idx="3">
                  <c:v>4379</c:v>
                </c:pt>
                <c:pt idx="4">
                  <c:v>6070</c:v>
                </c:pt>
                <c:pt idx="5">
                  <c:v>13161</c:v>
                </c:pt>
                <c:pt idx="6">
                  <c:v>19491</c:v>
                </c:pt>
                <c:pt idx="7">
                  <c:v>7638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1-4D76-9846-967DB709EDD1}"/>
            </c:ext>
          </c:extLst>
        </c:ser>
        <c:ser>
          <c:idx val="3"/>
          <c:order val="1"/>
          <c:tx>
            <c:strRef>
              <c:f>人口統計!$F$4</c:f>
              <c:strCache>
                <c:ptCount val="1"/>
                <c:pt idx="0">
                  <c:v>75歳～84歳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人口統計!$F$6:$F$13</c:f>
              <c:numCache>
                <c:formatCode>#,##0_);[Red]\(#,##0\)</c:formatCode>
                <c:ptCount val="8"/>
                <c:pt idx="0">
                  <c:v>18802</c:v>
                </c:pt>
                <c:pt idx="1">
                  <c:v>12231</c:v>
                </c:pt>
                <c:pt idx="2">
                  <c:v>7194</c:v>
                </c:pt>
                <c:pt idx="3">
                  <c:v>3924</c:v>
                </c:pt>
                <c:pt idx="4">
                  <c:v>5453</c:v>
                </c:pt>
                <c:pt idx="5">
                  <c:v>12031</c:v>
                </c:pt>
                <c:pt idx="6">
                  <c:v>18765</c:v>
                </c:pt>
                <c:pt idx="7">
                  <c:v>7984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61-4D76-9846-967DB709EDD1}"/>
            </c:ext>
          </c:extLst>
        </c:ser>
        <c:ser>
          <c:idx val="4"/>
          <c:order val="2"/>
          <c:tx>
            <c:strRef>
              <c:f>人口統計!$G$4</c:f>
              <c:strCache>
                <c:ptCount val="1"/>
                <c:pt idx="0">
                  <c:v>85歳以上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人口統計!$G$6:$G$13</c:f>
              <c:numCache>
                <c:formatCode>#,##0_);[Red]\(#,##0\)</c:formatCode>
                <c:ptCount val="8"/>
                <c:pt idx="0">
                  <c:v>7752</c:v>
                </c:pt>
                <c:pt idx="1">
                  <c:v>5889</c:v>
                </c:pt>
                <c:pt idx="2">
                  <c:v>3537</c:v>
                </c:pt>
                <c:pt idx="3">
                  <c:v>1809</c:v>
                </c:pt>
                <c:pt idx="4">
                  <c:v>2892</c:v>
                </c:pt>
                <c:pt idx="5">
                  <c:v>6219</c:v>
                </c:pt>
                <c:pt idx="6">
                  <c:v>9172</c:v>
                </c:pt>
                <c:pt idx="7">
                  <c:v>4076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61-4D76-9846-967DB709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8472"/>
        <c:axId val="618908864"/>
      </c:barChart>
      <c:lineChart>
        <c:grouping val="standard"/>
        <c:varyColors val="0"/>
        <c:ser>
          <c:idx val="1"/>
          <c:order val="3"/>
          <c:tx>
            <c:strRef>
              <c:f>人口統計!$I$3</c:f>
              <c:strCache>
                <c:ptCount val="1"/>
                <c:pt idx="0">
                  <c:v>高齢化率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816479400749081E-2"/>
                  <c:y val="-4.682274247491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1-4D76-9846-967DB709EDD1}"/>
                </c:ext>
              </c:extLst>
            </c:dLbl>
            <c:dLbl>
              <c:idx val="4"/>
              <c:layout>
                <c:manualLayout>
                  <c:x val="-3.3707865168539256E-2"/>
                  <c:y val="-3.121516164994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1-4D76-9846-967DB709EDD1}"/>
                </c:ext>
              </c:extLst>
            </c:dLbl>
            <c:dLbl>
              <c:idx val="6"/>
              <c:layout>
                <c:manualLayout>
                  <c:x val="-3.7453183520599251E-3"/>
                  <c:y val="6.688963210702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1-4D76-9846-967DB709EDD1}"/>
                </c:ext>
              </c:extLst>
            </c:dLbl>
            <c:dLbl>
              <c:idx val="7"/>
              <c:layout>
                <c:manualLayout>
                  <c:x val="-3.3707865168539325E-2"/>
                  <c:y val="-3.3444816053511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1-4D76-9846-967DB709EDD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人口統計!$I$6:$I$13</c:f>
              <c:numCache>
                <c:formatCode>0.0%</c:formatCode>
                <c:ptCount val="8"/>
                <c:pt idx="0">
                  <c:v>0.24962942104675936</c:v>
                </c:pt>
                <c:pt idx="1">
                  <c:v>0.33886263827894825</c:v>
                </c:pt>
                <c:pt idx="2">
                  <c:v>0.38621511739287767</c:v>
                </c:pt>
                <c:pt idx="3">
                  <c:v>0.30782343987823441</c:v>
                </c:pt>
                <c:pt idx="4">
                  <c:v>0.33436166264613099</c:v>
                </c:pt>
                <c:pt idx="5">
                  <c:v>0.33479354522393467</c:v>
                </c:pt>
                <c:pt idx="6">
                  <c:v>0.3782710299008622</c:v>
                </c:pt>
                <c:pt idx="7">
                  <c:v>0.37111420927691324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261-4D76-9846-967DB709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9256"/>
        <c:axId val="618902200"/>
      </c:lineChart>
      <c:catAx>
        <c:axId val="618908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618908864"/>
        <c:crosses val="autoZero"/>
        <c:auto val="1"/>
        <c:lblAlgn val="ctr"/>
        <c:lblOffset val="100"/>
        <c:noMultiLvlLbl val="0"/>
      </c:catAx>
      <c:valAx>
        <c:axId val="61890886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618908472"/>
        <c:crosses val="autoZero"/>
        <c:crossBetween val="between"/>
      </c:valAx>
      <c:valAx>
        <c:axId val="61890220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618909256"/>
        <c:crosses val="max"/>
        <c:crossBetween val="between"/>
      </c:valAx>
      <c:catAx>
        <c:axId val="618909256"/>
        <c:scaling>
          <c:orientation val="minMax"/>
        </c:scaling>
        <c:delete val="1"/>
        <c:axPos val="b"/>
        <c:majorTickMark val="out"/>
        <c:minorTickMark val="none"/>
        <c:tickLblPos val="nextTo"/>
        <c:crossAx val="618902200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施設サービス内訳（利用人数）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7DD-47DB-B4AA-3E634F677CF8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7DD-47DB-B4AA-3E634F677C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'給付状況（3-2）'!$C$41:$D$43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</c:strCache>
            </c:strRef>
          </c:cat>
          <c:val>
            <c:numRef>
              <c:f>'給付状況（3-2）'!$E$41:$E$43</c:f>
              <c:numCache>
                <c:formatCode>#,##0_);[Red]\(#,##0\)</c:formatCode>
                <c:ptCount val="3"/>
                <c:pt idx="0">
                  <c:v>3730</c:v>
                </c:pt>
                <c:pt idx="1">
                  <c:v>2656</c:v>
                </c:pt>
                <c:pt idx="2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DD-47DB-B4AA-3E634F677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施設サービス内訳（費用額）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C5D-4842-9BAE-DBE8F3C5E5C4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C5D-4842-9BAE-DBE8F3C5E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'給付状況（3-2）'!$C$41:$D$43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</c:strCache>
            </c:strRef>
          </c:cat>
          <c:val>
            <c:numRef>
              <c:f>'給付状況（3-2）'!$G$41:$G$43</c:f>
              <c:numCache>
                <c:formatCode>#,##0_ </c:formatCode>
                <c:ptCount val="3"/>
                <c:pt idx="0">
                  <c:v>1132289.25</c:v>
                </c:pt>
                <c:pt idx="1">
                  <c:v>876327.47000000009</c:v>
                </c:pt>
                <c:pt idx="2">
                  <c:v>157239.20000000007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5D-4842-9BAE-DBE8F3C5E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地域密着型サービス別利用状況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'給付状況（3-2）'!$G$29:$G$40</c:f>
              <c:numCache>
                <c:formatCode>#,##0_ </c:formatCode>
                <c:ptCount val="12"/>
                <c:pt idx="0">
                  <c:v>43581.71</c:v>
                </c:pt>
                <c:pt idx="1">
                  <c:v>793.57999999999993</c:v>
                </c:pt>
                <c:pt idx="2">
                  <c:v>16517.600000000002</c:v>
                </c:pt>
                <c:pt idx="3">
                  <c:v>363.74</c:v>
                </c:pt>
                <c:pt idx="4">
                  <c:v>130250.91000000002</c:v>
                </c:pt>
                <c:pt idx="5">
                  <c:v>8800.18</c:v>
                </c:pt>
                <c:pt idx="6">
                  <c:v>537592.93000000005</c:v>
                </c:pt>
                <c:pt idx="7">
                  <c:v>4727.1900000000005</c:v>
                </c:pt>
                <c:pt idx="8">
                  <c:v>5833.7199999999993</c:v>
                </c:pt>
                <c:pt idx="9">
                  <c:v>20999.08</c:v>
                </c:pt>
                <c:pt idx="10">
                  <c:v>14143.900000000001</c:v>
                </c:pt>
                <c:pt idx="11">
                  <c:v>104174.25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F-4DF5-A1DC-7CAD2BF5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4432"/>
        <c:axId val="706634824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'給付状況（3-2）'!$E$29:$E$40</c:f>
              <c:numCache>
                <c:formatCode>#,##0_);[Red]\(#,##0\)</c:formatCode>
                <c:ptCount val="12"/>
                <c:pt idx="0">
                  <c:v>254</c:v>
                </c:pt>
                <c:pt idx="1">
                  <c:v>5</c:v>
                </c:pt>
                <c:pt idx="2">
                  <c:v>124</c:v>
                </c:pt>
                <c:pt idx="3">
                  <c:v>7</c:v>
                </c:pt>
                <c:pt idx="4">
                  <c:v>565</c:v>
                </c:pt>
                <c:pt idx="5">
                  <c:v>123</c:v>
                </c:pt>
                <c:pt idx="6">
                  <c:v>1791</c:v>
                </c:pt>
                <c:pt idx="7">
                  <c:v>18</c:v>
                </c:pt>
                <c:pt idx="8">
                  <c:v>26</c:v>
                </c:pt>
                <c:pt idx="9">
                  <c:v>66</c:v>
                </c:pt>
                <c:pt idx="10">
                  <c:v>46</c:v>
                </c:pt>
                <c:pt idx="11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F-4DF5-A1DC-7CAD2BF5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11608"/>
        <c:axId val="618912392"/>
      </c:lineChart>
      <c:catAx>
        <c:axId val="618911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12392"/>
        <c:crosses val="autoZero"/>
        <c:auto val="1"/>
        <c:lblAlgn val="ctr"/>
        <c:lblOffset val="100"/>
        <c:noMultiLvlLbl val="0"/>
      </c:catAx>
      <c:valAx>
        <c:axId val="61891239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618911608"/>
        <c:crosses val="autoZero"/>
        <c:crossBetween val="between"/>
      </c:valAx>
      <c:valAx>
        <c:axId val="7066348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706634432"/>
        <c:crosses val="max"/>
        <c:crossBetween val="between"/>
      </c:valAx>
      <c:catAx>
        <c:axId val="706634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348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8571901791924614"/>
          <c:y val="0.60636969329882728"/>
          <c:w val="0.19440433781794844"/>
          <c:h val="0.19736431547455169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要介護度別１人あたり費用額</a:t>
            </a:r>
          </a:p>
        </c:rich>
      </c:tx>
      <c:layout>
        <c:manualLayout>
          <c:xMode val="edge"/>
          <c:yMode val="edge"/>
          <c:x val="0.25779299214171114"/>
          <c:y val="4.106189729620838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18467.402560455193</c:v>
                </c:pt>
                <c:pt idx="1">
                  <c:v>30785.659411011529</c:v>
                </c:pt>
                <c:pt idx="2">
                  <c:v>95900.019017432627</c:v>
                </c:pt>
                <c:pt idx="3">
                  <c:v>120812.09045226133</c:v>
                </c:pt>
                <c:pt idx="4">
                  <c:v>160293.05197505199</c:v>
                </c:pt>
                <c:pt idx="5">
                  <c:v>192556.93077927732</c:v>
                </c:pt>
                <c:pt idx="6">
                  <c:v>236058.54387656698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D-44B1-9A90-FCE046BFB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6392"/>
        <c:axId val="706635608"/>
      </c:barChart>
      <c:lineChart>
        <c:grouping val="standard"/>
        <c:varyColors val="0"/>
        <c:ser>
          <c:idx val="0"/>
          <c:order val="0"/>
          <c:tx>
            <c:strRef>
              <c:f>'給付状況（3-3）'!$D$3</c:f>
              <c:strCache>
                <c:ptCount val="1"/>
                <c:pt idx="0">
                  <c:v>人数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multiLvlStrRef>
              <c:f>'給付状況（3-1）'!#REF!</c:f>
            </c:multiLvlStrRef>
          </c:cat>
          <c:val>
            <c:numRef>
              <c:f>'給付状況（3-3）'!$D$4:$D$10</c:f>
              <c:numCache>
                <c:formatCode>#,##0_);[Red]\(#,##0\)</c:formatCode>
                <c:ptCount val="7"/>
                <c:pt idx="0">
                  <c:v>3515</c:v>
                </c:pt>
                <c:pt idx="1">
                  <c:v>3905</c:v>
                </c:pt>
                <c:pt idx="2">
                  <c:v>6310</c:v>
                </c:pt>
                <c:pt idx="3">
                  <c:v>3980</c:v>
                </c:pt>
                <c:pt idx="4">
                  <c:v>2405</c:v>
                </c:pt>
                <c:pt idx="5">
                  <c:v>2297</c:v>
                </c:pt>
                <c:pt idx="6">
                  <c:v>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D-44B1-9A90-FCE046BFB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635216"/>
        <c:axId val="706636000"/>
      </c:lineChart>
      <c:catAx>
        <c:axId val="70663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6636000"/>
        <c:crosses val="autoZero"/>
        <c:auto val="1"/>
        <c:lblAlgn val="ctr"/>
        <c:lblOffset val="100"/>
        <c:noMultiLvlLbl val="0"/>
      </c:catAx>
      <c:valAx>
        <c:axId val="70663600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706635216"/>
        <c:crosses val="autoZero"/>
        <c:crossBetween val="between"/>
      </c:valAx>
      <c:valAx>
        <c:axId val="706635608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706636392"/>
        <c:crosses val="max"/>
        <c:crossBetween val="between"/>
      </c:valAx>
      <c:catAx>
        <c:axId val="706636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35608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要介護度別支給限度額比率</a:t>
            </a:r>
          </a:p>
        </c:rich>
      </c:tx>
      <c:layout>
        <c:manualLayout>
          <c:xMode val="edge"/>
          <c:yMode val="edge"/>
          <c:x val="0.27162424752556269"/>
          <c:y val="2.771350696547546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'給付状況（3-3）'!$G$3</c:f>
              <c:strCache>
                <c:ptCount val="1"/>
                <c:pt idx="0">
                  <c:v>支給限度額</c:v>
                </c:pt>
              </c:strCache>
            </c:strRef>
          </c:tx>
          <c:spPr>
            <a:noFill/>
            <a:ln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'給付状況（3-3）'!$G$4:$G$10</c:f>
              <c:numCache>
                <c:formatCode>#,##0_);[Red]\(#,##0\)</c:formatCode>
                <c:ptCount val="7"/>
                <c:pt idx="0">
                  <c:v>50320</c:v>
                </c:pt>
                <c:pt idx="1">
                  <c:v>105310</c:v>
                </c:pt>
                <c:pt idx="2">
                  <c:v>167650</c:v>
                </c:pt>
                <c:pt idx="3">
                  <c:v>197050</c:v>
                </c:pt>
                <c:pt idx="4">
                  <c:v>270480</c:v>
                </c:pt>
                <c:pt idx="5">
                  <c:v>309380</c:v>
                </c:pt>
                <c:pt idx="6">
                  <c:v>362170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B-4AC6-ACFE-930EE52D9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4040"/>
        <c:axId val="706628552"/>
      </c:barChart>
      <c:barChart>
        <c:barDir val="col"/>
        <c:grouping val="stack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18467.402560455193</c:v>
                </c:pt>
                <c:pt idx="1">
                  <c:v>30785.659411011529</c:v>
                </c:pt>
                <c:pt idx="2">
                  <c:v>95900.019017432627</c:v>
                </c:pt>
                <c:pt idx="3">
                  <c:v>120812.09045226133</c:v>
                </c:pt>
                <c:pt idx="4">
                  <c:v>160293.05197505199</c:v>
                </c:pt>
                <c:pt idx="5">
                  <c:v>192556.93077927732</c:v>
                </c:pt>
                <c:pt idx="6">
                  <c:v>236058.54387656698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1B-4AC6-ACFE-930EE52D9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6627768"/>
        <c:axId val="706624632"/>
      </c:barChart>
      <c:catAx>
        <c:axId val="706634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6628552"/>
        <c:crosses val="autoZero"/>
        <c:auto val="1"/>
        <c:lblAlgn val="ctr"/>
        <c:lblOffset val="100"/>
        <c:noMultiLvlLbl val="0"/>
      </c:catAx>
      <c:valAx>
        <c:axId val="70662855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706634040"/>
        <c:crosses val="autoZero"/>
        <c:crossBetween val="between"/>
      </c:valAx>
      <c:valAx>
        <c:axId val="706624632"/>
        <c:scaling>
          <c:orientation val="minMax"/>
          <c:max val="400000"/>
        </c:scaling>
        <c:delete val="1"/>
        <c:axPos val="r"/>
        <c:numFmt formatCode="0%" sourceLinked="0"/>
        <c:majorTickMark val="out"/>
        <c:minorTickMark val="none"/>
        <c:tickLblPos val="nextTo"/>
        <c:crossAx val="706627768"/>
        <c:crosses val="max"/>
        <c:crossBetween val="between"/>
      </c:valAx>
      <c:catAx>
        <c:axId val="70662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2463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en-US" sz="1000"/>
              <a:t>65</a:t>
            </a:r>
            <a:r>
              <a:rPr lang="ja-JP" sz="1000"/>
              <a:t>歳以上）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7B2-4E26-AECA-08A5518F0208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7B2-4E26-AECA-08A5518F0208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7B2-4E26-AECA-08A5518F020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'認定者数（2-1.2.3）'!$D$4:$J$4</c:f>
              <c:numCache>
                <c:formatCode>#,##0_);[Red]\(#,##0\)</c:formatCode>
                <c:ptCount val="7"/>
                <c:pt idx="0">
                  <c:v>7436</c:v>
                </c:pt>
                <c:pt idx="1">
                  <c:v>5928</c:v>
                </c:pt>
                <c:pt idx="2">
                  <c:v>8753</c:v>
                </c:pt>
                <c:pt idx="3">
                  <c:v>5475</c:v>
                </c:pt>
                <c:pt idx="4">
                  <c:v>4449</c:v>
                </c:pt>
                <c:pt idx="5">
                  <c:v>5642</c:v>
                </c:pt>
                <c:pt idx="6">
                  <c:v>2869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B2-4E26-AECA-08A5518F020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前期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AC9-4EBE-9D79-F1275C8CB887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AC9-4EBE-9D79-F1275C8CB887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AC9-4EBE-9D79-F1275C8CB88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'認定者数（2-1.2.3）'!$D$5:$J$5</c:f>
              <c:numCache>
                <c:formatCode>#,##0_);[Red]\(#,##0\)</c:formatCode>
                <c:ptCount val="7"/>
                <c:pt idx="0">
                  <c:v>738</c:v>
                </c:pt>
                <c:pt idx="1">
                  <c:v>698</c:v>
                </c:pt>
                <c:pt idx="2">
                  <c:v>623</c:v>
                </c:pt>
                <c:pt idx="3">
                  <c:v>524</c:v>
                </c:pt>
                <c:pt idx="4">
                  <c:v>380</c:v>
                </c:pt>
                <c:pt idx="5">
                  <c:v>423</c:v>
                </c:pt>
                <c:pt idx="6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C9-4EBE-9D79-F1275C8CB8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後期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2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89D-4349-BE6D-A8967930A366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89D-4349-BE6D-A8967930A366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89D-4349-BE6D-A8967930A36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'認定者数（2-1.2.3）'!$O$5:$U$5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'認定者数（2-1.2.3）'!$O$6:$U$6</c:f>
              <c:numCache>
                <c:formatCode>#,##0_);[Red]\(#,##0\)</c:formatCode>
                <c:ptCount val="7"/>
                <c:pt idx="0">
                  <c:v>6698</c:v>
                </c:pt>
                <c:pt idx="1">
                  <c:v>5230</c:v>
                </c:pt>
                <c:pt idx="2">
                  <c:v>8130</c:v>
                </c:pt>
                <c:pt idx="3">
                  <c:v>4951</c:v>
                </c:pt>
                <c:pt idx="4">
                  <c:v>4069</c:v>
                </c:pt>
                <c:pt idx="5">
                  <c:v>5219</c:v>
                </c:pt>
                <c:pt idx="6">
                  <c:v>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9D-4349-BE6D-A8967930A3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91696230278905E-2"/>
          <c:y val="4.9675703288766755E-2"/>
          <c:w val="0.68476781748435289"/>
          <c:h val="0.55259842519685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'認定者数（2-1.2.3）'!$D$23</c:f>
              <c:strCache>
                <c:ptCount val="1"/>
                <c:pt idx="0">
                  <c:v>要支援１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'認定者数（2-1.2.3）'!$D$24:$D$31</c:f>
              <c:numCache>
                <c:formatCode>#,##0_);[Red]\(#,##0\)</c:formatCode>
                <c:ptCount val="8"/>
                <c:pt idx="0">
                  <c:v>1289</c:v>
                </c:pt>
                <c:pt idx="1">
                  <c:v>1364</c:v>
                </c:pt>
                <c:pt idx="2">
                  <c:v>817</c:v>
                </c:pt>
                <c:pt idx="3">
                  <c:v>237</c:v>
                </c:pt>
                <c:pt idx="4">
                  <c:v>309</c:v>
                </c:pt>
                <c:pt idx="5">
                  <c:v>762</c:v>
                </c:pt>
                <c:pt idx="6">
                  <c:v>1993</c:v>
                </c:pt>
                <c:pt idx="7">
                  <c:v>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2-404E-A353-00AA3EB4E7FA}"/>
            </c:ext>
          </c:extLst>
        </c:ser>
        <c:ser>
          <c:idx val="1"/>
          <c:order val="1"/>
          <c:tx>
            <c:strRef>
              <c:f>'認定者数（2-1.2.3）'!$E$23</c:f>
              <c:strCache>
                <c:ptCount val="1"/>
                <c:pt idx="0">
                  <c:v>要支援２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'認定者数（2-1.2.3）'!$E$24:$E$31</c:f>
              <c:numCache>
                <c:formatCode>#,##0_);[Red]\(#,##0\)</c:formatCode>
                <c:ptCount val="8"/>
                <c:pt idx="0">
                  <c:v>1195</c:v>
                </c:pt>
                <c:pt idx="1">
                  <c:v>1074</c:v>
                </c:pt>
                <c:pt idx="2">
                  <c:v>439</c:v>
                </c:pt>
                <c:pt idx="3">
                  <c:v>196</c:v>
                </c:pt>
                <c:pt idx="4">
                  <c:v>315</c:v>
                </c:pt>
                <c:pt idx="5">
                  <c:v>757</c:v>
                </c:pt>
                <c:pt idx="6">
                  <c:v>1509</c:v>
                </c:pt>
                <c:pt idx="7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2-404E-A353-00AA3EB4E7FA}"/>
            </c:ext>
          </c:extLst>
        </c:ser>
        <c:ser>
          <c:idx val="2"/>
          <c:order val="2"/>
          <c:tx>
            <c:strRef>
              <c:f>'認定者数（2-1.2.3）'!$F$23</c:f>
              <c:strCache>
                <c:ptCount val="1"/>
                <c:pt idx="0">
                  <c:v>要介護１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'認定者数（2-1.2.3）'!$F$24:$F$31</c:f>
              <c:numCache>
                <c:formatCode>#,##0_);[Red]\(#,##0\)</c:formatCode>
                <c:ptCount val="8"/>
                <c:pt idx="0">
                  <c:v>1449</c:v>
                </c:pt>
                <c:pt idx="1">
                  <c:v>1137</c:v>
                </c:pt>
                <c:pt idx="2">
                  <c:v>891</c:v>
                </c:pt>
                <c:pt idx="3">
                  <c:v>339</c:v>
                </c:pt>
                <c:pt idx="4">
                  <c:v>527</c:v>
                </c:pt>
                <c:pt idx="5">
                  <c:v>1489</c:v>
                </c:pt>
                <c:pt idx="6">
                  <c:v>2121</c:v>
                </c:pt>
                <c:pt idx="7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2-404E-A353-00AA3EB4E7FA}"/>
            </c:ext>
          </c:extLst>
        </c:ser>
        <c:ser>
          <c:idx val="3"/>
          <c:order val="3"/>
          <c:tx>
            <c:strRef>
              <c:f>'認定者数（2-1.2.3）'!$G$23</c:f>
              <c:strCache>
                <c:ptCount val="1"/>
                <c:pt idx="0">
                  <c:v>要介護２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'認定者数（2-1.2.3）'!$G$24:$G$31</c:f>
              <c:numCache>
                <c:formatCode>#,##0_);[Red]\(#,##0\)</c:formatCode>
                <c:ptCount val="8"/>
                <c:pt idx="0">
                  <c:v>1030</c:v>
                </c:pt>
                <c:pt idx="1">
                  <c:v>696</c:v>
                </c:pt>
                <c:pt idx="2">
                  <c:v>430</c:v>
                </c:pt>
                <c:pt idx="3">
                  <c:v>226</c:v>
                </c:pt>
                <c:pt idx="4">
                  <c:v>340</c:v>
                </c:pt>
                <c:pt idx="5">
                  <c:v>777</c:v>
                </c:pt>
                <c:pt idx="6">
                  <c:v>1562</c:v>
                </c:pt>
                <c:pt idx="7">
                  <c:v>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62-404E-A353-00AA3EB4E7FA}"/>
            </c:ext>
          </c:extLst>
        </c:ser>
        <c:ser>
          <c:idx val="4"/>
          <c:order val="4"/>
          <c:tx>
            <c:strRef>
              <c:f>'認定者数（2-1.2.3）'!$H$23</c:f>
              <c:strCache>
                <c:ptCount val="1"/>
                <c:pt idx="0">
                  <c:v>要介護３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'認定者数（2-1.2.3）'!$H$24:$H$31</c:f>
              <c:numCache>
                <c:formatCode>#,##0_);[Red]\(#,##0\)</c:formatCode>
                <c:ptCount val="8"/>
                <c:pt idx="0">
                  <c:v>780</c:v>
                </c:pt>
                <c:pt idx="1">
                  <c:v>621</c:v>
                </c:pt>
                <c:pt idx="2">
                  <c:v>387</c:v>
                </c:pt>
                <c:pt idx="3">
                  <c:v>197</c:v>
                </c:pt>
                <c:pt idx="4">
                  <c:v>310</c:v>
                </c:pt>
                <c:pt idx="5">
                  <c:v>652</c:v>
                </c:pt>
                <c:pt idx="6">
                  <c:v>1137</c:v>
                </c:pt>
                <c:pt idx="7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2-404E-A353-00AA3EB4E7FA}"/>
            </c:ext>
          </c:extLst>
        </c:ser>
        <c:ser>
          <c:idx val="5"/>
          <c:order val="5"/>
          <c:tx>
            <c:strRef>
              <c:f>'認定者数（2-1.2.3）'!$I$23</c:f>
              <c:strCache>
                <c:ptCount val="1"/>
                <c:pt idx="0">
                  <c:v>要介護４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'認定者数（2-1.2.3）'!$I$24:$I$31</c:f>
              <c:numCache>
                <c:formatCode>#,##0_);[Red]\(#,##0\)</c:formatCode>
                <c:ptCount val="8"/>
                <c:pt idx="0">
                  <c:v>1085</c:v>
                </c:pt>
                <c:pt idx="1">
                  <c:v>692</c:v>
                </c:pt>
                <c:pt idx="2">
                  <c:v>470</c:v>
                </c:pt>
                <c:pt idx="3">
                  <c:v>214</c:v>
                </c:pt>
                <c:pt idx="4">
                  <c:v>408</c:v>
                </c:pt>
                <c:pt idx="5">
                  <c:v>778</c:v>
                </c:pt>
                <c:pt idx="6">
                  <c:v>1431</c:v>
                </c:pt>
                <c:pt idx="7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2-404E-A353-00AA3EB4E7FA}"/>
            </c:ext>
          </c:extLst>
        </c:ser>
        <c:ser>
          <c:idx val="6"/>
          <c:order val="6"/>
          <c:tx>
            <c:strRef>
              <c:f>'認定者数（2-1.2.3）'!$J$23</c:f>
              <c:strCache>
                <c:ptCount val="1"/>
                <c:pt idx="0">
                  <c:v>要介護５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'認定者数（2-1.2.3）'!$J$24:$J$31</c:f>
              <c:numCache>
                <c:formatCode>#,##0_);[Red]\(#,##0\)</c:formatCode>
                <c:ptCount val="8"/>
                <c:pt idx="0">
                  <c:v>536</c:v>
                </c:pt>
                <c:pt idx="1">
                  <c:v>358</c:v>
                </c:pt>
                <c:pt idx="2">
                  <c:v>300</c:v>
                </c:pt>
                <c:pt idx="3">
                  <c:v>130</c:v>
                </c:pt>
                <c:pt idx="4">
                  <c:v>190</c:v>
                </c:pt>
                <c:pt idx="5">
                  <c:v>394</c:v>
                </c:pt>
                <c:pt idx="6">
                  <c:v>703</c:v>
                </c:pt>
                <c:pt idx="7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62-404E-A353-00AA3EB4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5336"/>
        <c:axId val="618902984"/>
      </c:barChart>
      <c:lineChart>
        <c:grouping val="standard"/>
        <c:varyColors val="0"/>
        <c:ser>
          <c:idx val="7"/>
          <c:order val="7"/>
          <c:tx>
            <c:strRef>
              <c:f>'認定者数（2-1.2.3）'!$L$23</c:f>
              <c:strCache>
                <c:ptCount val="1"/>
                <c:pt idx="0">
                  <c:v>出現率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'認定者数（2-1.2.3）'!$L$24:$L$31</c:f>
              <c:numCache>
                <c:formatCode>0.0%</c:formatCode>
                <c:ptCount val="8"/>
                <c:pt idx="0">
                  <c:v>0.15673087155475152</c:v>
                </c:pt>
                <c:pt idx="1">
                  <c:v>0.19495390268709603</c:v>
                </c:pt>
                <c:pt idx="2">
                  <c:v>0.20579805996472664</c:v>
                </c:pt>
                <c:pt idx="3">
                  <c:v>0.15219541139240506</c:v>
                </c:pt>
                <c:pt idx="4">
                  <c:v>0.16642386403052375</c:v>
                </c:pt>
                <c:pt idx="5">
                  <c:v>0.17856801757346152</c:v>
                </c:pt>
                <c:pt idx="6">
                  <c:v>0.22046048747575273</c:v>
                </c:pt>
                <c:pt idx="7">
                  <c:v>0.17813991268149051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062-404E-A353-00AA3EB4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5728"/>
        <c:axId val="618903376"/>
      </c:lineChart>
      <c:catAx>
        <c:axId val="618905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618902984"/>
        <c:crosses val="autoZero"/>
        <c:auto val="1"/>
        <c:lblAlgn val="ctr"/>
        <c:lblOffset val="100"/>
        <c:noMultiLvlLbl val="0"/>
      </c:catAx>
      <c:valAx>
        <c:axId val="61890298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618905336"/>
        <c:crosses val="autoZero"/>
        <c:crossBetween val="between"/>
      </c:valAx>
      <c:valAx>
        <c:axId val="61890337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618905728"/>
        <c:crosses val="max"/>
        <c:crossBetween val="between"/>
      </c:valAx>
      <c:catAx>
        <c:axId val="61890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033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110798650168729"/>
          <c:y val="0.17636844052211598"/>
          <c:w val="0.13889201349831271"/>
          <c:h val="0.64726311895576816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サービス種類別構成割合（利用人数）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'給付状況（3-1）'!$N$16:$N$24</c:f>
              <c:numCache>
                <c:formatCode>0.0%</c:formatCode>
                <c:ptCount val="9"/>
                <c:pt idx="0">
                  <c:v>0.64993456720882403</c:v>
                </c:pt>
                <c:pt idx="1">
                  <c:v>0.61972720383935342</c:v>
                </c:pt>
                <c:pt idx="2">
                  <c:v>0.59199368960757248</c:v>
                </c:pt>
                <c:pt idx="3">
                  <c:v>0.66382978723404251</c:v>
                </c:pt>
                <c:pt idx="4">
                  <c:v>0.60251046025104604</c:v>
                </c:pt>
                <c:pt idx="5">
                  <c:v>0.65682967959527827</c:v>
                </c:pt>
                <c:pt idx="6">
                  <c:v>0.64863590434489726</c:v>
                </c:pt>
                <c:pt idx="7">
                  <c:v>0.58259773013871374</c:v>
                </c:pt>
                <c:pt idx="8">
                  <c:v>0.63300855684187818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4-4A39-83CC-D65A7E3E9D62}"/>
            </c:ext>
          </c:extLst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'給付状況（3-1）'!$O$16:$O$24</c:f>
              <c:numCache>
                <c:formatCode>0.0%</c:formatCode>
                <c:ptCount val="9"/>
                <c:pt idx="0">
                  <c:v>0.18657693026733968</c:v>
                </c:pt>
                <c:pt idx="1">
                  <c:v>0.22025764081838847</c:v>
                </c:pt>
                <c:pt idx="2">
                  <c:v>0.19798856241372512</c:v>
                </c:pt>
                <c:pt idx="3">
                  <c:v>0.15650118203309693</c:v>
                </c:pt>
                <c:pt idx="4">
                  <c:v>0.15931766977792083</c:v>
                </c:pt>
                <c:pt idx="5">
                  <c:v>0.12268128161888701</c:v>
                </c:pt>
                <c:pt idx="6">
                  <c:v>0.15843718423711686</c:v>
                </c:pt>
                <c:pt idx="7">
                  <c:v>0.19398907103825136</c:v>
                </c:pt>
                <c:pt idx="8">
                  <c:v>0.1746961961602071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4-4A39-83CC-D65A7E3E9D62}"/>
            </c:ext>
          </c:extLst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'給付状況（3-1）'!$P$16:$P$24</c:f>
              <c:numCache>
                <c:formatCode>0.0%</c:formatCode>
                <c:ptCount val="9"/>
                <c:pt idx="0">
                  <c:v>5.0663675453355768E-2</c:v>
                </c:pt>
                <c:pt idx="1">
                  <c:v>5.1528163677696387E-2</c:v>
                </c:pt>
                <c:pt idx="2">
                  <c:v>9.1106290672451198E-2</c:v>
                </c:pt>
                <c:pt idx="3">
                  <c:v>2.9314420803782507E-2</c:v>
                </c:pt>
                <c:pt idx="4">
                  <c:v>0.10685548760862569</c:v>
                </c:pt>
                <c:pt idx="5">
                  <c:v>8.2490163012928608E-2</c:v>
                </c:pt>
                <c:pt idx="6">
                  <c:v>8.1104749073762208E-2</c:v>
                </c:pt>
                <c:pt idx="7">
                  <c:v>6.7885666246321988E-2</c:v>
                </c:pt>
                <c:pt idx="8">
                  <c:v>7.0468109585101024E-2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04-4A39-83CC-D65A7E3E9D62}"/>
            </c:ext>
          </c:extLst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'給付状況（3-1）'!$Q$16:$Q$24</c:f>
              <c:numCache>
                <c:formatCode>0.0%</c:formatCode>
                <c:ptCount val="9"/>
                <c:pt idx="0">
                  <c:v>0.11282482707048046</c:v>
                </c:pt>
                <c:pt idx="1">
                  <c:v>0.10848699166456176</c:v>
                </c:pt>
                <c:pt idx="2">
                  <c:v>0.11891145730625123</c:v>
                </c:pt>
                <c:pt idx="3">
                  <c:v>0.15035460992907801</c:v>
                </c:pt>
                <c:pt idx="4">
                  <c:v>0.13131638236240747</c:v>
                </c:pt>
                <c:pt idx="5">
                  <c:v>0.13799887577290612</c:v>
                </c:pt>
                <c:pt idx="6">
                  <c:v>0.11182216234422364</c:v>
                </c:pt>
                <c:pt idx="7">
                  <c:v>0.1555275325767129</c:v>
                </c:pt>
                <c:pt idx="8">
                  <c:v>0.12182713741281369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04-4A39-83CC-D65A7E3E9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1416"/>
        <c:axId val="618898280"/>
      </c:barChart>
      <c:catAx>
        <c:axId val="618901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618898280"/>
        <c:crosses val="autoZero"/>
        <c:auto val="1"/>
        <c:lblAlgn val="ctr"/>
        <c:lblOffset val="100"/>
        <c:noMultiLvlLbl val="0"/>
      </c:catAx>
      <c:valAx>
        <c:axId val="618898280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618901416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サービス種類別構成割合（費用総額）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'給付状況（3-1）'!$N$29:$N$37</c:f>
              <c:numCache>
                <c:formatCode>0.0%</c:formatCode>
                <c:ptCount val="9"/>
                <c:pt idx="0">
                  <c:v>0.41633289330614276</c:v>
                </c:pt>
                <c:pt idx="1">
                  <c:v>0.43620121931349481</c:v>
                </c:pt>
                <c:pt idx="2">
                  <c:v>0.36010875736569686</c:v>
                </c:pt>
                <c:pt idx="3">
                  <c:v>0.41071190313488964</c:v>
                </c:pt>
                <c:pt idx="4">
                  <c:v>0.38232188168004566</c:v>
                </c:pt>
                <c:pt idx="5">
                  <c:v>0.37816041772553038</c:v>
                </c:pt>
                <c:pt idx="6">
                  <c:v>0.41221025007159251</c:v>
                </c:pt>
                <c:pt idx="7">
                  <c:v>0.36467062701908409</c:v>
                </c:pt>
                <c:pt idx="8">
                  <c:v>0.39992673300077808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7-4C78-BD2E-2EB74225C3B6}"/>
            </c:ext>
          </c:extLst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'給付状況（3-1）'!$O$29:$O$37</c:f>
              <c:numCache>
                <c:formatCode>0.0%</c:formatCode>
                <c:ptCount val="9"/>
                <c:pt idx="0">
                  <c:v>4.0259781423344541E-2</c:v>
                </c:pt>
                <c:pt idx="1">
                  <c:v>4.7867159488388121E-2</c:v>
                </c:pt>
                <c:pt idx="2">
                  <c:v>3.7253328759164407E-2</c:v>
                </c:pt>
                <c:pt idx="3">
                  <c:v>3.008850959894328E-2</c:v>
                </c:pt>
                <c:pt idx="4">
                  <c:v>3.0713350090803941E-2</c:v>
                </c:pt>
                <c:pt idx="5">
                  <c:v>2.2070386505360366E-2</c:v>
                </c:pt>
                <c:pt idx="6">
                  <c:v>3.0056053714046134E-2</c:v>
                </c:pt>
                <c:pt idx="7">
                  <c:v>3.574537318386449E-2</c:v>
                </c:pt>
                <c:pt idx="8">
                  <c:v>3.4305369684764955E-2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F7-4C78-BD2E-2EB74225C3B6}"/>
            </c:ext>
          </c:extLst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'給付状況（3-1）'!$P$29:$P$37</c:f>
              <c:numCache>
                <c:formatCode>0.0%</c:formatCode>
                <c:ptCount val="9"/>
                <c:pt idx="0">
                  <c:v>0.11981718003421393</c:v>
                </c:pt>
                <c:pt idx="1">
                  <c:v>0.12738108349952487</c:v>
                </c:pt>
                <c:pt idx="2">
                  <c:v>0.21408116818907741</c:v>
                </c:pt>
                <c:pt idx="3">
                  <c:v>6.5309167646048008E-2</c:v>
                </c:pt>
                <c:pt idx="4">
                  <c:v>0.19786455154881538</c:v>
                </c:pt>
                <c:pt idx="5">
                  <c:v>0.18725352977626117</c:v>
                </c:pt>
                <c:pt idx="6">
                  <c:v>0.2024004435192325</c:v>
                </c:pt>
                <c:pt idx="7">
                  <c:v>0.12974681192142073</c:v>
                </c:pt>
                <c:pt idx="8">
                  <c:v>0.16448488015079996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F7-4C78-BD2E-2EB74225C3B6}"/>
            </c:ext>
          </c:extLst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'給付状況（3-1）'!$Q$29:$Q$37</c:f>
              <c:numCache>
                <c:formatCode>0.0%</c:formatCode>
                <c:ptCount val="9"/>
                <c:pt idx="0">
                  <c:v>0.42359014523629884</c:v>
                </c:pt>
                <c:pt idx="1">
                  <c:v>0.38855053769859216</c:v>
                </c:pt>
                <c:pt idx="2">
                  <c:v>0.38855674568606124</c:v>
                </c:pt>
                <c:pt idx="3">
                  <c:v>0.49389041962011909</c:v>
                </c:pt>
                <c:pt idx="4">
                  <c:v>0.38910021668033495</c:v>
                </c:pt>
                <c:pt idx="5">
                  <c:v>0.41251566599284811</c:v>
                </c:pt>
                <c:pt idx="6">
                  <c:v>0.35533325269512878</c:v>
                </c:pt>
                <c:pt idx="7">
                  <c:v>0.46983718787563067</c:v>
                </c:pt>
                <c:pt idx="8">
                  <c:v>0.40128301716365705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F7-4C78-BD2E-2EB74225C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4160"/>
        <c:axId val="618904552"/>
      </c:barChart>
      <c:catAx>
        <c:axId val="61890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618904552"/>
        <c:crosses val="autoZero"/>
        <c:auto val="1"/>
        <c:lblAlgn val="ctr"/>
        <c:lblOffset val="100"/>
        <c:noMultiLvlLbl val="0"/>
      </c:catAx>
      <c:valAx>
        <c:axId val="618904552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618904160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介護サービス別利用状況</a:t>
            </a:r>
          </a:p>
        </c:rich>
      </c:tx>
      <c:layout>
        <c:manualLayout>
          <c:xMode val="edge"/>
          <c:yMode val="edge"/>
          <c:x val="0.30759024485334557"/>
          <c:y val="3.26340326340326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369453274271078E-2"/>
          <c:y val="0.16038470715636069"/>
          <c:w val="0.71654754254738828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'給付状況（3-2）'!$G$5:$G$16</c:f>
              <c:numCache>
                <c:formatCode>#,##0_ </c:formatCode>
                <c:ptCount val="12"/>
                <c:pt idx="0">
                  <c:v>332120.86</c:v>
                </c:pt>
                <c:pt idx="1">
                  <c:v>15399.539999999999</c:v>
                </c:pt>
                <c:pt idx="2">
                  <c:v>124170.29999999999</c:v>
                </c:pt>
                <c:pt idx="3">
                  <c:v>20918.470000000005</c:v>
                </c:pt>
                <c:pt idx="4">
                  <c:v>72642.720000000001</c:v>
                </c:pt>
                <c:pt idx="5">
                  <c:v>801584.21000000008</c:v>
                </c:pt>
                <c:pt idx="6">
                  <c:v>272132.37000000005</c:v>
                </c:pt>
                <c:pt idx="7">
                  <c:v>133481.85999999999</c:v>
                </c:pt>
                <c:pt idx="8">
                  <c:v>17725.37</c:v>
                </c:pt>
                <c:pt idx="9">
                  <c:v>0</c:v>
                </c:pt>
                <c:pt idx="10">
                  <c:v>131625.84</c:v>
                </c:pt>
                <c:pt idx="11">
                  <c:v>236734.06999999995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6-4817-AE27-212C3C1B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908080"/>
        <c:axId val="618907688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'給付状況（3-2）'!$E$5:$E$16</c:f>
              <c:numCache>
                <c:formatCode>#,##0_);[Red]\(#,##0\)</c:formatCode>
                <c:ptCount val="12"/>
                <c:pt idx="0">
                  <c:v>4831</c:v>
                </c:pt>
                <c:pt idx="1">
                  <c:v>211</c:v>
                </c:pt>
                <c:pt idx="2">
                  <c:v>2613</c:v>
                </c:pt>
                <c:pt idx="3">
                  <c:v>456</c:v>
                </c:pt>
                <c:pt idx="4">
                  <c:v>5287</c:v>
                </c:pt>
                <c:pt idx="5">
                  <c:v>6903</c:v>
                </c:pt>
                <c:pt idx="6">
                  <c:v>3039</c:v>
                </c:pt>
                <c:pt idx="7">
                  <c:v>1101</c:v>
                </c:pt>
                <c:pt idx="8">
                  <c:v>214</c:v>
                </c:pt>
                <c:pt idx="9">
                  <c:v>0</c:v>
                </c:pt>
                <c:pt idx="10">
                  <c:v>9486</c:v>
                </c:pt>
                <c:pt idx="11">
                  <c:v>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6-4817-AE27-212C3C1B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6512"/>
        <c:axId val="618906904"/>
      </c:lineChart>
      <c:catAx>
        <c:axId val="61890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06904"/>
        <c:crosses val="autoZero"/>
        <c:auto val="1"/>
        <c:lblAlgn val="ctr"/>
        <c:lblOffset val="100"/>
        <c:noMultiLvlLbl val="0"/>
      </c:catAx>
      <c:valAx>
        <c:axId val="61890690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618906512"/>
        <c:crosses val="autoZero"/>
        <c:crossBetween val="between"/>
      </c:valAx>
      <c:valAx>
        <c:axId val="61890768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618908080"/>
        <c:crosses val="max"/>
        <c:crossBetween val="between"/>
      </c:valAx>
      <c:catAx>
        <c:axId val="618908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0768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9665609880756116"/>
          <c:y val="0.68562402423655988"/>
          <c:w val="0.19710986346326037"/>
          <c:h val="0.1833783688043495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介護予防サービス別利用状況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'給付状況（3-2）'!$C$17:$D$28</c:f>
              <c:strCache>
                <c:ptCount val="10"/>
                <c:pt idx="0">
                  <c:v>介護予防訪問入浴</c:v>
                </c:pt>
                <c:pt idx="1">
                  <c:v>介護予防訪問看護</c:v>
                </c:pt>
                <c:pt idx="2">
                  <c:v>介護予防訪問リハ</c:v>
                </c:pt>
                <c:pt idx="3">
                  <c:v>介護予防居宅療養管理指導</c:v>
                </c:pt>
                <c:pt idx="4">
                  <c:v>介護予防通所リハ</c:v>
                </c:pt>
                <c:pt idx="5">
                  <c:v>介護予防短期入所生活介護</c:v>
                </c:pt>
                <c:pt idx="6">
                  <c:v>介護予防短期入所療養介護（老健）</c:v>
                </c:pt>
                <c:pt idx="7">
                  <c:v>介護予防短期入所療養介護（病院等）</c:v>
                </c:pt>
                <c:pt idx="8">
                  <c:v>介護予防福祉用具貸与</c:v>
                </c:pt>
                <c:pt idx="9">
                  <c:v>介護予防特定施設入居者生活介護</c:v>
                </c:pt>
              </c:strCache>
            </c:strRef>
          </c:cat>
          <c:val>
            <c:numRef>
              <c:f>'給付状況（3-2）'!$G$17:$G$28</c:f>
              <c:numCache>
                <c:formatCode>#,##0_ </c:formatCode>
                <c:ptCount val="10"/>
                <c:pt idx="0">
                  <c:v>0</c:v>
                </c:pt>
                <c:pt idx="1">
                  <c:v>26865.430000000008</c:v>
                </c:pt>
                <c:pt idx="2">
                  <c:v>8186.420000000001</c:v>
                </c:pt>
                <c:pt idx="3">
                  <c:v>6527.8600000000006</c:v>
                </c:pt>
                <c:pt idx="4">
                  <c:v>86004.38</c:v>
                </c:pt>
                <c:pt idx="5">
                  <c:v>2209.2199999999998</c:v>
                </c:pt>
                <c:pt idx="6">
                  <c:v>418.46</c:v>
                </c:pt>
                <c:pt idx="7">
                  <c:v>0</c:v>
                </c:pt>
                <c:pt idx="8">
                  <c:v>35760.28</c:v>
                </c:pt>
                <c:pt idx="9">
                  <c:v>19185.270000000004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E-4F4E-AB69-6556AD36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910432"/>
        <c:axId val="618910824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'給付状況（3-2）'!$C$17:$D$28</c:f>
              <c:strCache>
                <c:ptCount val="10"/>
                <c:pt idx="0">
                  <c:v>介護予防訪問入浴</c:v>
                </c:pt>
                <c:pt idx="1">
                  <c:v>介護予防訪問看護</c:v>
                </c:pt>
                <c:pt idx="2">
                  <c:v>介護予防訪問リハ</c:v>
                </c:pt>
                <c:pt idx="3">
                  <c:v>介護予防居宅療養管理指導</c:v>
                </c:pt>
                <c:pt idx="4">
                  <c:v>介護予防通所リハ</c:v>
                </c:pt>
                <c:pt idx="5">
                  <c:v>介護予防短期入所生活介護</c:v>
                </c:pt>
                <c:pt idx="6">
                  <c:v>介護予防短期入所療養介護（老健）</c:v>
                </c:pt>
                <c:pt idx="7">
                  <c:v>介護予防短期入所療養介護（病院等）</c:v>
                </c:pt>
                <c:pt idx="8">
                  <c:v>介護予防福祉用具貸与</c:v>
                </c:pt>
                <c:pt idx="9">
                  <c:v>介護予防特定施設入居者生活介護</c:v>
                </c:pt>
              </c:strCache>
            </c:strRef>
          </c:cat>
          <c:val>
            <c:numRef>
              <c:f>'給付状況（3-2）'!$E$17:$E$28</c:f>
              <c:numCache>
                <c:formatCode>#,##0_);[Red]\(#,##0\)</c:formatCode>
                <c:ptCount val="10"/>
                <c:pt idx="0">
                  <c:v>0</c:v>
                </c:pt>
                <c:pt idx="1">
                  <c:v>825</c:v>
                </c:pt>
                <c:pt idx="2">
                  <c:v>223</c:v>
                </c:pt>
                <c:pt idx="3">
                  <c:v>528</c:v>
                </c:pt>
                <c:pt idx="4">
                  <c:v>2461</c:v>
                </c:pt>
                <c:pt idx="5">
                  <c:v>54</c:v>
                </c:pt>
                <c:pt idx="6">
                  <c:v>9</c:v>
                </c:pt>
                <c:pt idx="7">
                  <c:v>0</c:v>
                </c:pt>
                <c:pt idx="8">
                  <c:v>5401</c:v>
                </c:pt>
                <c:pt idx="9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E-4F4E-AB69-6556AD36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12784"/>
        <c:axId val="618910040"/>
      </c:lineChart>
      <c:catAx>
        <c:axId val="61891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10040"/>
        <c:crosses val="autoZero"/>
        <c:auto val="1"/>
        <c:lblAlgn val="ctr"/>
        <c:lblOffset val="100"/>
        <c:noMultiLvlLbl val="0"/>
      </c:catAx>
      <c:valAx>
        <c:axId val="61891004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618912784"/>
        <c:crosses val="autoZero"/>
        <c:crossBetween val="between"/>
      </c:valAx>
      <c:valAx>
        <c:axId val="6189108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618910432"/>
        <c:crosses val="max"/>
        <c:crossBetween val="between"/>
      </c:valAx>
      <c:catAx>
        <c:axId val="61891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108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0133639224818709"/>
          <c:y val="0.60636969329882728"/>
          <c:w val="0.19231136371496754"/>
          <c:h val="0.1880403061505423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190500</xdr:rowOff>
    </xdr:from>
    <xdr:to>
      <xdr:col>2</xdr:col>
      <xdr:colOff>104775</xdr:colOff>
      <xdr:row>6</xdr:row>
      <xdr:rowOff>142875</xdr:rowOff>
    </xdr:to>
    <xdr:sp macro="" textlink="">
      <xdr:nvSpPr>
        <xdr:cNvPr id="6155" name="Text Box 2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 bwMode="auto">
        <a:xfrm>
          <a:off x="1019175" y="18669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390525</xdr:colOff>
      <xdr:row>5</xdr:row>
      <xdr:rowOff>28575</xdr:rowOff>
    </xdr:from>
    <xdr:to>
      <xdr:col>11</xdr:col>
      <xdr:colOff>123825</xdr:colOff>
      <xdr:row>25</xdr:row>
      <xdr:rowOff>28575</xdr:rowOff>
    </xdr:to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>
          <a:spLocks noChangeArrowheads="1"/>
        </xdr:cNvSpPr>
      </xdr:nvSpPr>
      <xdr:spPr bwMode="auto">
        <a:xfrm>
          <a:off x="390525" y="1704975"/>
          <a:ext cx="6924675" cy="47910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  <a:scene3d>
          <a:camera prst="orthographicFront"/>
          <a:lightRig rig="threePt" dir="t"/>
        </a:scene3d>
        <a:sp3d extrusionH="76200" prstMaterial="matte">
          <a:extrusionClr>
            <a:schemeClr val="bg1"/>
          </a:extrusionClr>
        </a:sp3d>
      </xdr:spPr>
      <xdr:txBody>
        <a:bodyPr vertOverflow="clip" wrap="square" lIns="73152" tIns="41148" rIns="73152" bIns="41148" anchor="ctr" upright="1"/>
        <a:lstStyle/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福岡県介護保険広域連合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月次統計報告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（令和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8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年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03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月利用分）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2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39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15</xdr:row>
      <xdr:rowOff>0</xdr:rowOff>
    </xdr:from>
    <xdr:to>
      <xdr:col>9</xdr:col>
      <xdr:colOff>63500</xdr:colOff>
      <xdr:row>38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10</xdr:row>
      <xdr:rowOff>9531</xdr:rowOff>
    </xdr:from>
    <xdr:to>
      <xdr:col>4</xdr:col>
      <xdr:colOff>331088</xdr:colOff>
      <xdr:row>18</xdr:row>
      <xdr:rowOff>98685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361955</xdr:colOff>
      <xdr:row>10</xdr:row>
      <xdr:rowOff>9530</xdr:rowOff>
    </xdr:from>
    <xdr:to>
      <xdr:col>8</xdr:col>
      <xdr:colOff>169674</xdr:colOff>
      <xdr:row>18</xdr:row>
      <xdr:rowOff>99128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190505</xdr:colOff>
      <xdr:row>10</xdr:row>
      <xdr:rowOff>28581</xdr:rowOff>
    </xdr:from>
    <xdr:to>
      <xdr:col>11</xdr:col>
      <xdr:colOff>635892</xdr:colOff>
      <xdr:row>18</xdr:row>
      <xdr:rowOff>117735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12</xdr:col>
      <xdr:colOff>0</xdr:colOff>
      <xdr:row>45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11</xdr:col>
      <xdr:colOff>0</xdr:colOff>
      <xdr:row>29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11</xdr:col>
      <xdr:colOff>0</xdr:colOff>
      <xdr:row>47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1</xdr:rowOff>
    </xdr:from>
    <xdr:to>
      <xdr:col>8</xdr:col>
      <xdr:colOff>0</xdr:colOff>
      <xdr:row>56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8</xdr:col>
      <xdr:colOff>0</xdr:colOff>
      <xdr:row>67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56</xdr:row>
      <xdr:rowOff>104775</xdr:rowOff>
    </xdr:from>
    <xdr:to>
      <xdr:col>7</xdr:col>
      <xdr:colOff>47625</xdr:colOff>
      <xdr:row>57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124450" y="12734925"/>
          <a:ext cx="6477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78</xdr:row>
      <xdr:rowOff>0</xdr:rowOff>
    </xdr:from>
    <xdr:to>
      <xdr:col>4</xdr:col>
      <xdr:colOff>0</xdr:colOff>
      <xdr:row>85</xdr:row>
      <xdr:rowOff>253999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78</xdr:row>
      <xdr:rowOff>0</xdr:rowOff>
    </xdr:from>
    <xdr:to>
      <xdr:col>8</xdr:col>
      <xdr:colOff>0</xdr:colOff>
      <xdr:row>85</xdr:row>
      <xdr:rowOff>253999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180974</xdr:colOff>
      <xdr:row>67</xdr:row>
      <xdr:rowOff>1</xdr:rowOff>
    </xdr:from>
    <xdr:to>
      <xdr:col>7</xdr:col>
      <xdr:colOff>962024</xdr:colOff>
      <xdr:row>78</xdr:row>
      <xdr:rowOff>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619125</xdr:colOff>
      <xdr:row>45</xdr:row>
      <xdr:rowOff>114300</xdr:rowOff>
    </xdr:from>
    <xdr:to>
      <xdr:col>7</xdr:col>
      <xdr:colOff>323850</xdr:colOff>
      <xdr:row>46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5381625" y="10020300"/>
          <a:ext cx="6667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171450</xdr:colOff>
      <xdr:row>67</xdr:row>
      <xdr:rowOff>114300</xdr:rowOff>
    </xdr:from>
    <xdr:to>
      <xdr:col>2</xdr:col>
      <xdr:colOff>95250</xdr:colOff>
      <xdr:row>68</xdr:row>
      <xdr:rowOff>161925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71450" y="15468600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295274</xdr:colOff>
      <xdr:row>67</xdr:row>
      <xdr:rowOff>95250</xdr:rowOff>
    </xdr:from>
    <xdr:to>
      <xdr:col>6</xdr:col>
      <xdr:colOff>952499</xdr:colOff>
      <xdr:row>68</xdr:row>
      <xdr:rowOff>142875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5057774" y="15449550"/>
          <a:ext cx="657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95250</xdr:colOff>
      <xdr:row>56</xdr:row>
      <xdr:rowOff>123825</xdr:rowOff>
    </xdr:from>
    <xdr:to>
      <xdr:col>2</xdr:col>
      <xdr:colOff>19050</xdr:colOff>
      <xdr:row>57</xdr:row>
      <xdr:rowOff>171450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95250" y="12753975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0.00133</cdr:x>
      <cdr:y>0.04254</cdr:y>
    </cdr:from>
    <cdr:to>
      <cdr:x>0.07467</cdr:x>
      <cdr:y>0.15093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8652" y="115889"/>
          <a:ext cx="477123" cy="295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（人）</a:t>
          </a:r>
          <a:endParaRPr lang="en-US" altLang="en-US" sz="9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15</xdr:row>
      <xdr:rowOff>0</xdr:rowOff>
    </xdr:from>
    <xdr:to>
      <xdr:col>9</xdr:col>
      <xdr:colOff>0</xdr:colOff>
      <xdr:row>26</xdr:row>
      <xdr:rowOff>130175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15</xdr:row>
      <xdr:rowOff>190500</xdr:rowOff>
    </xdr:from>
    <xdr:to>
      <xdr:col>2</xdr:col>
      <xdr:colOff>104775</xdr:colOff>
      <xdr:row>16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28600" y="36995100"/>
          <a:ext cx="4762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523875</xdr:colOff>
      <xdr:row>15</xdr:row>
      <xdr:rowOff>171450</xdr:rowOff>
    </xdr:from>
    <xdr:to>
      <xdr:col>7</xdr:col>
      <xdr:colOff>314325</xdr:colOff>
      <xdr:row>16</xdr:row>
      <xdr:rowOff>161925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638675" y="4038600"/>
          <a:ext cx="4762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685799</xdr:colOff>
      <xdr:row>39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35</xdr:row>
      <xdr:rowOff>57150</xdr:rowOff>
    </xdr:from>
    <xdr:to>
      <xdr:col>2</xdr:col>
      <xdr:colOff>609600</xdr:colOff>
      <xdr:row>36</xdr:row>
      <xdr:rowOff>95250</xdr:rowOff>
    </xdr:to>
    <xdr:sp macro="" textlink="$H$4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362075" y="8877300"/>
          <a:ext cx="6191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7615B8C-C567-4257-9BA0-63F355A8FDF8}" type="TxLink">
            <a:rPr kumimoji="1" lang="ja-JP" altLang="en-US" sz="1100"/>
            <a:pPr/>
            <a:t>36.7%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504825</xdr:colOff>
      <xdr:row>33</xdr:row>
      <xdr:rowOff>238125</xdr:rowOff>
    </xdr:from>
    <xdr:to>
      <xdr:col>3</xdr:col>
      <xdr:colOff>495300</xdr:colOff>
      <xdr:row>35</xdr:row>
      <xdr:rowOff>28575</xdr:rowOff>
    </xdr:to>
    <xdr:sp macro="" textlink="$H$5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76425" y="8562975"/>
          <a:ext cx="6762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C477EFA-86A1-4083-9A8E-236F41060D3B}" type="TxLink">
            <a:rPr kumimoji="1" lang="ja-JP" altLang="en-US" sz="1100"/>
            <a:pPr/>
            <a:t>29.2%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428625</xdr:colOff>
      <xdr:row>32</xdr:row>
      <xdr:rowOff>123825</xdr:rowOff>
    </xdr:from>
    <xdr:to>
      <xdr:col>4</xdr:col>
      <xdr:colOff>400050</xdr:colOff>
      <xdr:row>33</xdr:row>
      <xdr:rowOff>161925</xdr:rowOff>
    </xdr:to>
    <xdr:sp macro="" textlink="$H$6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2486025" y="82010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F9F741-ADBF-4CCD-A26B-8377429F69B2}" type="TxLink">
            <a:rPr kumimoji="1" lang="ja-JP" altLang="en-US" sz="1100"/>
            <a:pPr/>
            <a:t>57.2%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314325</xdr:colOff>
      <xdr:row>31</xdr:row>
      <xdr:rowOff>180975</xdr:rowOff>
    </xdr:from>
    <xdr:to>
      <xdr:col>5</xdr:col>
      <xdr:colOff>285750</xdr:colOff>
      <xdr:row>32</xdr:row>
      <xdr:rowOff>219075</xdr:rowOff>
    </xdr:to>
    <xdr:sp macro="" textlink="$H$7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3067050" y="80105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FAD5590-2EC3-4565-9466-286E1C5DB9DD}" type="TxLink">
            <a:rPr kumimoji="1" lang="ja-JP" altLang="en-US" sz="1100"/>
            <a:pPr/>
            <a:t>61.3%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200025</xdr:colOff>
      <xdr:row>30</xdr:row>
      <xdr:rowOff>66675</xdr:rowOff>
    </xdr:from>
    <xdr:to>
      <xdr:col>6</xdr:col>
      <xdr:colOff>171450</xdr:colOff>
      <xdr:row>31</xdr:row>
      <xdr:rowOff>104775</xdr:rowOff>
    </xdr:to>
    <xdr:sp macro="" textlink="$H$8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3648075" y="764857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BFA4D1-900D-4B93-8E42-3A19D13AC82A}" type="TxLink">
            <a:rPr kumimoji="1" lang="ja-JP" altLang="en-US" sz="1100"/>
            <a:pPr/>
            <a:t>59.3%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29</xdr:row>
      <xdr:rowOff>85725</xdr:rowOff>
    </xdr:from>
    <xdr:to>
      <xdr:col>7</xdr:col>
      <xdr:colOff>114300</xdr:colOff>
      <xdr:row>30</xdr:row>
      <xdr:rowOff>123825</xdr:rowOff>
    </xdr:to>
    <xdr:sp macro="" textlink="$H$9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4238625" y="7419975"/>
          <a:ext cx="7143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044E44-8F5E-4B7B-8CCC-DEEEC5A41022}" type="TxLink">
            <a:rPr kumimoji="1" lang="ja-JP" altLang="en-US" sz="1100"/>
            <a:pPr/>
            <a:t>62.2%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657225</xdr:colOff>
      <xdr:row>28</xdr:row>
      <xdr:rowOff>85725</xdr:rowOff>
    </xdr:from>
    <xdr:to>
      <xdr:col>7</xdr:col>
      <xdr:colOff>723900</xdr:colOff>
      <xdr:row>29</xdr:row>
      <xdr:rowOff>123825</xdr:rowOff>
    </xdr:to>
    <xdr:sp macro="" textlink="$H$10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4800600" y="7172325"/>
          <a:ext cx="7620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43EAB7E-9B0B-4E19-A402-0202FCA1F54B}" type="TxLink">
            <a:rPr kumimoji="1" lang="ja-JP" altLang="en-US" sz="1100"/>
            <a:pPr/>
            <a:t>65.2%</a:t>
          </a:fld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K47"/>
  <sheetViews>
    <sheetView tabSelected="1" view="pageBreakPreview" zoomScale="75" zoomScaleNormal="75" zoomScaleSheetLayoutView="75" workbookViewId="0"/>
  </sheetViews>
  <sheetFormatPr defaultColWidth="9" defaultRowHeight="13.2"/>
  <cols>
    <col min="1" max="1" width="9" style="1"/>
    <col min="2" max="2" width="4.33203125" style="1" customWidth="1"/>
    <col min="3" max="16384" width="9" style="1"/>
  </cols>
  <sheetData>
    <row r="1" spans="3:10" ht="35.25" customHeight="1">
      <c r="J1" s="3"/>
    </row>
    <row r="2" spans="3:10" ht="22.5" customHeight="1"/>
    <row r="3" spans="3:10" s="2" customFormat="1" ht="25.5" customHeight="1"/>
    <row r="4" spans="3:10" ht="21.9" customHeight="1"/>
    <row r="5" spans="3:10" ht="27" customHeight="1">
      <c r="C5" s="4"/>
    </row>
    <row r="6" spans="3:10" ht="21.9" customHeight="1"/>
    <row r="7" spans="3:10" ht="21.9" customHeight="1"/>
    <row r="8" spans="3:10" ht="21.9" customHeight="1"/>
    <row r="9" spans="3:10" ht="21.9" customHeight="1"/>
    <row r="10" spans="3:10" ht="21.9" customHeight="1"/>
    <row r="11" spans="3:10" ht="21.9" customHeight="1"/>
    <row r="12" spans="3:10" ht="21.9" customHeight="1"/>
    <row r="13" spans="3:10" ht="21.9" customHeight="1"/>
    <row r="14" spans="3:10" ht="21.9" customHeight="1"/>
    <row r="15" spans="3:10" ht="21.9" customHeight="1"/>
    <row r="16" spans="3:10" ht="21.9" customHeight="1"/>
    <row r="17" ht="21.9" customHeight="1"/>
    <row r="18" ht="21.9" customHeight="1"/>
    <row r="35" spans="2:11" ht="24.9" customHeight="1"/>
    <row r="36" spans="2:11" ht="24.9" customHeight="1">
      <c r="B36" s="9" t="s">
        <v>4</v>
      </c>
      <c r="C36" s="10"/>
    </row>
    <row r="37" spans="2:11" ht="24.9" customHeight="1">
      <c r="B37" s="9" t="s">
        <v>36</v>
      </c>
      <c r="C37" s="10"/>
    </row>
    <row r="38" spans="2:11" ht="24.9" customHeight="1">
      <c r="B38" s="9" t="s">
        <v>5</v>
      </c>
      <c r="C38" s="10"/>
    </row>
    <row r="39" spans="2:11" ht="24.9" customHeight="1">
      <c r="C39" s="12" t="s">
        <v>40</v>
      </c>
    </row>
    <row r="40" spans="2:11" ht="24.9" customHeight="1">
      <c r="B40" s="9" t="s">
        <v>37</v>
      </c>
      <c r="C40" s="10"/>
      <c r="D40" s="8"/>
      <c r="E40" s="7"/>
      <c r="F40" s="7"/>
      <c r="G40" s="7"/>
      <c r="H40" s="7"/>
      <c r="I40" s="7"/>
      <c r="J40" s="7"/>
      <c r="K40" s="6"/>
    </row>
    <row r="41" spans="2:11" ht="24.9" customHeight="1">
      <c r="B41" s="11"/>
      <c r="C41" s="12" t="s">
        <v>140</v>
      </c>
      <c r="D41" s="7"/>
      <c r="E41" s="7"/>
      <c r="F41" s="7"/>
      <c r="G41" s="7"/>
      <c r="H41" s="7"/>
      <c r="I41" s="7"/>
      <c r="J41" s="7"/>
      <c r="K41" s="6"/>
    </row>
    <row r="42" spans="2:11" ht="24.9" customHeight="1">
      <c r="B42" s="11"/>
      <c r="C42" s="12" t="s">
        <v>6</v>
      </c>
      <c r="D42" s="7"/>
      <c r="E42" s="7"/>
      <c r="F42" s="7"/>
      <c r="G42" s="7"/>
      <c r="H42" s="7"/>
      <c r="I42" s="7"/>
      <c r="J42" s="7"/>
      <c r="K42" s="6"/>
    </row>
    <row r="43" spans="2:11" ht="24.9" customHeight="1">
      <c r="B43" s="11"/>
      <c r="C43" s="12" t="s">
        <v>7</v>
      </c>
      <c r="D43" s="7"/>
      <c r="E43" s="7"/>
      <c r="F43" s="7"/>
      <c r="G43" s="7"/>
      <c r="H43" s="7"/>
      <c r="I43" s="7"/>
      <c r="J43" s="7"/>
      <c r="K43" s="6"/>
    </row>
    <row r="44" spans="2:11" ht="24.9" customHeight="1">
      <c r="B44" s="5"/>
      <c r="D44" s="7"/>
      <c r="E44" s="7"/>
      <c r="F44" s="7"/>
      <c r="G44" s="7"/>
      <c r="H44" s="7"/>
      <c r="I44" s="7"/>
      <c r="J44" s="7"/>
      <c r="K44" s="6"/>
    </row>
    <row r="45" spans="2:11" ht="24.9" customHeight="1">
      <c r="B45" s="5"/>
      <c r="C45" s="7"/>
      <c r="D45" s="7"/>
      <c r="E45" s="7"/>
      <c r="F45" s="7"/>
      <c r="G45" s="7"/>
      <c r="H45" s="7"/>
      <c r="I45" s="7"/>
      <c r="J45" s="7"/>
      <c r="K45" s="6"/>
    </row>
    <row r="46" spans="2:11" ht="24.9" customHeight="1"/>
    <row r="47" spans="2:11" ht="24.9" customHeight="1"/>
  </sheetData>
  <phoneticPr fontId="2"/>
  <pageMargins left="0.39" right="0.25" top="0.32" bottom="0.3" header="0.19" footer="0.23"/>
  <pageSetup paperSize="9" scale="9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 summaryRight="0"/>
  </sheetPr>
  <dimension ref="A1:M137"/>
  <sheetViews>
    <sheetView zoomScaleNormal="100" workbookViewId="0"/>
  </sheetViews>
  <sheetFormatPr defaultColWidth="9" defaultRowHeight="13.2"/>
  <cols>
    <col min="1" max="1" width="2.6640625" style="14" customWidth="1"/>
    <col min="2" max="2" width="18.21875" style="14" customWidth="1"/>
    <col min="3" max="3" width="11.6640625" style="14" customWidth="1"/>
    <col min="4" max="4" width="10.6640625" style="14" customWidth="1"/>
    <col min="5" max="7" width="10.109375" style="14" customWidth="1"/>
    <col min="8" max="8" width="11.6640625" style="14" customWidth="1"/>
    <col min="9" max="9" width="10.109375" style="14" customWidth="1"/>
    <col min="10" max="10" width="2.6640625" style="14" customWidth="1"/>
    <col min="11" max="13" width="0" style="14" hidden="1" customWidth="1"/>
    <col min="14" max="16384" width="9" style="14"/>
  </cols>
  <sheetData>
    <row r="1" spans="1:13" ht="20.100000000000001" customHeight="1">
      <c r="A1" s="13" t="s">
        <v>11</v>
      </c>
    </row>
    <row r="2" spans="1:13" ht="14.1" customHeight="1">
      <c r="H2" s="25" t="s">
        <v>35</v>
      </c>
      <c r="I2" s="25"/>
    </row>
    <row r="3" spans="1:13" ht="20.100000000000001" customHeight="1">
      <c r="B3" s="15"/>
      <c r="C3" s="201" t="s">
        <v>0</v>
      </c>
      <c r="D3" s="203" t="s">
        <v>12</v>
      </c>
      <c r="E3" s="20"/>
      <c r="F3" s="20"/>
      <c r="G3" s="21"/>
      <c r="H3" s="201" t="s">
        <v>13</v>
      </c>
      <c r="I3" s="201" t="s">
        <v>14</v>
      </c>
      <c r="J3" s="27"/>
    </row>
    <row r="4" spans="1:13" ht="20.100000000000001" customHeight="1" thickBot="1">
      <c r="B4" s="16"/>
      <c r="C4" s="202"/>
      <c r="D4" s="204"/>
      <c r="E4" s="22" t="s">
        <v>15</v>
      </c>
      <c r="F4" s="22" t="s">
        <v>143</v>
      </c>
      <c r="G4" s="23" t="s">
        <v>142</v>
      </c>
      <c r="H4" s="202"/>
      <c r="I4" s="202"/>
      <c r="J4" s="27"/>
      <c r="K4" s="28" t="s">
        <v>25</v>
      </c>
      <c r="L4" s="25" t="s">
        <v>39</v>
      </c>
      <c r="M4" s="25" t="s">
        <v>38</v>
      </c>
    </row>
    <row r="5" spans="1:13" ht="20.100000000000001" customHeight="1" thickTop="1" thickBot="1">
      <c r="B5" s="17" t="s">
        <v>16</v>
      </c>
      <c r="C5" s="29">
        <f>SUM(C6:C13)</f>
        <v>673386</v>
      </c>
      <c r="D5" s="30">
        <f>SUM(E5:G5)</f>
        <v>218672</v>
      </c>
      <c r="E5" s="31">
        <f>SUM(E6:E13)</f>
        <v>90942</v>
      </c>
      <c r="F5" s="31">
        <f>SUM(F6:F13)</f>
        <v>86384</v>
      </c>
      <c r="G5" s="32">
        <f t="shared" ref="G5:H5" si="0">SUM(G6:G13)</f>
        <v>41346</v>
      </c>
      <c r="H5" s="29">
        <f t="shared" si="0"/>
        <v>214264</v>
      </c>
      <c r="I5" s="33">
        <f>D5/C5</f>
        <v>0.32473499597556232</v>
      </c>
      <c r="J5" s="26"/>
      <c r="K5" s="24">
        <f t="shared" ref="K5:K13" si="1">C5-D5-H5</f>
        <v>240450</v>
      </c>
      <c r="L5" s="58">
        <f>E5/C5</f>
        <v>0.13505181277900044</v>
      </c>
      <c r="M5" s="58">
        <f>G5/C5</f>
        <v>6.1400147909222942E-2</v>
      </c>
    </row>
    <row r="6" spans="1:13" ht="20.100000000000001" customHeight="1" thickTop="1">
      <c r="B6" s="18" t="s">
        <v>17</v>
      </c>
      <c r="C6" s="34">
        <v>188219</v>
      </c>
      <c r="D6" s="35">
        <f t="shared" ref="D6:D13" si="2">SUM(E6:G6)</f>
        <v>46985</v>
      </c>
      <c r="E6" s="36">
        <v>20431</v>
      </c>
      <c r="F6" s="36">
        <v>18802</v>
      </c>
      <c r="G6" s="37">
        <v>7752</v>
      </c>
      <c r="H6" s="34">
        <v>64269</v>
      </c>
      <c r="I6" s="38">
        <f t="shared" ref="I6:I13" si="3">D6/C6</f>
        <v>0.24962942104675936</v>
      </c>
      <c r="J6" s="26"/>
      <c r="K6" s="24">
        <f t="shared" si="1"/>
        <v>76965</v>
      </c>
      <c r="L6" s="58">
        <f t="shared" ref="L6:L13" si="4">E6/C6</f>
        <v>0.10854908378006471</v>
      </c>
      <c r="M6" s="58">
        <f t="shared" ref="M6:M13" si="5">G6/C6</f>
        <v>4.1186065168766169E-2</v>
      </c>
    </row>
    <row r="7" spans="1:13" ht="20.100000000000001" customHeight="1">
      <c r="B7" s="19" t="s">
        <v>18</v>
      </c>
      <c r="C7" s="39">
        <v>89945</v>
      </c>
      <c r="D7" s="40">
        <f t="shared" si="2"/>
        <v>30479</v>
      </c>
      <c r="E7" s="41">
        <v>12359</v>
      </c>
      <c r="F7" s="41">
        <v>12231</v>
      </c>
      <c r="G7" s="42">
        <v>5889</v>
      </c>
      <c r="H7" s="39">
        <v>28264</v>
      </c>
      <c r="I7" s="43">
        <f t="shared" si="3"/>
        <v>0.33886263827894825</v>
      </c>
      <c r="J7" s="26"/>
      <c r="K7" s="24">
        <f t="shared" si="1"/>
        <v>31202</v>
      </c>
      <c r="L7" s="58">
        <f t="shared" si="4"/>
        <v>0.13740619267330034</v>
      </c>
      <c r="M7" s="58">
        <f t="shared" si="5"/>
        <v>6.5473344821835561E-2</v>
      </c>
    </row>
    <row r="8" spans="1:13" ht="20.100000000000001" customHeight="1">
      <c r="B8" s="19" t="s">
        <v>19</v>
      </c>
      <c r="C8" s="39">
        <v>46979</v>
      </c>
      <c r="D8" s="40">
        <f t="shared" si="2"/>
        <v>18144</v>
      </c>
      <c r="E8" s="41">
        <v>7413</v>
      </c>
      <c r="F8" s="41">
        <v>7194</v>
      </c>
      <c r="G8" s="42">
        <v>3537</v>
      </c>
      <c r="H8" s="39">
        <v>13984</v>
      </c>
      <c r="I8" s="43">
        <f t="shared" si="3"/>
        <v>0.38621511739287767</v>
      </c>
      <c r="J8" s="26"/>
      <c r="K8" s="24">
        <f t="shared" si="1"/>
        <v>14851</v>
      </c>
      <c r="L8" s="58">
        <f t="shared" si="4"/>
        <v>0.15779390791630302</v>
      </c>
      <c r="M8" s="58">
        <f t="shared" si="5"/>
        <v>7.528895889652823E-2</v>
      </c>
    </row>
    <row r="9" spans="1:13" ht="20.100000000000001" customHeight="1">
      <c r="B9" s="19" t="s">
        <v>20</v>
      </c>
      <c r="C9" s="39">
        <v>32850</v>
      </c>
      <c r="D9" s="40">
        <f t="shared" si="2"/>
        <v>10112</v>
      </c>
      <c r="E9" s="41">
        <v>4379</v>
      </c>
      <c r="F9" s="41">
        <v>3924</v>
      </c>
      <c r="G9" s="42">
        <v>1809</v>
      </c>
      <c r="H9" s="39">
        <v>10399</v>
      </c>
      <c r="I9" s="43">
        <f t="shared" si="3"/>
        <v>0.30782343987823441</v>
      </c>
      <c r="J9" s="26"/>
      <c r="K9" s="24">
        <f t="shared" si="1"/>
        <v>12339</v>
      </c>
      <c r="L9" s="58">
        <f t="shared" si="4"/>
        <v>0.13330289193302891</v>
      </c>
      <c r="M9" s="58">
        <f t="shared" si="5"/>
        <v>5.5068493150684933E-2</v>
      </c>
    </row>
    <row r="10" spans="1:13" ht="20.100000000000001" customHeight="1">
      <c r="B10" s="19" t="s">
        <v>21</v>
      </c>
      <c r="C10" s="39">
        <v>43112</v>
      </c>
      <c r="D10" s="40">
        <f t="shared" si="2"/>
        <v>14415</v>
      </c>
      <c r="E10" s="41">
        <v>6070</v>
      </c>
      <c r="F10" s="41">
        <v>5453</v>
      </c>
      <c r="G10" s="42">
        <v>2892</v>
      </c>
      <c r="H10" s="39">
        <v>13457</v>
      </c>
      <c r="I10" s="43">
        <f t="shared" si="3"/>
        <v>0.33436166264613099</v>
      </c>
      <c r="J10" s="26"/>
      <c r="K10" s="24">
        <f t="shared" si="1"/>
        <v>15240</v>
      </c>
      <c r="L10" s="58">
        <f t="shared" si="4"/>
        <v>0.14079606606049361</v>
      </c>
      <c r="M10" s="58">
        <f t="shared" si="5"/>
        <v>6.708109111152348E-2</v>
      </c>
    </row>
    <row r="11" spans="1:13" ht="20.100000000000001" customHeight="1">
      <c r="B11" s="19" t="s">
        <v>22</v>
      </c>
      <c r="C11" s="39">
        <v>93822</v>
      </c>
      <c r="D11" s="40">
        <f t="shared" si="2"/>
        <v>31411</v>
      </c>
      <c r="E11" s="41">
        <v>13161</v>
      </c>
      <c r="F11" s="41">
        <v>12031</v>
      </c>
      <c r="G11" s="42">
        <v>6219</v>
      </c>
      <c r="H11" s="39">
        <v>30145</v>
      </c>
      <c r="I11" s="43">
        <f t="shared" si="3"/>
        <v>0.33479354522393467</v>
      </c>
      <c r="J11" s="26"/>
      <c r="K11" s="24">
        <f t="shared" si="1"/>
        <v>32266</v>
      </c>
      <c r="L11" s="58">
        <f t="shared" si="4"/>
        <v>0.14027626782630939</v>
      </c>
      <c r="M11" s="58">
        <f t="shared" si="5"/>
        <v>6.6285093048538718E-2</v>
      </c>
    </row>
    <row r="12" spans="1:13" ht="20.100000000000001" customHeight="1">
      <c r="B12" s="19" t="s">
        <v>23</v>
      </c>
      <c r="C12" s="39">
        <v>125381</v>
      </c>
      <c r="D12" s="40">
        <f t="shared" si="2"/>
        <v>47428</v>
      </c>
      <c r="E12" s="41">
        <v>19491</v>
      </c>
      <c r="F12" s="41">
        <v>18765</v>
      </c>
      <c r="G12" s="42">
        <v>9172</v>
      </c>
      <c r="H12" s="39">
        <v>37425</v>
      </c>
      <c r="I12" s="43">
        <f t="shared" si="3"/>
        <v>0.3782710299008622</v>
      </c>
      <c r="J12" s="26"/>
      <c r="K12" s="24">
        <f t="shared" si="1"/>
        <v>40528</v>
      </c>
      <c r="L12" s="58">
        <f t="shared" si="4"/>
        <v>0.15545417567255007</v>
      </c>
      <c r="M12" s="58">
        <f t="shared" si="5"/>
        <v>7.3153029565883182E-2</v>
      </c>
    </row>
    <row r="13" spans="1:13" ht="20.100000000000001" customHeight="1">
      <c r="B13" s="19" t="s">
        <v>24</v>
      </c>
      <c r="C13" s="39">
        <v>53078</v>
      </c>
      <c r="D13" s="40">
        <f t="shared" si="2"/>
        <v>19698</v>
      </c>
      <c r="E13" s="41">
        <v>7638</v>
      </c>
      <c r="F13" s="41">
        <v>7984</v>
      </c>
      <c r="G13" s="42">
        <v>4076</v>
      </c>
      <c r="H13" s="39">
        <v>16321</v>
      </c>
      <c r="I13" s="43">
        <f t="shared" si="3"/>
        <v>0.37111420927691324</v>
      </c>
      <c r="J13" s="26"/>
      <c r="K13" s="24">
        <f t="shared" si="1"/>
        <v>17059</v>
      </c>
      <c r="L13" s="58">
        <f t="shared" si="4"/>
        <v>0.14390142808696635</v>
      </c>
      <c r="M13" s="58">
        <f t="shared" si="5"/>
        <v>7.6792644786917372E-2</v>
      </c>
    </row>
    <row r="14" spans="1:13" ht="20.100000000000001" customHeight="1"/>
    <row r="15" spans="1:13" ht="20.100000000000001" customHeight="1"/>
    <row r="16" spans="1:13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</sheetData>
  <mergeCells count="4">
    <mergeCell ref="C3:C4"/>
    <mergeCell ref="D3:D4"/>
    <mergeCell ref="H3:H4"/>
    <mergeCell ref="I3:I4"/>
  </mergeCells>
  <phoneticPr fontId="2"/>
  <pageMargins left="0.51181102362204722" right="0.51181102362204722" top="0.35433070866141736" bottom="0.35433070866141736" header="0.31496062992125984" footer="0.31496062992125984"/>
  <pageSetup paperSize="9" scale="9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224"/>
  <sheetViews>
    <sheetView zoomScaleNormal="100" workbookViewId="0"/>
  </sheetViews>
  <sheetFormatPr defaultColWidth="9" defaultRowHeight="13.2"/>
  <cols>
    <col min="1" max="1" width="2.6640625" style="14" customWidth="1"/>
    <col min="2" max="2" width="2.88671875" style="14" customWidth="1"/>
    <col min="3" max="3" width="12.77734375" style="14" customWidth="1"/>
    <col min="4" max="12" width="8.33203125" style="14" customWidth="1"/>
    <col min="13" max="13" width="2.6640625" style="14" customWidth="1"/>
    <col min="14" max="16384" width="9" style="14"/>
  </cols>
  <sheetData>
    <row r="1" spans="1:21" ht="20.100000000000001" customHeight="1">
      <c r="A1" s="13" t="s">
        <v>42</v>
      </c>
      <c r="B1" s="13"/>
    </row>
    <row r="2" spans="1:21" ht="14.1" customHeight="1">
      <c r="K2" s="44" t="s">
        <v>2</v>
      </c>
    </row>
    <row r="3" spans="1:21" ht="20.100000000000001" customHeight="1">
      <c r="B3" s="120"/>
      <c r="C3" s="112"/>
      <c r="D3" s="113" t="s">
        <v>26</v>
      </c>
      <c r="E3" s="114" t="s">
        <v>27</v>
      </c>
      <c r="F3" s="114" t="s">
        <v>28</v>
      </c>
      <c r="G3" s="114" t="s">
        <v>29</v>
      </c>
      <c r="H3" s="114" t="s">
        <v>30</v>
      </c>
      <c r="I3" s="114" t="s">
        <v>31</v>
      </c>
      <c r="J3" s="113" t="s">
        <v>32</v>
      </c>
      <c r="K3" s="115" t="s">
        <v>33</v>
      </c>
      <c r="L3" s="116" t="s">
        <v>1</v>
      </c>
    </row>
    <row r="4" spans="1:21" ht="20.100000000000001" customHeight="1">
      <c r="B4" s="209" t="s">
        <v>66</v>
      </c>
      <c r="C4" s="210"/>
      <c r="D4" s="45">
        <f>SUM(D5:D7)</f>
        <v>7436</v>
      </c>
      <c r="E4" s="46">
        <f t="shared" ref="E4:K4" si="0">SUM(E5:E7)</f>
        <v>5928</v>
      </c>
      <c r="F4" s="46">
        <f t="shared" si="0"/>
        <v>8753</v>
      </c>
      <c r="G4" s="46">
        <f t="shared" si="0"/>
        <v>5475</v>
      </c>
      <c r="H4" s="46">
        <f t="shared" si="0"/>
        <v>4449</v>
      </c>
      <c r="I4" s="46">
        <f t="shared" si="0"/>
        <v>5642</v>
      </c>
      <c r="J4" s="45">
        <f t="shared" si="0"/>
        <v>2869</v>
      </c>
      <c r="K4" s="47">
        <f t="shared" si="0"/>
        <v>40552</v>
      </c>
      <c r="L4" s="55">
        <f>K4/人口統計!D5</f>
        <v>0.18544669642203848</v>
      </c>
      <c r="O4" s="14" t="s">
        <v>187</v>
      </c>
    </row>
    <row r="5" spans="1:21" ht="20.100000000000001" customHeight="1">
      <c r="B5" s="117"/>
      <c r="C5" s="118" t="s">
        <v>15</v>
      </c>
      <c r="D5" s="48">
        <v>738</v>
      </c>
      <c r="E5" s="49">
        <v>698</v>
      </c>
      <c r="F5" s="49">
        <v>623</v>
      </c>
      <c r="G5" s="49">
        <v>524</v>
      </c>
      <c r="H5" s="49">
        <v>380</v>
      </c>
      <c r="I5" s="49">
        <v>423</v>
      </c>
      <c r="J5" s="48">
        <v>274</v>
      </c>
      <c r="K5" s="50">
        <f>SUM(D5:J5)</f>
        <v>3660</v>
      </c>
      <c r="L5" s="56">
        <f>K5/人口統計!D5</f>
        <v>1.6737396648862223E-2</v>
      </c>
      <c r="O5" s="14" t="s">
        <v>26</v>
      </c>
      <c r="P5" s="14" t="s">
        <v>27</v>
      </c>
      <c r="Q5" s="14" t="s">
        <v>28</v>
      </c>
      <c r="R5" s="14" t="s">
        <v>29</v>
      </c>
      <c r="S5" s="14" t="s">
        <v>30</v>
      </c>
      <c r="T5" s="14" t="s">
        <v>31</v>
      </c>
      <c r="U5" s="14" t="s">
        <v>32</v>
      </c>
    </row>
    <row r="6" spans="1:21" ht="20.100000000000001" customHeight="1">
      <c r="B6" s="117"/>
      <c r="C6" s="118" t="s">
        <v>143</v>
      </c>
      <c r="D6" s="48">
        <v>3081</v>
      </c>
      <c r="E6" s="49">
        <v>2296</v>
      </c>
      <c r="F6" s="49">
        <v>2898</v>
      </c>
      <c r="G6" s="49">
        <v>1706</v>
      </c>
      <c r="H6" s="49">
        <v>1299</v>
      </c>
      <c r="I6" s="49">
        <v>1466</v>
      </c>
      <c r="J6" s="48">
        <v>868</v>
      </c>
      <c r="K6" s="50">
        <f>SUM(D6:J6)</f>
        <v>13614</v>
      </c>
      <c r="L6" s="56">
        <f>K6/人口統計!D5</f>
        <v>6.2257627862735053E-2</v>
      </c>
      <c r="O6" s="162">
        <f>SUM(D6,D7)</f>
        <v>6698</v>
      </c>
      <c r="P6" s="162">
        <f t="shared" ref="P6:U6" si="1">SUM(E6,E7)</f>
        <v>5230</v>
      </c>
      <c r="Q6" s="162">
        <f t="shared" si="1"/>
        <v>8130</v>
      </c>
      <c r="R6" s="162">
        <f t="shared" si="1"/>
        <v>4951</v>
      </c>
      <c r="S6" s="162">
        <f t="shared" si="1"/>
        <v>4069</v>
      </c>
      <c r="T6" s="162">
        <f t="shared" si="1"/>
        <v>5219</v>
      </c>
      <c r="U6" s="162">
        <f t="shared" si="1"/>
        <v>2595</v>
      </c>
    </row>
    <row r="7" spans="1:21" ht="20.100000000000001" customHeight="1">
      <c r="B7" s="117"/>
      <c r="C7" s="119" t="s">
        <v>142</v>
      </c>
      <c r="D7" s="51">
        <v>3617</v>
      </c>
      <c r="E7" s="52">
        <v>2934</v>
      </c>
      <c r="F7" s="52">
        <v>5232</v>
      </c>
      <c r="G7" s="52">
        <v>3245</v>
      </c>
      <c r="H7" s="52">
        <v>2770</v>
      </c>
      <c r="I7" s="52">
        <v>3753</v>
      </c>
      <c r="J7" s="51">
        <v>1727</v>
      </c>
      <c r="K7" s="53">
        <f>SUM(D7:J7)</f>
        <v>23278</v>
      </c>
      <c r="L7" s="57">
        <f>K7/人口統計!D5</f>
        <v>0.10645167191044121</v>
      </c>
      <c r="O7" s="14">
        <f>O6/($K$6+$K$7)</f>
        <v>0.18155697712241137</v>
      </c>
      <c r="P7" s="14">
        <f t="shared" ref="P7:U7" si="2">P6/($K$6+$K$7)</f>
        <v>0.14176515233654993</v>
      </c>
      <c r="Q7" s="14">
        <f t="shared" si="2"/>
        <v>0.22037298059199825</v>
      </c>
      <c r="R7" s="14">
        <f t="shared" si="2"/>
        <v>0.13420253713542232</v>
      </c>
      <c r="S7" s="14">
        <f t="shared" si="2"/>
        <v>0.11029491488669631</v>
      </c>
      <c r="T7" s="14">
        <f t="shared" si="2"/>
        <v>0.1414669847121327</v>
      </c>
      <c r="U7" s="14">
        <f t="shared" si="2"/>
        <v>7.0340453214789114E-2</v>
      </c>
    </row>
    <row r="8" spans="1:21" ht="20.100000000000001" customHeight="1" thickBot="1">
      <c r="B8" s="209" t="s">
        <v>67</v>
      </c>
      <c r="C8" s="210"/>
      <c r="D8" s="45">
        <v>76</v>
      </c>
      <c r="E8" s="46">
        <v>108</v>
      </c>
      <c r="F8" s="46">
        <v>77</v>
      </c>
      <c r="G8" s="46">
        <v>95</v>
      </c>
      <c r="H8" s="46">
        <v>67</v>
      </c>
      <c r="I8" s="46">
        <v>71</v>
      </c>
      <c r="J8" s="45">
        <v>43</v>
      </c>
      <c r="K8" s="47">
        <f>SUM(D8:J8)</f>
        <v>537</v>
      </c>
      <c r="L8" s="80"/>
    </row>
    <row r="9" spans="1:21" ht="20.100000000000001" customHeight="1" thickTop="1">
      <c r="B9" s="211" t="s">
        <v>34</v>
      </c>
      <c r="C9" s="212"/>
      <c r="D9" s="35">
        <f>D4+D8</f>
        <v>7512</v>
      </c>
      <c r="E9" s="34">
        <f t="shared" ref="E9:K9" si="3">E4+E8</f>
        <v>6036</v>
      </c>
      <c r="F9" s="34">
        <f t="shared" si="3"/>
        <v>8830</v>
      </c>
      <c r="G9" s="34">
        <f t="shared" si="3"/>
        <v>5570</v>
      </c>
      <c r="H9" s="34">
        <f t="shared" si="3"/>
        <v>4516</v>
      </c>
      <c r="I9" s="34">
        <f t="shared" si="3"/>
        <v>5713</v>
      </c>
      <c r="J9" s="35">
        <f t="shared" si="3"/>
        <v>2912</v>
      </c>
      <c r="K9" s="54">
        <f t="shared" si="3"/>
        <v>41089</v>
      </c>
      <c r="L9" s="81"/>
    </row>
    <row r="10" spans="1:21" ht="20.100000000000001" customHeight="1"/>
    <row r="11" spans="1:21" ht="20.100000000000001" customHeight="1"/>
    <row r="12" spans="1:21" ht="20.100000000000001" customHeight="1"/>
    <row r="13" spans="1:21" ht="20.100000000000001" customHeight="1"/>
    <row r="14" spans="1:21" ht="20.100000000000001" customHeight="1"/>
    <row r="15" spans="1:21" ht="20.100000000000001" customHeight="1"/>
    <row r="16" spans="1:21" ht="20.100000000000001" customHeight="1"/>
    <row r="17" spans="1:12" ht="20.100000000000001" customHeight="1"/>
    <row r="18" spans="1:12" ht="20.100000000000001" customHeight="1"/>
    <row r="19" spans="1:12" ht="20.100000000000001" customHeight="1"/>
    <row r="20" spans="1:12" ht="20.100000000000001" customHeight="1"/>
    <row r="21" spans="1:12" ht="20.100000000000001" customHeight="1">
      <c r="A21" s="13" t="s">
        <v>41</v>
      </c>
    </row>
    <row r="22" spans="1:12" ht="14.1" customHeight="1">
      <c r="K22" s="44" t="s">
        <v>2</v>
      </c>
    </row>
    <row r="23" spans="1:12" ht="20.100000000000001" customHeight="1">
      <c r="B23" s="120"/>
      <c r="C23" s="112"/>
      <c r="D23" s="113" t="s">
        <v>26</v>
      </c>
      <c r="E23" s="114" t="s">
        <v>27</v>
      </c>
      <c r="F23" s="114" t="s">
        <v>28</v>
      </c>
      <c r="G23" s="114" t="s">
        <v>29</v>
      </c>
      <c r="H23" s="114" t="s">
        <v>30</v>
      </c>
      <c r="I23" s="114" t="s">
        <v>31</v>
      </c>
      <c r="J23" s="113" t="s">
        <v>32</v>
      </c>
      <c r="K23" s="115" t="s">
        <v>33</v>
      </c>
      <c r="L23" s="116" t="s">
        <v>1</v>
      </c>
    </row>
    <row r="24" spans="1:12" ht="20.100000000000001" customHeight="1">
      <c r="B24" s="213" t="s">
        <v>17</v>
      </c>
      <c r="C24" s="214"/>
      <c r="D24" s="45">
        <v>1289</v>
      </c>
      <c r="E24" s="46">
        <v>1195</v>
      </c>
      <c r="F24" s="46">
        <v>1449</v>
      </c>
      <c r="G24" s="46">
        <v>1030</v>
      </c>
      <c r="H24" s="46">
        <v>780</v>
      </c>
      <c r="I24" s="46">
        <v>1085</v>
      </c>
      <c r="J24" s="45">
        <v>536</v>
      </c>
      <c r="K24" s="47">
        <f>SUM(D24:J24)</f>
        <v>7364</v>
      </c>
      <c r="L24" s="55">
        <f>K24/人口統計!D6</f>
        <v>0.15673087155475152</v>
      </c>
    </row>
    <row r="25" spans="1:12" ht="20.100000000000001" customHeight="1">
      <c r="B25" s="207" t="s">
        <v>43</v>
      </c>
      <c r="C25" s="208"/>
      <c r="D25" s="45">
        <v>1364</v>
      </c>
      <c r="E25" s="46">
        <v>1074</v>
      </c>
      <c r="F25" s="46">
        <v>1137</v>
      </c>
      <c r="G25" s="46">
        <v>696</v>
      </c>
      <c r="H25" s="46">
        <v>621</v>
      </c>
      <c r="I25" s="46">
        <v>692</v>
      </c>
      <c r="J25" s="45">
        <v>358</v>
      </c>
      <c r="K25" s="47">
        <f t="shared" ref="K25:K31" si="4">SUM(D25:J25)</f>
        <v>5942</v>
      </c>
      <c r="L25" s="55">
        <f>K25/人口統計!D7</f>
        <v>0.19495390268709603</v>
      </c>
    </row>
    <row r="26" spans="1:12" ht="20.100000000000001" customHeight="1">
      <c r="B26" s="207" t="s">
        <v>44</v>
      </c>
      <c r="C26" s="208"/>
      <c r="D26" s="45">
        <v>817</v>
      </c>
      <c r="E26" s="46">
        <v>439</v>
      </c>
      <c r="F26" s="46">
        <v>891</v>
      </c>
      <c r="G26" s="46">
        <v>430</v>
      </c>
      <c r="H26" s="46">
        <v>387</v>
      </c>
      <c r="I26" s="46">
        <v>470</v>
      </c>
      <c r="J26" s="45">
        <v>300</v>
      </c>
      <c r="K26" s="47">
        <f t="shared" si="4"/>
        <v>3734</v>
      </c>
      <c r="L26" s="55">
        <f>K26/人口統計!D8</f>
        <v>0.20579805996472664</v>
      </c>
    </row>
    <row r="27" spans="1:12" ht="20.100000000000001" customHeight="1">
      <c r="B27" s="207" t="s">
        <v>45</v>
      </c>
      <c r="C27" s="208"/>
      <c r="D27" s="45">
        <v>237</v>
      </c>
      <c r="E27" s="46">
        <v>196</v>
      </c>
      <c r="F27" s="46">
        <v>339</v>
      </c>
      <c r="G27" s="46">
        <v>226</v>
      </c>
      <c r="H27" s="46">
        <v>197</v>
      </c>
      <c r="I27" s="46">
        <v>214</v>
      </c>
      <c r="J27" s="45">
        <v>130</v>
      </c>
      <c r="K27" s="47">
        <f t="shared" si="4"/>
        <v>1539</v>
      </c>
      <c r="L27" s="55">
        <f>K27/人口統計!D9</f>
        <v>0.15219541139240506</v>
      </c>
    </row>
    <row r="28" spans="1:12" ht="20.100000000000001" customHeight="1">
      <c r="B28" s="207" t="s">
        <v>46</v>
      </c>
      <c r="C28" s="208"/>
      <c r="D28" s="45">
        <v>309</v>
      </c>
      <c r="E28" s="46">
        <v>315</v>
      </c>
      <c r="F28" s="46">
        <v>527</v>
      </c>
      <c r="G28" s="46">
        <v>340</v>
      </c>
      <c r="H28" s="46">
        <v>310</v>
      </c>
      <c r="I28" s="46">
        <v>408</v>
      </c>
      <c r="J28" s="45">
        <v>190</v>
      </c>
      <c r="K28" s="47">
        <f t="shared" si="4"/>
        <v>2399</v>
      </c>
      <c r="L28" s="55">
        <f>K28/人口統計!D10</f>
        <v>0.16642386403052375</v>
      </c>
    </row>
    <row r="29" spans="1:12" ht="20.100000000000001" customHeight="1">
      <c r="B29" s="207" t="s">
        <v>47</v>
      </c>
      <c r="C29" s="208"/>
      <c r="D29" s="45">
        <v>762</v>
      </c>
      <c r="E29" s="46">
        <v>757</v>
      </c>
      <c r="F29" s="46">
        <v>1489</v>
      </c>
      <c r="G29" s="46">
        <v>777</v>
      </c>
      <c r="H29" s="46">
        <v>652</v>
      </c>
      <c r="I29" s="46">
        <v>778</v>
      </c>
      <c r="J29" s="45">
        <v>394</v>
      </c>
      <c r="K29" s="47">
        <f t="shared" si="4"/>
        <v>5609</v>
      </c>
      <c r="L29" s="55">
        <f>K29/人口統計!D11</f>
        <v>0.17856801757346152</v>
      </c>
    </row>
    <row r="30" spans="1:12" ht="20.100000000000001" customHeight="1">
      <c r="B30" s="207" t="s">
        <v>48</v>
      </c>
      <c r="C30" s="208"/>
      <c r="D30" s="45">
        <v>1993</v>
      </c>
      <c r="E30" s="46">
        <v>1509</v>
      </c>
      <c r="F30" s="46">
        <v>2121</v>
      </c>
      <c r="G30" s="46">
        <v>1562</v>
      </c>
      <c r="H30" s="46">
        <v>1137</v>
      </c>
      <c r="I30" s="46">
        <v>1431</v>
      </c>
      <c r="J30" s="45">
        <v>703</v>
      </c>
      <c r="K30" s="47">
        <f t="shared" si="4"/>
        <v>10456</v>
      </c>
      <c r="L30" s="55">
        <f>K30/人口統計!D12</f>
        <v>0.22046048747575273</v>
      </c>
    </row>
    <row r="31" spans="1:12" ht="20.100000000000001" customHeight="1" thickBot="1">
      <c r="B31" s="213" t="s">
        <v>24</v>
      </c>
      <c r="C31" s="214"/>
      <c r="D31" s="45">
        <v>665</v>
      </c>
      <c r="E31" s="46">
        <v>443</v>
      </c>
      <c r="F31" s="46">
        <v>800</v>
      </c>
      <c r="G31" s="46">
        <v>414</v>
      </c>
      <c r="H31" s="46">
        <v>365</v>
      </c>
      <c r="I31" s="46">
        <v>564</v>
      </c>
      <c r="J31" s="45">
        <v>258</v>
      </c>
      <c r="K31" s="47">
        <f t="shared" si="4"/>
        <v>3509</v>
      </c>
      <c r="L31" s="59">
        <f>K31/人口統計!D13</f>
        <v>0.17813991268149051</v>
      </c>
    </row>
    <row r="32" spans="1:12" ht="20.100000000000001" customHeight="1" thickTop="1">
      <c r="B32" s="205" t="s">
        <v>49</v>
      </c>
      <c r="C32" s="206"/>
      <c r="D32" s="35">
        <f>SUM(D24:D31)</f>
        <v>7436</v>
      </c>
      <c r="E32" s="34">
        <f t="shared" ref="E32:J32" si="5">SUM(E24:E31)</f>
        <v>5928</v>
      </c>
      <c r="F32" s="34">
        <f t="shared" si="5"/>
        <v>8753</v>
      </c>
      <c r="G32" s="34">
        <f t="shared" si="5"/>
        <v>5475</v>
      </c>
      <c r="H32" s="34">
        <f t="shared" si="5"/>
        <v>4449</v>
      </c>
      <c r="I32" s="34">
        <f t="shared" si="5"/>
        <v>5642</v>
      </c>
      <c r="J32" s="35">
        <f t="shared" si="5"/>
        <v>2869</v>
      </c>
      <c r="K32" s="54">
        <f>SUM(K24:K31)</f>
        <v>40552</v>
      </c>
      <c r="L32" s="60">
        <f>K32/人口統計!D5</f>
        <v>0.18544669642203848</v>
      </c>
    </row>
    <row r="33" spans="1:11" ht="20.100000000000001" customHeight="1">
      <c r="C33" s="14" t="s">
        <v>50</v>
      </c>
    </row>
    <row r="34" spans="1:11" ht="20.100000000000001" customHeight="1"/>
    <row r="35" spans="1:11" ht="20.100000000000001" customHeight="1"/>
    <row r="36" spans="1:11" ht="20.100000000000001" customHeight="1"/>
    <row r="37" spans="1:11" ht="20.100000000000001" customHeight="1"/>
    <row r="38" spans="1:11" ht="20.100000000000001" customHeight="1"/>
    <row r="39" spans="1:11" ht="20.100000000000001" customHeight="1"/>
    <row r="40" spans="1:11" ht="20.100000000000001" customHeight="1"/>
    <row r="41" spans="1:11" ht="20.100000000000001" customHeight="1"/>
    <row r="42" spans="1:11" ht="20.100000000000001" customHeight="1"/>
    <row r="43" spans="1:11" ht="20.100000000000001" customHeight="1"/>
    <row r="44" spans="1:11" ht="20.100000000000001" customHeight="1"/>
    <row r="45" spans="1:11" ht="20.100000000000001" customHeight="1"/>
    <row r="46" spans="1:11" ht="20.100000000000001" customHeight="1"/>
    <row r="47" spans="1:11" ht="20.100000000000001" customHeight="1">
      <c r="A47" s="13" t="s">
        <v>152</v>
      </c>
    </row>
    <row r="48" spans="1:11" ht="20.100000000000001" customHeight="1">
      <c r="K48" s="44" t="s">
        <v>2</v>
      </c>
    </row>
    <row r="49" spans="2:14" ht="20.100000000000001" customHeight="1">
      <c r="B49" s="120"/>
      <c r="C49" s="112"/>
      <c r="D49" s="186" t="s">
        <v>26</v>
      </c>
      <c r="E49" s="114" t="s">
        <v>27</v>
      </c>
      <c r="F49" s="114" t="s">
        <v>28</v>
      </c>
      <c r="G49" s="114" t="s">
        <v>29</v>
      </c>
      <c r="H49" s="114" t="s">
        <v>30</v>
      </c>
      <c r="I49" s="114" t="s">
        <v>31</v>
      </c>
      <c r="J49" s="186" t="s">
        <v>32</v>
      </c>
      <c r="K49" s="115" t="s">
        <v>33</v>
      </c>
      <c r="L49" s="116" t="s">
        <v>1</v>
      </c>
      <c r="N49" s="14" t="s">
        <v>186</v>
      </c>
    </row>
    <row r="50" spans="2:14" ht="20.100000000000001" customHeight="1">
      <c r="B50" s="215" t="s">
        <v>153</v>
      </c>
      <c r="C50" s="216"/>
      <c r="D50" s="191">
        <v>253</v>
      </c>
      <c r="E50" s="192">
        <v>307</v>
      </c>
      <c r="F50" s="192">
        <v>315</v>
      </c>
      <c r="G50" s="192">
        <v>247</v>
      </c>
      <c r="H50" s="192">
        <v>162</v>
      </c>
      <c r="I50" s="192">
        <v>202</v>
      </c>
      <c r="J50" s="191">
        <v>130</v>
      </c>
      <c r="K50" s="193">
        <f t="shared" ref="K50:K82" si="6">SUM(D50:J50)</f>
        <v>1616</v>
      </c>
      <c r="L50" s="194">
        <f>K50/N50</f>
        <v>0.14776883686905634</v>
      </c>
      <c r="N50" s="14">
        <v>10936</v>
      </c>
    </row>
    <row r="51" spans="2:14" ht="20.100000000000001" customHeight="1">
      <c r="B51" s="215" t="s">
        <v>154</v>
      </c>
      <c r="C51" s="216"/>
      <c r="D51" s="191">
        <v>226</v>
      </c>
      <c r="E51" s="192">
        <v>184</v>
      </c>
      <c r="F51" s="192">
        <v>282</v>
      </c>
      <c r="G51" s="192">
        <v>183</v>
      </c>
      <c r="H51" s="192">
        <v>134</v>
      </c>
      <c r="I51" s="192">
        <v>186</v>
      </c>
      <c r="J51" s="191">
        <v>62</v>
      </c>
      <c r="K51" s="193">
        <f t="shared" si="6"/>
        <v>1257</v>
      </c>
      <c r="L51" s="194">
        <f t="shared" ref="L51:L82" si="7">K51/N51</f>
        <v>0.15825254941457886</v>
      </c>
      <c r="N51" s="14">
        <v>7943</v>
      </c>
    </row>
    <row r="52" spans="2:14" ht="20.100000000000001" customHeight="1">
      <c r="B52" s="215" t="s">
        <v>155</v>
      </c>
      <c r="C52" s="216"/>
      <c r="D52" s="191">
        <v>405</v>
      </c>
      <c r="E52" s="192">
        <v>332</v>
      </c>
      <c r="F52" s="192">
        <v>367</v>
      </c>
      <c r="G52" s="192">
        <v>273</v>
      </c>
      <c r="H52" s="192">
        <v>220</v>
      </c>
      <c r="I52" s="192">
        <v>301</v>
      </c>
      <c r="J52" s="191">
        <v>147</v>
      </c>
      <c r="K52" s="193">
        <f t="shared" si="6"/>
        <v>2045</v>
      </c>
      <c r="L52" s="194">
        <f t="shared" si="7"/>
        <v>0.1828014659873067</v>
      </c>
      <c r="N52" s="14">
        <v>11187</v>
      </c>
    </row>
    <row r="53" spans="2:14" ht="20.100000000000001" customHeight="1">
      <c r="B53" s="215" t="s">
        <v>156</v>
      </c>
      <c r="C53" s="216"/>
      <c r="D53" s="191">
        <v>202</v>
      </c>
      <c r="E53" s="192">
        <v>195</v>
      </c>
      <c r="F53" s="192">
        <v>231</v>
      </c>
      <c r="G53" s="192">
        <v>174</v>
      </c>
      <c r="H53" s="192">
        <v>142</v>
      </c>
      <c r="I53" s="192">
        <v>204</v>
      </c>
      <c r="J53" s="191">
        <v>102</v>
      </c>
      <c r="K53" s="193">
        <f t="shared" si="6"/>
        <v>1250</v>
      </c>
      <c r="L53" s="194">
        <f t="shared" si="7"/>
        <v>0.16185420173507703</v>
      </c>
      <c r="N53" s="14">
        <v>7723</v>
      </c>
    </row>
    <row r="54" spans="2:14" ht="20.100000000000001" customHeight="1">
      <c r="B54" s="215" t="s">
        <v>157</v>
      </c>
      <c r="C54" s="216"/>
      <c r="D54" s="191">
        <v>153</v>
      </c>
      <c r="E54" s="192">
        <v>148</v>
      </c>
      <c r="F54" s="192">
        <v>182</v>
      </c>
      <c r="G54" s="192">
        <v>127</v>
      </c>
      <c r="H54" s="192">
        <v>82</v>
      </c>
      <c r="I54" s="192">
        <v>144</v>
      </c>
      <c r="J54" s="191">
        <v>73</v>
      </c>
      <c r="K54" s="193">
        <f t="shared" si="6"/>
        <v>909</v>
      </c>
      <c r="L54" s="194">
        <f t="shared" si="7"/>
        <v>0.13603711463633641</v>
      </c>
      <c r="N54" s="14">
        <v>6682</v>
      </c>
    </row>
    <row r="55" spans="2:14" ht="20.100000000000001" customHeight="1">
      <c r="B55" s="215" t="s">
        <v>158</v>
      </c>
      <c r="C55" s="216"/>
      <c r="D55" s="191">
        <v>73</v>
      </c>
      <c r="E55" s="192">
        <v>61</v>
      </c>
      <c r="F55" s="192">
        <v>87</v>
      </c>
      <c r="G55" s="192">
        <v>49</v>
      </c>
      <c r="H55" s="192">
        <v>58</v>
      </c>
      <c r="I55" s="192">
        <v>63</v>
      </c>
      <c r="J55" s="191">
        <v>30</v>
      </c>
      <c r="K55" s="193">
        <f t="shared" si="6"/>
        <v>421</v>
      </c>
      <c r="L55" s="194">
        <f t="shared" si="7"/>
        <v>0.16746221161495625</v>
      </c>
      <c r="N55" s="14">
        <v>2514</v>
      </c>
    </row>
    <row r="56" spans="2:14" ht="20.100000000000001" customHeight="1">
      <c r="B56" s="215" t="s">
        <v>159</v>
      </c>
      <c r="C56" s="216"/>
      <c r="D56" s="191">
        <v>188</v>
      </c>
      <c r="E56" s="192">
        <v>159</v>
      </c>
      <c r="F56" s="192">
        <v>152</v>
      </c>
      <c r="G56" s="192">
        <v>124</v>
      </c>
      <c r="H56" s="192">
        <v>91</v>
      </c>
      <c r="I56" s="192">
        <v>104</v>
      </c>
      <c r="J56" s="191">
        <v>42</v>
      </c>
      <c r="K56" s="193">
        <f t="shared" si="6"/>
        <v>860</v>
      </c>
      <c r="L56" s="194">
        <f t="shared" si="7"/>
        <v>0.20692974013474494</v>
      </c>
      <c r="N56" s="14">
        <v>4156</v>
      </c>
    </row>
    <row r="57" spans="2:14" ht="20.100000000000001" customHeight="1">
      <c r="B57" s="215" t="s">
        <v>160</v>
      </c>
      <c r="C57" s="216"/>
      <c r="D57" s="191">
        <v>470</v>
      </c>
      <c r="E57" s="192">
        <v>425</v>
      </c>
      <c r="F57" s="192">
        <v>398</v>
      </c>
      <c r="G57" s="192">
        <v>222</v>
      </c>
      <c r="H57" s="192">
        <v>188</v>
      </c>
      <c r="I57" s="192">
        <v>198</v>
      </c>
      <c r="J57" s="191">
        <v>124</v>
      </c>
      <c r="K57" s="193">
        <f t="shared" si="6"/>
        <v>2025</v>
      </c>
      <c r="L57" s="194">
        <f t="shared" si="7"/>
        <v>0.21863528395594903</v>
      </c>
      <c r="N57" s="14">
        <v>9262</v>
      </c>
    </row>
    <row r="58" spans="2:14" ht="20.100000000000001" customHeight="1">
      <c r="B58" s="215" t="s">
        <v>161</v>
      </c>
      <c r="C58" s="216"/>
      <c r="D58" s="191">
        <v>435</v>
      </c>
      <c r="E58" s="192">
        <v>333</v>
      </c>
      <c r="F58" s="192">
        <v>377</v>
      </c>
      <c r="G58" s="192">
        <v>232</v>
      </c>
      <c r="H58" s="192">
        <v>217</v>
      </c>
      <c r="I58" s="192">
        <v>255</v>
      </c>
      <c r="J58" s="191">
        <v>120</v>
      </c>
      <c r="K58" s="193">
        <f t="shared" si="6"/>
        <v>1969</v>
      </c>
      <c r="L58" s="194">
        <f t="shared" si="7"/>
        <v>0.18883667401937279</v>
      </c>
      <c r="N58" s="14">
        <v>10427</v>
      </c>
    </row>
    <row r="59" spans="2:14" ht="20.100000000000001" customHeight="1">
      <c r="B59" s="215" t="s">
        <v>162</v>
      </c>
      <c r="C59" s="216"/>
      <c r="D59" s="191">
        <v>280</v>
      </c>
      <c r="E59" s="192">
        <v>184</v>
      </c>
      <c r="F59" s="192">
        <v>214</v>
      </c>
      <c r="G59" s="192">
        <v>136</v>
      </c>
      <c r="H59" s="192">
        <v>132</v>
      </c>
      <c r="I59" s="192">
        <v>146</v>
      </c>
      <c r="J59" s="191">
        <v>76</v>
      </c>
      <c r="K59" s="193">
        <f t="shared" si="6"/>
        <v>1168</v>
      </c>
      <c r="L59" s="194">
        <f t="shared" si="7"/>
        <v>0.17606270726560144</v>
      </c>
      <c r="N59" s="14">
        <v>6634</v>
      </c>
    </row>
    <row r="60" spans="2:14" ht="20.100000000000001" customHeight="1">
      <c r="B60" s="215" t="s">
        <v>163</v>
      </c>
      <c r="C60" s="216"/>
      <c r="D60" s="191">
        <v>417</v>
      </c>
      <c r="E60" s="192">
        <v>214</v>
      </c>
      <c r="F60" s="192">
        <v>454</v>
      </c>
      <c r="G60" s="192">
        <v>239</v>
      </c>
      <c r="H60" s="192">
        <v>201</v>
      </c>
      <c r="I60" s="192">
        <v>243</v>
      </c>
      <c r="J60" s="191">
        <v>173</v>
      </c>
      <c r="K60" s="193">
        <f t="shared" si="6"/>
        <v>1941</v>
      </c>
      <c r="L60" s="194">
        <f t="shared" si="7"/>
        <v>0.20846310815164859</v>
      </c>
      <c r="N60" s="14">
        <v>9311</v>
      </c>
    </row>
    <row r="61" spans="2:14" ht="20.100000000000001" customHeight="1">
      <c r="B61" s="215" t="s">
        <v>164</v>
      </c>
      <c r="C61" s="216"/>
      <c r="D61" s="191">
        <v>124</v>
      </c>
      <c r="E61" s="192">
        <v>72</v>
      </c>
      <c r="F61" s="192">
        <v>146</v>
      </c>
      <c r="G61" s="192">
        <v>67</v>
      </c>
      <c r="H61" s="192">
        <v>72</v>
      </c>
      <c r="I61" s="192">
        <v>92</v>
      </c>
      <c r="J61" s="191">
        <v>48</v>
      </c>
      <c r="K61" s="193">
        <f t="shared" si="6"/>
        <v>621</v>
      </c>
      <c r="L61" s="194">
        <f t="shared" si="7"/>
        <v>0.21144024514811033</v>
      </c>
      <c r="N61" s="14">
        <v>2937</v>
      </c>
    </row>
    <row r="62" spans="2:14" ht="20.100000000000001" customHeight="1">
      <c r="B62" s="215" t="s">
        <v>165</v>
      </c>
      <c r="C62" s="216"/>
      <c r="D62" s="191">
        <v>283</v>
      </c>
      <c r="E62" s="192">
        <v>156</v>
      </c>
      <c r="F62" s="192">
        <v>297</v>
      </c>
      <c r="G62" s="192">
        <v>139</v>
      </c>
      <c r="H62" s="192">
        <v>118</v>
      </c>
      <c r="I62" s="192">
        <v>139</v>
      </c>
      <c r="J62" s="191">
        <v>84</v>
      </c>
      <c r="K62" s="193">
        <f t="shared" si="6"/>
        <v>1216</v>
      </c>
      <c r="L62" s="194">
        <f t="shared" si="7"/>
        <v>0.2062415196743555</v>
      </c>
      <c r="N62" s="14">
        <v>5896</v>
      </c>
    </row>
    <row r="63" spans="2:14" ht="20.100000000000001" customHeight="1">
      <c r="B63" s="215" t="s">
        <v>166</v>
      </c>
      <c r="C63" s="216"/>
      <c r="D63" s="191">
        <v>223</v>
      </c>
      <c r="E63" s="192">
        <v>187</v>
      </c>
      <c r="F63" s="192">
        <v>307</v>
      </c>
      <c r="G63" s="192">
        <v>200</v>
      </c>
      <c r="H63" s="192">
        <v>181</v>
      </c>
      <c r="I63" s="192">
        <v>189</v>
      </c>
      <c r="J63" s="191">
        <v>116</v>
      </c>
      <c r="K63" s="193">
        <f t="shared" si="6"/>
        <v>1403</v>
      </c>
      <c r="L63" s="194">
        <f t="shared" si="7"/>
        <v>0.15128315721371577</v>
      </c>
      <c r="N63" s="14">
        <v>9274</v>
      </c>
    </row>
    <row r="64" spans="2:14" ht="20.100000000000001" customHeight="1">
      <c r="B64" s="215" t="s">
        <v>167</v>
      </c>
      <c r="C64" s="216"/>
      <c r="D64" s="191">
        <v>20</v>
      </c>
      <c r="E64" s="192">
        <v>16</v>
      </c>
      <c r="F64" s="192">
        <v>36</v>
      </c>
      <c r="G64" s="192">
        <v>28</v>
      </c>
      <c r="H64" s="192">
        <v>17</v>
      </c>
      <c r="I64" s="192">
        <v>29</v>
      </c>
      <c r="J64" s="191">
        <v>15</v>
      </c>
      <c r="K64" s="193">
        <f t="shared" si="6"/>
        <v>161</v>
      </c>
      <c r="L64" s="194">
        <f t="shared" si="7"/>
        <v>0.19212410501193317</v>
      </c>
      <c r="N64" s="14">
        <v>838</v>
      </c>
    </row>
    <row r="65" spans="2:14" ht="20.100000000000001" customHeight="1">
      <c r="B65" s="215" t="s">
        <v>168</v>
      </c>
      <c r="C65" s="216"/>
      <c r="D65" s="191">
        <v>206</v>
      </c>
      <c r="E65" s="192">
        <v>201</v>
      </c>
      <c r="F65" s="192">
        <v>366</v>
      </c>
      <c r="G65" s="192">
        <v>236</v>
      </c>
      <c r="H65" s="192">
        <v>211</v>
      </c>
      <c r="I65" s="192">
        <v>296</v>
      </c>
      <c r="J65" s="191">
        <v>126</v>
      </c>
      <c r="K65" s="193">
        <f t="shared" si="6"/>
        <v>1642</v>
      </c>
      <c r="L65" s="194">
        <f t="shared" si="7"/>
        <v>0.16661593099949265</v>
      </c>
      <c r="N65" s="14">
        <v>9855</v>
      </c>
    </row>
    <row r="66" spans="2:14" ht="20.100000000000001" customHeight="1">
      <c r="B66" s="215" t="s">
        <v>169</v>
      </c>
      <c r="C66" s="216"/>
      <c r="D66" s="191">
        <v>111</v>
      </c>
      <c r="E66" s="192">
        <v>123</v>
      </c>
      <c r="F66" s="192">
        <v>165</v>
      </c>
      <c r="G66" s="192">
        <v>106</v>
      </c>
      <c r="H66" s="192">
        <v>104</v>
      </c>
      <c r="I66" s="192">
        <v>118</v>
      </c>
      <c r="J66" s="191">
        <v>67</v>
      </c>
      <c r="K66" s="193">
        <f t="shared" si="6"/>
        <v>794</v>
      </c>
      <c r="L66" s="194">
        <f t="shared" si="7"/>
        <v>0.17412280701754385</v>
      </c>
      <c r="N66" s="14">
        <v>4560</v>
      </c>
    </row>
    <row r="67" spans="2:14" ht="20.100000000000001" customHeight="1">
      <c r="B67" s="215" t="s">
        <v>170</v>
      </c>
      <c r="C67" s="216"/>
      <c r="D67" s="187">
        <v>549</v>
      </c>
      <c r="E67" s="188">
        <v>559</v>
      </c>
      <c r="F67" s="188">
        <v>1054</v>
      </c>
      <c r="G67" s="188">
        <v>552</v>
      </c>
      <c r="H67" s="188">
        <v>487</v>
      </c>
      <c r="I67" s="188">
        <v>559</v>
      </c>
      <c r="J67" s="187">
        <v>283</v>
      </c>
      <c r="K67" s="189">
        <f t="shared" si="6"/>
        <v>4043</v>
      </c>
      <c r="L67" s="195">
        <f t="shared" si="7"/>
        <v>0.18779320915973802</v>
      </c>
      <c r="N67" s="14">
        <v>21529</v>
      </c>
    </row>
    <row r="68" spans="2:14" ht="20.100000000000001" customHeight="1">
      <c r="B68" s="215" t="s">
        <v>171</v>
      </c>
      <c r="C68" s="216"/>
      <c r="D68" s="187">
        <v>98</v>
      </c>
      <c r="E68" s="188">
        <v>96</v>
      </c>
      <c r="F68" s="188">
        <v>183</v>
      </c>
      <c r="G68" s="188">
        <v>116</v>
      </c>
      <c r="H68" s="188">
        <v>67</v>
      </c>
      <c r="I68" s="188">
        <v>91</v>
      </c>
      <c r="J68" s="187">
        <v>55</v>
      </c>
      <c r="K68" s="189">
        <f t="shared" si="6"/>
        <v>706</v>
      </c>
      <c r="L68" s="195">
        <f t="shared" si="7"/>
        <v>0.17244748412310698</v>
      </c>
      <c r="N68" s="14">
        <v>4094</v>
      </c>
    </row>
    <row r="69" spans="2:14" ht="20.100000000000001" customHeight="1">
      <c r="B69" s="215" t="s">
        <v>172</v>
      </c>
      <c r="C69" s="216"/>
      <c r="D69" s="187">
        <v>118</v>
      </c>
      <c r="E69" s="188">
        <v>112</v>
      </c>
      <c r="F69" s="188">
        <v>273</v>
      </c>
      <c r="G69" s="188">
        <v>122</v>
      </c>
      <c r="H69" s="188">
        <v>106</v>
      </c>
      <c r="I69" s="188">
        <v>140</v>
      </c>
      <c r="J69" s="187">
        <v>64</v>
      </c>
      <c r="K69" s="189">
        <f t="shared" si="6"/>
        <v>935</v>
      </c>
      <c r="L69" s="195">
        <f t="shared" si="7"/>
        <v>0.16154111955770559</v>
      </c>
      <c r="N69" s="14">
        <v>5788</v>
      </c>
    </row>
    <row r="70" spans="2:14" ht="20.100000000000001" customHeight="1">
      <c r="B70" s="215" t="s">
        <v>173</v>
      </c>
      <c r="C70" s="216"/>
      <c r="D70" s="187">
        <v>741</v>
      </c>
      <c r="E70" s="188">
        <v>489</v>
      </c>
      <c r="F70" s="188">
        <v>701</v>
      </c>
      <c r="G70" s="188">
        <v>520</v>
      </c>
      <c r="H70" s="188">
        <v>368</v>
      </c>
      <c r="I70" s="188">
        <v>464</v>
      </c>
      <c r="J70" s="187">
        <v>207</v>
      </c>
      <c r="K70" s="189">
        <f t="shared" si="6"/>
        <v>3490</v>
      </c>
      <c r="L70" s="195">
        <f t="shared" si="7"/>
        <v>0.22975641869651087</v>
      </c>
      <c r="N70" s="14">
        <v>15190</v>
      </c>
    </row>
    <row r="71" spans="2:14" ht="20.100000000000001" customHeight="1">
      <c r="B71" s="215" t="s">
        <v>174</v>
      </c>
      <c r="C71" s="216"/>
      <c r="D71" s="187">
        <v>147</v>
      </c>
      <c r="E71" s="188">
        <v>128</v>
      </c>
      <c r="F71" s="188">
        <v>198</v>
      </c>
      <c r="G71" s="188">
        <v>162</v>
      </c>
      <c r="H71" s="188">
        <v>116</v>
      </c>
      <c r="I71" s="188">
        <v>123</v>
      </c>
      <c r="J71" s="187">
        <v>73</v>
      </c>
      <c r="K71" s="189">
        <f t="shared" si="6"/>
        <v>947</v>
      </c>
      <c r="L71" s="195">
        <f t="shared" si="7"/>
        <v>0.20493399697035275</v>
      </c>
      <c r="N71" s="14">
        <v>4621</v>
      </c>
    </row>
    <row r="72" spans="2:14" ht="20.100000000000001" customHeight="1">
      <c r="B72" s="215" t="s">
        <v>175</v>
      </c>
      <c r="C72" s="216"/>
      <c r="D72" s="187">
        <v>174</v>
      </c>
      <c r="E72" s="188">
        <v>145</v>
      </c>
      <c r="F72" s="188">
        <v>168</v>
      </c>
      <c r="G72" s="188">
        <v>140</v>
      </c>
      <c r="H72" s="188">
        <v>90</v>
      </c>
      <c r="I72" s="188">
        <v>125</v>
      </c>
      <c r="J72" s="187">
        <v>68</v>
      </c>
      <c r="K72" s="189">
        <f t="shared" si="6"/>
        <v>910</v>
      </c>
      <c r="L72" s="195">
        <f t="shared" si="7"/>
        <v>0.21661509164484646</v>
      </c>
      <c r="N72" s="14">
        <v>4201</v>
      </c>
    </row>
    <row r="73" spans="2:14" ht="20.100000000000001" customHeight="1">
      <c r="B73" s="215" t="s">
        <v>176</v>
      </c>
      <c r="C73" s="216"/>
      <c r="D73" s="187">
        <v>145</v>
      </c>
      <c r="E73" s="188">
        <v>112</v>
      </c>
      <c r="F73" s="188">
        <v>137</v>
      </c>
      <c r="G73" s="188">
        <v>100</v>
      </c>
      <c r="H73" s="188">
        <v>81</v>
      </c>
      <c r="I73" s="188">
        <v>132</v>
      </c>
      <c r="J73" s="187">
        <v>61</v>
      </c>
      <c r="K73" s="189">
        <f t="shared" si="6"/>
        <v>768</v>
      </c>
      <c r="L73" s="195">
        <f t="shared" si="7"/>
        <v>0.20578778135048231</v>
      </c>
      <c r="N73" s="14">
        <v>3732</v>
      </c>
    </row>
    <row r="74" spans="2:14" ht="20.100000000000001" customHeight="1">
      <c r="B74" s="215" t="s">
        <v>177</v>
      </c>
      <c r="C74" s="216"/>
      <c r="D74" s="187">
        <v>123</v>
      </c>
      <c r="E74" s="188">
        <v>122</v>
      </c>
      <c r="F74" s="188">
        <v>154</v>
      </c>
      <c r="G74" s="188">
        <v>97</v>
      </c>
      <c r="H74" s="188">
        <v>69</v>
      </c>
      <c r="I74" s="188">
        <v>89</v>
      </c>
      <c r="J74" s="187">
        <v>52</v>
      </c>
      <c r="K74" s="189">
        <f t="shared" si="6"/>
        <v>706</v>
      </c>
      <c r="L74" s="196">
        <f t="shared" si="7"/>
        <v>0.22599231754161331</v>
      </c>
      <c r="N74" s="14">
        <v>3124</v>
      </c>
    </row>
    <row r="75" spans="2:14" ht="20.100000000000001" customHeight="1">
      <c r="B75" s="215" t="s">
        <v>178</v>
      </c>
      <c r="C75" s="216"/>
      <c r="D75" s="187">
        <v>256</v>
      </c>
      <c r="E75" s="188">
        <v>230</v>
      </c>
      <c r="F75" s="188">
        <v>287</v>
      </c>
      <c r="G75" s="188">
        <v>216</v>
      </c>
      <c r="H75" s="188">
        <v>160</v>
      </c>
      <c r="I75" s="188">
        <v>199</v>
      </c>
      <c r="J75" s="187">
        <v>100</v>
      </c>
      <c r="K75" s="189">
        <f t="shared" si="6"/>
        <v>1448</v>
      </c>
      <c r="L75" s="197">
        <f t="shared" si="7"/>
        <v>0.2463422932970398</v>
      </c>
      <c r="N75" s="14">
        <v>5878</v>
      </c>
    </row>
    <row r="76" spans="2:14" ht="20.100000000000001" customHeight="1">
      <c r="B76" s="215" t="s">
        <v>179</v>
      </c>
      <c r="C76" s="216"/>
      <c r="D76" s="187">
        <v>79</v>
      </c>
      <c r="E76" s="188">
        <v>66</v>
      </c>
      <c r="F76" s="188">
        <v>86</v>
      </c>
      <c r="G76" s="188">
        <v>74</v>
      </c>
      <c r="H76" s="188">
        <v>53</v>
      </c>
      <c r="I76" s="188">
        <v>65</v>
      </c>
      <c r="J76" s="187">
        <v>29</v>
      </c>
      <c r="K76" s="189">
        <f t="shared" si="6"/>
        <v>452</v>
      </c>
      <c r="L76" s="195">
        <f t="shared" si="7"/>
        <v>0.23727034120734908</v>
      </c>
      <c r="N76" s="14">
        <v>1905</v>
      </c>
    </row>
    <row r="77" spans="2:14" ht="20.100000000000001" customHeight="1">
      <c r="B77" s="215" t="s">
        <v>180</v>
      </c>
      <c r="C77" s="216"/>
      <c r="D77" s="187">
        <v>302</v>
      </c>
      <c r="E77" s="188">
        <v>206</v>
      </c>
      <c r="F77" s="188">
        <v>361</v>
      </c>
      <c r="G77" s="188">
        <v>236</v>
      </c>
      <c r="H77" s="188">
        <v>188</v>
      </c>
      <c r="I77" s="188">
        <v>210</v>
      </c>
      <c r="J77" s="187">
        <v>97</v>
      </c>
      <c r="K77" s="189">
        <f t="shared" si="6"/>
        <v>1600</v>
      </c>
      <c r="L77" s="195">
        <f t="shared" si="7"/>
        <v>0.21011162179908077</v>
      </c>
      <c r="N77" s="14">
        <v>7615</v>
      </c>
    </row>
    <row r="78" spans="2:14" ht="20.100000000000001" customHeight="1">
      <c r="B78" s="215" t="s">
        <v>181</v>
      </c>
      <c r="C78" s="216"/>
      <c r="D78" s="187">
        <v>42</v>
      </c>
      <c r="E78" s="188">
        <v>29</v>
      </c>
      <c r="F78" s="188">
        <v>40</v>
      </c>
      <c r="G78" s="188">
        <v>34</v>
      </c>
      <c r="H78" s="188">
        <v>30</v>
      </c>
      <c r="I78" s="188">
        <v>38</v>
      </c>
      <c r="J78" s="187">
        <v>25</v>
      </c>
      <c r="K78" s="189">
        <f t="shared" si="6"/>
        <v>238</v>
      </c>
      <c r="L78" s="195">
        <f t="shared" si="7"/>
        <v>0.20481927710843373</v>
      </c>
      <c r="N78" s="14">
        <v>1162</v>
      </c>
    </row>
    <row r="79" spans="2:14" ht="20.100000000000001" customHeight="1">
      <c r="B79" s="215" t="s">
        <v>182</v>
      </c>
      <c r="C79" s="216"/>
      <c r="D79" s="187">
        <v>257</v>
      </c>
      <c r="E79" s="188">
        <v>180</v>
      </c>
      <c r="F79" s="188">
        <v>368</v>
      </c>
      <c r="G79" s="188">
        <v>173</v>
      </c>
      <c r="H79" s="188">
        <v>153</v>
      </c>
      <c r="I79" s="188">
        <v>269</v>
      </c>
      <c r="J79" s="187">
        <v>117</v>
      </c>
      <c r="K79" s="189">
        <f t="shared" si="6"/>
        <v>1517</v>
      </c>
      <c r="L79" s="195">
        <f t="shared" si="7"/>
        <v>0.17422763293901458</v>
      </c>
      <c r="N79" s="14">
        <v>8707</v>
      </c>
    </row>
    <row r="80" spans="2:14" ht="20.100000000000001" customHeight="1">
      <c r="B80" s="215" t="s">
        <v>183</v>
      </c>
      <c r="C80" s="216"/>
      <c r="D80" s="45">
        <v>57</v>
      </c>
      <c r="E80" s="46">
        <v>45</v>
      </c>
      <c r="F80" s="46">
        <v>74</v>
      </c>
      <c r="G80" s="46">
        <v>50</v>
      </c>
      <c r="H80" s="46">
        <v>24</v>
      </c>
      <c r="I80" s="46">
        <v>77</v>
      </c>
      <c r="J80" s="45">
        <v>28</v>
      </c>
      <c r="K80" s="47">
        <f t="shared" si="6"/>
        <v>355</v>
      </c>
      <c r="L80" s="195">
        <f t="shared" si="7"/>
        <v>0.17393434590886819</v>
      </c>
      <c r="N80" s="14">
        <v>2041</v>
      </c>
    </row>
    <row r="81" spans="2:14" ht="20.100000000000001" customHeight="1">
      <c r="B81" s="215" t="s">
        <v>184</v>
      </c>
      <c r="C81" s="216"/>
      <c r="D81" s="45">
        <v>70</v>
      </c>
      <c r="E81" s="46">
        <v>55</v>
      </c>
      <c r="F81" s="46">
        <v>118</v>
      </c>
      <c r="G81" s="46">
        <v>59</v>
      </c>
      <c r="H81" s="46">
        <v>62</v>
      </c>
      <c r="I81" s="46">
        <v>56</v>
      </c>
      <c r="J81" s="45">
        <v>35</v>
      </c>
      <c r="K81" s="47">
        <f t="shared" si="6"/>
        <v>455</v>
      </c>
      <c r="L81" s="195">
        <f t="shared" si="7"/>
        <v>0.17254455821008721</v>
      </c>
      <c r="N81" s="14">
        <v>2637</v>
      </c>
    </row>
    <row r="82" spans="2:14" ht="20.100000000000001" customHeight="1">
      <c r="B82" s="215" t="s">
        <v>185</v>
      </c>
      <c r="C82" s="216"/>
      <c r="D82" s="40">
        <v>285</v>
      </c>
      <c r="E82" s="39">
        <v>165</v>
      </c>
      <c r="F82" s="39">
        <v>252</v>
      </c>
      <c r="G82" s="39">
        <v>137</v>
      </c>
      <c r="H82" s="39">
        <v>132</v>
      </c>
      <c r="I82" s="39">
        <v>167</v>
      </c>
      <c r="J82" s="40">
        <v>83</v>
      </c>
      <c r="K82" s="190">
        <f t="shared" si="6"/>
        <v>1221</v>
      </c>
      <c r="L82" s="197">
        <f t="shared" si="7"/>
        <v>0.19341042293679708</v>
      </c>
      <c r="N82" s="14">
        <v>6313</v>
      </c>
    </row>
    <row r="83" spans="2:14" ht="20.100000000000001" customHeight="1"/>
    <row r="84" spans="2:14" ht="20.100000000000001" customHeight="1"/>
    <row r="85" spans="2:14" ht="20.100000000000001" customHeight="1"/>
    <row r="86" spans="2:14" ht="20.100000000000001" customHeight="1"/>
    <row r="87" spans="2:14" ht="20.100000000000001" customHeight="1"/>
    <row r="88" spans="2:14" ht="20.100000000000001" customHeight="1"/>
    <row r="89" spans="2:14" ht="20.100000000000001" customHeight="1"/>
    <row r="90" spans="2:14" ht="20.100000000000001" customHeight="1"/>
    <row r="91" spans="2:14" ht="20.100000000000001" customHeight="1"/>
    <row r="92" spans="2:14" ht="20.100000000000001" customHeight="1"/>
    <row r="93" spans="2:14" ht="20.100000000000001" customHeight="1"/>
    <row r="94" spans="2:14" ht="20.100000000000001" customHeight="1"/>
    <row r="95" spans="2:14" ht="20.100000000000001" customHeight="1"/>
    <row r="96" spans="2:14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</sheetData>
  <mergeCells count="45">
    <mergeCell ref="B80:C80"/>
    <mergeCell ref="B81:C81"/>
    <mergeCell ref="B82:C82"/>
    <mergeCell ref="B75:C75"/>
    <mergeCell ref="B76:C76"/>
    <mergeCell ref="B77:C77"/>
    <mergeCell ref="B78:C78"/>
    <mergeCell ref="B79:C79"/>
    <mergeCell ref="B70:C70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:C4"/>
    <mergeCell ref="B8:C8"/>
    <mergeCell ref="B9:C9"/>
    <mergeCell ref="B24:C24"/>
    <mergeCell ref="B31:C31"/>
    <mergeCell ref="B32:C32"/>
    <mergeCell ref="B25:C25"/>
    <mergeCell ref="B26:C26"/>
    <mergeCell ref="B27:C27"/>
    <mergeCell ref="B28:C28"/>
    <mergeCell ref="B29:C29"/>
    <mergeCell ref="B30:C30"/>
  </mergeCells>
  <phoneticPr fontId="2"/>
  <pageMargins left="0.51181102362204722" right="0.51181102362204722" top="0.35433070866141736" bottom="0.35433070866141736" header="0.31496062992125984" footer="0.31496062992125984"/>
  <pageSetup paperSize="9" scale="9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109"/>
  <sheetViews>
    <sheetView zoomScaleNormal="100" workbookViewId="0"/>
  </sheetViews>
  <sheetFormatPr defaultColWidth="9" defaultRowHeight="13.2"/>
  <cols>
    <col min="1" max="1" width="2.44140625" style="14" customWidth="1"/>
    <col min="2" max="2" width="2.6640625" style="14" customWidth="1"/>
    <col min="3" max="3" width="16.88671875" style="14" customWidth="1"/>
    <col min="4" max="11" width="10.109375" style="14" customWidth="1"/>
    <col min="12" max="19" width="8.6640625" style="14" customWidth="1"/>
    <col min="20" max="20" width="9.6640625" style="14" customWidth="1"/>
    <col min="21" max="21" width="8.6640625" style="14" customWidth="1"/>
    <col min="22" max="22" width="9.109375" style="14" bestFit="1" customWidth="1"/>
    <col min="23" max="23" width="11" style="14" bestFit="1" customWidth="1"/>
    <col min="24" max="16384" width="9" style="14"/>
  </cols>
  <sheetData>
    <row r="1" spans="1:19" ht="20.100000000000001" customHeight="1">
      <c r="A1" s="106" t="s">
        <v>52</v>
      </c>
    </row>
    <row r="2" spans="1:19" ht="20.100000000000001" customHeight="1"/>
    <row r="3" spans="1:19" ht="20.100000000000001" customHeight="1" thickBot="1">
      <c r="B3" s="219"/>
      <c r="C3" s="219"/>
      <c r="D3" s="219" t="s">
        <v>120</v>
      </c>
      <c r="E3" s="219"/>
      <c r="F3" s="219" t="s">
        <v>121</v>
      </c>
      <c r="G3" s="219"/>
      <c r="H3" s="219" t="s">
        <v>122</v>
      </c>
      <c r="I3" s="219"/>
      <c r="J3" s="219" t="s">
        <v>123</v>
      </c>
      <c r="K3" s="219"/>
      <c r="N3" s="109" t="s">
        <v>99</v>
      </c>
      <c r="O3" s="110"/>
      <c r="P3" s="111"/>
      <c r="Q3" s="61" t="s">
        <v>100</v>
      </c>
      <c r="R3" s="90" t="s">
        <v>101</v>
      </c>
      <c r="S3" s="90" t="s">
        <v>102</v>
      </c>
    </row>
    <row r="4" spans="1:19" ht="33" customHeight="1" thickTop="1" thickBot="1">
      <c r="B4" s="221"/>
      <c r="C4" s="221"/>
      <c r="D4" s="145" t="s">
        <v>125</v>
      </c>
      <c r="E4" s="146" t="s">
        <v>126</v>
      </c>
      <c r="F4" s="147" t="s">
        <v>125</v>
      </c>
      <c r="G4" s="148" t="s">
        <v>126</v>
      </c>
      <c r="H4" s="145" t="s">
        <v>125</v>
      </c>
      <c r="I4" s="146" t="s">
        <v>126</v>
      </c>
      <c r="J4" s="147" t="s">
        <v>125</v>
      </c>
      <c r="K4" s="148" t="s">
        <v>126</v>
      </c>
      <c r="N4" s="140"/>
      <c r="O4" s="85"/>
      <c r="P4" s="141"/>
      <c r="Q4" s="142"/>
      <c r="R4" s="143"/>
      <c r="S4" s="143"/>
    </row>
    <row r="5" spans="1:19" ht="20.100000000000001" customHeight="1" thickTop="1">
      <c r="B5" s="220" t="s">
        <v>112</v>
      </c>
      <c r="C5" s="220"/>
      <c r="D5" s="150">
        <v>6953</v>
      </c>
      <c r="E5" s="149">
        <v>399178.64999999997</v>
      </c>
      <c r="F5" s="151">
        <v>1996</v>
      </c>
      <c r="G5" s="152">
        <v>38600.949999999997</v>
      </c>
      <c r="H5" s="150">
        <v>542</v>
      </c>
      <c r="I5" s="149">
        <v>114880.32999999999</v>
      </c>
      <c r="J5" s="151">
        <v>1207</v>
      </c>
      <c r="K5" s="152">
        <v>406136.87999999995</v>
      </c>
      <c r="M5" s="162">
        <f>Q5+Q7</f>
        <v>44931</v>
      </c>
      <c r="N5" s="121" t="s">
        <v>106</v>
      </c>
      <c r="O5" s="122"/>
      <c r="P5" s="134"/>
      <c r="Q5" s="123">
        <v>35213</v>
      </c>
      <c r="R5" s="124">
        <v>2158535.6099999994</v>
      </c>
      <c r="S5" s="124">
        <f>R5/Q5*100</f>
        <v>6129.9395393746609</v>
      </c>
    </row>
    <row r="6" spans="1:19" ht="20.100000000000001" customHeight="1">
      <c r="B6" s="217" t="s">
        <v>113</v>
      </c>
      <c r="C6" s="217"/>
      <c r="D6" s="153">
        <v>4907</v>
      </c>
      <c r="E6" s="154">
        <v>308676.65000000002</v>
      </c>
      <c r="F6" s="155">
        <v>1744</v>
      </c>
      <c r="G6" s="156">
        <v>33873.069999999992</v>
      </c>
      <c r="H6" s="153">
        <v>408</v>
      </c>
      <c r="I6" s="154">
        <v>90140.89</v>
      </c>
      <c r="J6" s="155">
        <v>859</v>
      </c>
      <c r="K6" s="156">
        <v>274956.76999999996</v>
      </c>
      <c r="M6" s="58"/>
      <c r="N6" s="125"/>
      <c r="O6" s="94" t="s">
        <v>103</v>
      </c>
      <c r="P6" s="107"/>
      <c r="Q6" s="98">
        <f>Q5/Q$13</f>
        <v>0.63300855684187818</v>
      </c>
      <c r="R6" s="99">
        <f>R5/R$13</f>
        <v>0.39992673300077808</v>
      </c>
      <c r="S6" s="100" t="s">
        <v>105</v>
      </c>
    </row>
    <row r="7" spans="1:19" ht="20.100000000000001" customHeight="1">
      <c r="B7" s="217" t="s">
        <v>114</v>
      </c>
      <c r="C7" s="217"/>
      <c r="D7" s="153">
        <v>3002</v>
      </c>
      <c r="E7" s="154">
        <v>183947.32</v>
      </c>
      <c r="F7" s="155">
        <v>1004</v>
      </c>
      <c r="G7" s="156">
        <v>19029.39</v>
      </c>
      <c r="H7" s="153">
        <v>462</v>
      </c>
      <c r="I7" s="154">
        <v>109354.90000000001</v>
      </c>
      <c r="J7" s="155">
        <v>603</v>
      </c>
      <c r="K7" s="156">
        <v>198478.84999999998</v>
      </c>
      <c r="M7" s="58"/>
      <c r="N7" s="126" t="s">
        <v>107</v>
      </c>
      <c r="O7" s="127"/>
      <c r="P7" s="135"/>
      <c r="Q7" s="128">
        <v>9718</v>
      </c>
      <c r="R7" s="129">
        <v>185157.31999999998</v>
      </c>
      <c r="S7" s="129">
        <f>R7/Q7*100</f>
        <v>1905.3027371887217</v>
      </c>
    </row>
    <row r="8" spans="1:19" ht="20.100000000000001" customHeight="1">
      <c r="B8" s="217" t="s">
        <v>115</v>
      </c>
      <c r="C8" s="217"/>
      <c r="D8" s="153">
        <v>1404</v>
      </c>
      <c r="E8" s="154">
        <v>87083.29</v>
      </c>
      <c r="F8" s="155">
        <v>331</v>
      </c>
      <c r="G8" s="156">
        <v>6379.6699999999992</v>
      </c>
      <c r="H8" s="153">
        <v>62</v>
      </c>
      <c r="I8" s="154">
        <v>13847.51</v>
      </c>
      <c r="J8" s="155">
        <v>318</v>
      </c>
      <c r="K8" s="156">
        <v>104719.64</v>
      </c>
      <c r="L8" s="89"/>
      <c r="M8" s="88"/>
      <c r="N8" s="130"/>
      <c r="O8" s="94" t="s">
        <v>103</v>
      </c>
      <c r="P8" s="107"/>
      <c r="Q8" s="98">
        <f>Q7/Q$13</f>
        <v>0.1746961961602071</v>
      </c>
      <c r="R8" s="99">
        <f>R7/R$13</f>
        <v>3.4305369684764955E-2</v>
      </c>
      <c r="S8" s="100" t="s">
        <v>104</v>
      </c>
    </row>
    <row r="9" spans="1:19" ht="20.100000000000001" customHeight="1">
      <c r="B9" s="217" t="s">
        <v>116</v>
      </c>
      <c r="C9" s="217"/>
      <c r="D9" s="153">
        <v>1872</v>
      </c>
      <c r="E9" s="154">
        <v>133078.44</v>
      </c>
      <c r="F9" s="155">
        <v>495</v>
      </c>
      <c r="G9" s="156">
        <v>10690.689999999999</v>
      </c>
      <c r="H9" s="153">
        <v>332</v>
      </c>
      <c r="I9" s="154">
        <v>68872.610000000015</v>
      </c>
      <c r="J9" s="155">
        <v>408</v>
      </c>
      <c r="K9" s="156">
        <v>135437.84</v>
      </c>
      <c r="L9" s="89"/>
      <c r="M9" s="88"/>
      <c r="N9" s="126" t="s">
        <v>108</v>
      </c>
      <c r="O9" s="127"/>
      <c r="P9" s="135"/>
      <c r="Q9" s="128">
        <v>3920</v>
      </c>
      <c r="R9" s="129">
        <v>887778.78999999992</v>
      </c>
      <c r="S9" s="129">
        <f>R9/Q9*100</f>
        <v>22647.418112244894</v>
      </c>
    </row>
    <row r="10" spans="1:19" ht="20.100000000000001" customHeight="1">
      <c r="B10" s="217" t="s">
        <v>117</v>
      </c>
      <c r="C10" s="217"/>
      <c r="D10" s="153">
        <v>4674</v>
      </c>
      <c r="E10" s="154">
        <v>292711.77000000008</v>
      </c>
      <c r="F10" s="155">
        <v>873</v>
      </c>
      <c r="G10" s="156">
        <v>17083.39</v>
      </c>
      <c r="H10" s="153">
        <v>587</v>
      </c>
      <c r="I10" s="154">
        <v>144941.96000000002</v>
      </c>
      <c r="J10" s="155">
        <v>982</v>
      </c>
      <c r="K10" s="156">
        <v>319304.14999999997</v>
      </c>
      <c r="L10" s="89"/>
      <c r="M10" s="88"/>
      <c r="N10" s="95"/>
      <c r="O10" s="94" t="s">
        <v>103</v>
      </c>
      <c r="P10" s="107"/>
      <c r="Q10" s="98">
        <f>Q9/Q$13</f>
        <v>7.0468109585101024E-2</v>
      </c>
      <c r="R10" s="99">
        <f>R9/R$13</f>
        <v>0.16448488015079996</v>
      </c>
      <c r="S10" s="100" t="s">
        <v>104</v>
      </c>
    </row>
    <row r="11" spans="1:19" ht="20.100000000000001" customHeight="1">
      <c r="B11" s="217" t="s">
        <v>118</v>
      </c>
      <c r="C11" s="217"/>
      <c r="D11" s="153">
        <v>9629</v>
      </c>
      <c r="E11" s="154">
        <v>573310.79999999993</v>
      </c>
      <c r="F11" s="155">
        <v>2352</v>
      </c>
      <c r="G11" s="156">
        <v>41802.600000000013</v>
      </c>
      <c r="H11" s="153">
        <v>1204</v>
      </c>
      <c r="I11" s="154">
        <v>281502.84999999998</v>
      </c>
      <c r="J11" s="155">
        <v>1660</v>
      </c>
      <c r="K11" s="156">
        <v>494205.06000000006</v>
      </c>
      <c r="L11" s="89"/>
      <c r="M11" s="88"/>
      <c r="N11" s="126" t="s">
        <v>109</v>
      </c>
      <c r="O11" s="127"/>
      <c r="P11" s="135"/>
      <c r="Q11" s="101">
        <v>6777</v>
      </c>
      <c r="R11" s="102">
        <v>2165855.9200000004</v>
      </c>
      <c r="S11" s="102">
        <f>R11/Q11*100</f>
        <v>31958.918695588021</v>
      </c>
    </row>
    <row r="12" spans="1:19" ht="20.100000000000001" customHeight="1" thickBot="1">
      <c r="B12" s="218" t="s">
        <v>119</v>
      </c>
      <c r="C12" s="218"/>
      <c r="D12" s="157">
        <v>2772</v>
      </c>
      <c r="E12" s="158">
        <v>180548.69</v>
      </c>
      <c r="F12" s="159">
        <v>923</v>
      </c>
      <c r="G12" s="160">
        <v>17697.560000000001</v>
      </c>
      <c r="H12" s="157">
        <v>323</v>
      </c>
      <c r="I12" s="158">
        <v>64237.74</v>
      </c>
      <c r="J12" s="159">
        <v>740</v>
      </c>
      <c r="K12" s="160">
        <v>232616.73000000004</v>
      </c>
      <c r="L12" s="89"/>
      <c r="M12" s="88"/>
      <c r="N12" s="125"/>
      <c r="O12" s="84" t="s">
        <v>103</v>
      </c>
      <c r="P12" s="108"/>
      <c r="Q12" s="103">
        <f>Q11/Q$13</f>
        <v>0.12182713741281369</v>
      </c>
      <c r="R12" s="104">
        <f>R11/R$13</f>
        <v>0.40128301716365705</v>
      </c>
      <c r="S12" s="105" t="s">
        <v>104</v>
      </c>
    </row>
    <row r="13" spans="1:19" ht="20.100000000000001" customHeight="1" thickTop="1">
      <c r="B13" s="161" t="s">
        <v>124</v>
      </c>
      <c r="C13" s="161"/>
      <c r="D13" s="150">
        <v>35213</v>
      </c>
      <c r="E13" s="149">
        <v>2158535.6099999994</v>
      </c>
      <c r="F13" s="151">
        <v>9718</v>
      </c>
      <c r="G13" s="152">
        <v>185157.31999999998</v>
      </c>
      <c r="H13" s="150">
        <v>3920</v>
      </c>
      <c r="I13" s="149">
        <v>887778.78999999992</v>
      </c>
      <c r="J13" s="151">
        <v>6777</v>
      </c>
      <c r="K13" s="152">
        <v>2165855.9200000004</v>
      </c>
      <c r="M13" s="58"/>
      <c r="N13" s="131" t="s">
        <v>110</v>
      </c>
      <c r="O13" s="132"/>
      <c r="P13" s="133"/>
      <c r="Q13" s="96">
        <f>Q5+Q7+Q9+Q11</f>
        <v>55628</v>
      </c>
      <c r="R13" s="97">
        <f>R5+R7+R9+R11</f>
        <v>5397327.6399999997</v>
      </c>
      <c r="S13" s="97">
        <f>R13/Q13*100</f>
        <v>9702.5376429136395</v>
      </c>
    </row>
    <row r="14" spans="1:19" ht="20.100000000000001" customHeight="1">
      <c r="N14" s="130"/>
      <c r="O14" s="94" t="s">
        <v>103</v>
      </c>
      <c r="P14" s="107"/>
      <c r="Q14" s="98">
        <f>Q13/Q$13</f>
        <v>1</v>
      </c>
      <c r="R14" s="99">
        <f>R13/R$13</f>
        <v>1</v>
      </c>
      <c r="S14" s="100" t="s">
        <v>104</v>
      </c>
    </row>
    <row r="15" spans="1:19" ht="20.100000000000001" customHeight="1">
      <c r="B15" s="91"/>
      <c r="C15" s="85"/>
      <c r="D15" s="85"/>
      <c r="E15" s="92"/>
      <c r="F15" s="92"/>
      <c r="G15" s="93"/>
      <c r="N15" s="14" t="s">
        <v>127</v>
      </c>
      <c r="O15" s="14" t="s">
        <v>128</v>
      </c>
      <c r="P15" s="14" t="s">
        <v>129</v>
      </c>
      <c r="Q15" s="14" t="s">
        <v>130</v>
      </c>
    </row>
    <row r="16" spans="1:19" ht="20.100000000000001" customHeight="1">
      <c r="M16" s="14" t="s">
        <v>131</v>
      </c>
      <c r="N16" s="58">
        <f>D5/(D5+F5+H5+J5)</f>
        <v>0.64993456720882403</v>
      </c>
      <c r="O16" s="58">
        <f>F5/(D5+F5+H5+J5)</f>
        <v>0.18657693026733968</v>
      </c>
      <c r="P16" s="58">
        <f>H5/(D5+F5+H5+J5)</f>
        <v>5.0663675453355768E-2</v>
      </c>
      <c r="Q16" s="58">
        <f>J5/(D5+F5+H5+J5)</f>
        <v>0.11282482707048046</v>
      </c>
    </row>
    <row r="17" spans="13:17" ht="20.100000000000001" customHeight="1">
      <c r="M17" s="14" t="s">
        <v>132</v>
      </c>
      <c r="N17" s="58">
        <f t="shared" ref="N17:N23" si="0">D6/(D6+F6+H6+J6)</f>
        <v>0.61972720383935342</v>
      </c>
      <c r="O17" s="58">
        <f t="shared" ref="O17:O23" si="1">F6/(D6+F6+H6+J6)</f>
        <v>0.22025764081838847</v>
      </c>
      <c r="P17" s="58">
        <f t="shared" ref="P17:P23" si="2">H6/(D6+F6+H6+J6)</f>
        <v>5.1528163677696387E-2</v>
      </c>
      <c r="Q17" s="58">
        <f t="shared" ref="Q17:Q23" si="3">J6/(D6+F6+H6+J6)</f>
        <v>0.10848699166456176</v>
      </c>
    </row>
    <row r="18" spans="13:17" ht="20.100000000000001" customHeight="1">
      <c r="M18" s="14" t="s">
        <v>133</v>
      </c>
      <c r="N18" s="58">
        <f t="shared" si="0"/>
        <v>0.59199368960757248</v>
      </c>
      <c r="O18" s="58">
        <f t="shared" si="1"/>
        <v>0.19798856241372512</v>
      </c>
      <c r="P18" s="58">
        <f t="shared" si="2"/>
        <v>9.1106290672451198E-2</v>
      </c>
      <c r="Q18" s="58">
        <f t="shared" si="3"/>
        <v>0.11891145730625123</v>
      </c>
    </row>
    <row r="19" spans="13:17" ht="20.100000000000001" customHeight="1">
      <c r="M19" s="14" t="s">
        <v>134</v>
      </c>
      <c r="N19" s="58">
        <f t="shared" si="0"/>
        <v>0.66382978723404251</v>
      </c>
      <c r="O19" s="58">
        <f t="shared" si="1"/>
        <v>0.15650118203309693</v>
      </c>
      <c r="P19" s="58">
        <f t="shared" si="2"/>
        <v>2.9314420803782507E-2</v>
      </c>
      <c r="Q19" s="58">
        <f t="shared" si="3"/>
        <v>0.15035460992907801</v>
      </c>
    </row>
    <row r="20" spans="13:17" ht="20.100000000000001" customHeight="1">
      <c r="M20" s="14" t="s">
        <v>135</v>
      </c>
      <c r="N20" s="58">
        <f t="shared" si="0"/>
        <v>0.60251046025104604</v>
      </c>
      <c r="O20" s="58">
        <f t="shared" si="1"/>
        <v>0.15931766977792083</v>
      </c>
      <c r="P20" s="58">
        <f t="shared" si="2"/>
        <v>0.10685548760862569</v>
      </c>
      <c r="Q20" s="58">
        <f t="shared" si="3"/>
        <v>0.13131638236240747</v>
      </c>
    </row>
    <row r="21" spans="13:17" ht="20.100000000000001" customHeight="1">
      <c r="M21" s="14" t="s">
        <v>136</v>
      </c>
      <c r="N21" s="58">
        <f t="shared" si="0"/>
        <v>0.65682967959527827</v>
      </c>
      <c r="O21" s="58">
        <f t="shared" si="1"/>
        <v>0.12268128161888701</v>
      </c>
      <c r="P21" s="58">
        <f t="shared" si="2"/>
        <v>8.2490163012928608E-2</v>
      </c>
      <c r="Q21" s="58">
        <f t="shared" si="3"/>
        <v>0.13799887577290612</v>
      </c>
    </row>
    <row r="22" spans="13:17" ht="20.100000000000001" customHeight="1">
      <c r="M22" s="14" t="s">
        <v>137</v>
      </c>
      <c r="N22" s="58">
        <f t="shared" si="0"/>
        <v>0.64863590434489726</v>
      </c>
      <c r="O22" s="58">
        <f t="shared" si="1"/>
        <v>0.15843718423711686</v>
      </c>
      <c r="P22" s="58">
        <f t="shared" si="2"/>
        <v>8.1104749073762208E-2</v>
      </c>
      <c r="Q22" s="58">
        <f t="shared" si="3"/>
        <v>0.11182216234422364</v>
      </c>
    </row>
    <row r="23" spans="13:17" ht="20.100000000000001" customHeight="1">
      <c r="M23" s="14" t="s">
        <v>138</v>
      </c>
      <c r="N23" s="58">
        <f t="shared" si="0"/>
        <v>0.58259773013871374</v>
      </c>
      <c r="O23" s="58">
        <f t="shared" si="1"/>
        <v>0.19398907103825136</v>
      </c>
      <c r="P23" s="58">
        <f t="shared" si="2"/>
        <v>6.7885666246321988E-2</v>
      </c>
      <c r="Q23" s="58">
        <f t="shared" si="3"/>
        <v>0.1555275325767129</v>
      </c>
    </row>
    <row r="24" spans="13:17" ht="20.100000000000001" customHeight="1">
      <c r="M24" s="14" t="s">
        <v>139</v>
      </c>
      <c r="N24" s="58">
        <f t="shared" ref="N24" si="4">D13/(D13+F13+H13+J13)</f>
        <v>0.63300855684187818</v>
      </c>
      <c r="O24" s="58">
        <f t="shared" ref="O24" si="5">F13/(D13+F13+H13+J13)</f>
        <v>0.1746961961602071</v>
      </c>
      <c r="P24" s="58">
        <f t="shared" ref="P24" si="6">H13/(D13+F13+H13+J13)</f>
        <v>7.0468109585101024E-2</v>
      </c>
      <c r="Q24" s="58">
        <f t="shared" ref="Q24" si="7">J13/(D13+F13+H13+J13)</f>
        <v>0.12182713741281369</v>
      </c>
    </row>
    <row r="25" spans="13:17" ht="20.100000000000001" customHeight="1"/>
    <row r="26" spans="13:17" ht="20.100000000000001" customHeight="1"/>
    <row r="27" spans="13:17" ht="20.100000000000001" customHeight="1"/>
    <row r="28" spans="13:17" ht="20.100000000000001" customHeight="1">
      <c r="N28" s="14" t="s">
        <v>127</v>
      </c>
      <c r="O28" s="14" t="s">
        <v>128</v>
      </c>
      <c r="P28" s="14" t="s">
        <v>129</v>
      </c>
      <c r="Q28" s="14" t="s">
        <v>130</v>
      </c>
    </row>
    <row r="29" spans="13:17" ht="20.100000000000001" customHeight="1">
      <c r="M29" s="14" t="s">
        <v>131</v>
      </c>
      <c r="N29" s="58">
        <f>E5/(E5+G5+I5+K5)</f>
        <v>0.41633289330614276</v>
      </c>
      <c r="O29" s="58">
        <f>G5/(E5+G5+I5+K5)</f>
        <v>4.0259781423344541E-2</v>
      </c>
      <c r="P29" s="58">
        <f>I5/(E5+G5+I5+K5)</f>
        <v>0.11981718003421393</v>
      </c>
      <c r="Q29" s="58">
        <f>K5/(E5+G5+I5+K5)</f>
        <v>0.42359014523629884</v>
      </c>
    </row>
    <row r="30" spans="13:17" ht="20.100000000000001" customHeight="1">
      <c r="M30" s="14" t="s">
        <v>132</v>
      </c>
      <c r="N30" s="58">
        <f t="shared" ref="N30:N37" si="8">E6/(E6+G6+I6+K6)</f>
        <v>0.43620121931349481</v>
      </c>
      <c r="O30" s="58">
        <f t="shared" ref="O30:O37" si="9">G6/(E6+G6+I6+K6)</f>
        <v>4.7867159488388121E-2</v>
      </c>
      <c r="P30" s="58">
        <f t="shared" ref="P30:P37" si="10">I6/(E6+G6+I6+K6)</f>
        <v>0.12738108349952487</v>
      </c>
      <c r="Q30" s="58">
        <f t="shared" ref="Q30:Q37" si="11">K6/(E6+G6+I6+K6)</f>
        <v>0.38855053769859216</v>
      </c>
    </row>
    <row r="31" spans="13:17" ht="20.100000000000001" customHeight="1">
      <c r="M31" s="14" t="s">
        <v>133</v>
      </c>
      <c r="N31" s="58">
        <f t="shared" si="8"/>
        <v>0.36010875736569686</v>
      </c>
      <c r="O31" s="58">
        <f t="shared" si="9"/>
        <v>3.7253328759164407E-2</v>
      </c>
      <c r="P31" s="58">
        <f t="shared" si="10"/>
        <v>0.21408116818907741</v>
      </c>
      <c r="Q31" s="58">
        <f t="shared" si="11"/>
        <v>0.38855674568606124</v>
      </c>
    </row>
    <row r="32" spans="13:17" ht="20.100000000000001" customHeight="1">
      <c r="M32" s="14" t="s">
        <v>134</v>
      </c>
      <c r="N32" s="58">
        <f t="shared" si="8"/>
        <v>0.41071190313488964</v>
      </c>
      <c r="O32" s="58">
        <f t="shared" si="9"/>
        <v>3.008850959894328E-2</v>
      </c>
      <c r="P32" s="58">
        <f t="shared" si="10"/>
        <v>6.5309167646048008E-2</v>
      </c>
      <c r="Q32" s="58">
        <f t="shared" si="11"/>
        <v>0.49389041962011909</v>
      </c>
    </row>
    <row r="33" spans="13:17" ht="20.100000000000001" customHeight="1">
      <c r="M33" s="14" t="s">
        <v>135</v>
      </c>
      <c r="N33" s="58">
        <f t="shared" si="8"/>
        <v>0.38232188168004566</v>
      </c>
      <c r="O33" s="58">
        <f t="shared" si="9"/>
        <v>3.0713350090803941E-2</v>
      </c>
      <c r="P33" s="58">
        <f t="shared" si="10"/>
        <v>0.19786455154881538</v>
      </c>
      <c r="Q33" s="58">
        <f t="shared" si="11"/>
        <v>0.38910021668033495</v>
      </c>
    </row>
    <row r="34" spans="13:17" ht="20.100000000000001" customHeight="1">
      <c r="M34" s="14" t="s">
        <v>136</v>
      </c>
      <c r="N34" s="58">
        <f t="shared" si="8"/>
        <v>0.37816041772553038</v>
      </c>
      <c r="O34" s="58">
        <f t="shared" si="9"/>
        <v>2.2070386505360366E-2</v>
      </c>
      <c r="P34" s="58">
        <f t="shared" si="10"/>
        <v>0.18725352977626117</v>
      </c>
      <c r="Q34" s="58">
        <f t="shared" si="11"/>
        <v>0.41251566599284811</v>
      </c>
    </row>
    <row r="35" spans="13:17" ht="20.100000000000001" customHeight="1">
      <c r="M35" s="14" t="s">
        <v>137</v>
      </c>
      <c r="N35" s="58">
        <f t="shared" si="8"/>
        <v>0.41221025007159251</v>
      </c>
      <c r="O35" s="58">
        <f t="shared" si="9"/>
        <v>3.0056053714046134E-2</v>
      </c>
      <c r="P35" s="58">
        <f t="shared" si="10"/>
        <v>0.2024004435192325</v>
      </c>
      <c r="Q35" s="58">
        <f t="shared" si="11"/>
        <v>0.35533325269512878</v>
      </c>
    </row>
    <row r="36" spans="13:17" ht="20.100000000000001" customHeight="1">
      <c r="M36" s="14" t="s">
        <v>138</v>
      </c>
      <c r="N36" s="58">
        <f t="shared" si="8"/>
        <v>0.36467062701908409</v>
      </c>
      <c r="O36" s="58">
        <f t="shared" si="9"/>
        <v>3.574537318386449E-2</v>
      </c>
      <c r="P36" s="58">
        <f t="shared" si="10"/>
        <v>0.12974681192142073</v>
      </c>
      <c r="Q36" s="58">
        <f t="shared" si="11"/>
        <v>0.46983718787563067</v>
      </c>
    </row>
    <row r="37" spans="13:17" ht="20.100000000000001" customHeight="1">
      <c r="M37" s="14" t="s">
        <v>139</v>
      </c>
      <c r="N37" s="58">
        <f t="shared" si="8"/>
        <v>0.39992673300077808</v>
      </c>
      <c r="O37" s="58">
        <f t="shared" si="9"/>
        <v>3.4305369684764955E-2</v>
      </c>
      <c r="P37" s="58">
        <f t="shared" si="10"/>
        <v>0.16448488015079996</v>
      </c>
      <c r="Q37" s="58">
        <f t="shared" si="11"/>
        <v>0.40128301716365705</v>
      </c>
    </row>
    <row r="38" spans="13:17" ht="20.100000000000001" customHeight="1"/>
    <row r="39" spans="13:17" ht="20.100000000000001" customHeight="1"/>
    <row r="40" spans="13:17" ht="20.100000000000001" customHeight="1"/>
    <row r="41" spans="13:17" ht="20.100000000000001" customHeight="1"/>
    <row r="42" spans="13:17" ht="20.100000000000001" customHeight="1"/>
    <row r="43" spans="13:17" ht="20.100000000000001" customHeight="1"/>
    <row r="44" spans="13:17" ht="20.100000000000001" customHeight="1"/>
    <row r="45" spans="13:17" ht="20.100000000000001" customHeight="1"/>
    <row r="46" spans="13:17" ht="20.100000000000001" customHeight="1"/>
    <row r="47" spans="13:17" ht="20.100000000000001" customHeight="1"/>
    <row r="48" spans="13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spans="4:11" ht="20.100000000000001" customHeight="1"/>
    <row r="98" spans="4:11" ht="20.100000000000001" customHeight="1"/>
    <row r="99" spans="4:11" ht="20.100000000000001" customHeight="1"/>
    <row r="100" spans="4:11" ht="20.100000000000001" customHeight="1"/>
    <row r="101" spans="4:11" ht="20.100000000000001" customHeight="1"/>
    <row r="102" spans="4:11" ht="20.100000000000001" customHeight="1"/>
    <row r="103" spans="4:11" ht="20.100000000000001" customHeight="1"/>
    <row r="104" spans="4:11" ht="20.100000000000001" customHeight="1"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</row>
    <row r="105" spans="4:11" ht="20.100000000000001" customHeight="1"/>
    <row r="106" spans="4:11" ht="20.100000000000001" customHeight="1"/>
    <row r="107" spans="4:11" ht="20.100000000000001" customHeight="1"/>
    <row r="108" spans="4:11" ht="20.100000000000001" customHeight="1"/>
    <row r="109" spans="4:11" ht="20.100000000000001" customHeight="1"/>
  </sheetData>
  <mergeCells count="13">
    <mergeCell ref="F3:G3"/>
    <mergeCell ref="H3:I3"/>
    <mergeCell ref="J3:K3"/>
    <mergeCell ref="B3:C4"/>
    <mergeCell ref="B9:C9"/>
    <mergeCell ref="B10:C10"/>
    <mergeCell ref="B11:C11"/>
    <mergeCell ref="B12:C12"/>
    <mergeCell ref="D3:E3"/>
    <mergeCell ref="B5:C5"/>
    <mergeCell ref="B6:C6"/>
    <mergeCell ref="B7:C7"/>
    <mergeCell ref="B8:C8"/>
  </mergeCells>
  <phoneticPr fontId="2"/>
  <pageMargins left="0.51181102362204722" right="0.51181102362204722" top="0.35433070866141736" bottom="0.35433070866141736" header="0.31496062992125984" footer="0.31496062992125984"/>
  <pageSetup paperSize="9" scale="91" orientation="portrait" r:id="rId1"/>
  <colBreaks count="1" manualBreakCount="1">
    <brk id="20" max="14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106"/>
  <sheetViews>
    <sheetView zoomScaleNormal="100" workbookViewId="0"/>
  </sheetViews>
  <sheetFormatPr defaultRowHeight="13.2"/>
  <cols>
    <col min="1" max="1" width="2.33203125" customWidth="1"/>
    <col min="2" max="2" width="5.6640625" customWidth="1"/>
    <col min="3" max="4" width="14.6640625" customWidth="1"/>
    <col min="5" max="8" width="12.6640625" customWidth="1"/>
  </cols>
  <sheetData>
    <row r="1" spans="1:14" s="14" customFormat="1" ht="20.100000000000001" customHeight="1">
      <c r="A1" s="106" t="s">
        <v>97</v>
      </c>
    </row>
    <row r="2" spans="1:14" s="14" customFormat="1" ht="20.100000000000001" customHeight="1"/>
    <row r="3" spans="1:14" s="14" customFormat="1" ht="20.100000000000001" customHeight="1">
      <c r="B3" s="203" t="s">
        <v>53</v>
      </c>
      <c r="C3" s="235"/>
      <c r="D3" s="236"/>
      <c r="E3" s="239" t="s">
        <v>51</v>
      </c>
      <c r="F3" s="226" t="s">
        <v>98</v>
      </c>
      <c r="G3" s="239" t="s">
        <v>56</v>
      </c>
      <c r="H3" s="226" t="s">
        <v>98</v>
      </c>
    </row>
    <row r="4" spans="1:14" s="14" customFormat="1" ht="20.100000000000001" customHeight="1" thickBot="1">
      <c r="B4" s="204"/>
      <c r="C4" s="237"/>
      <c r="D4" s="238"/>
      <c r="E4" s="240"/>
      <c r="F4" s="227"/>
      <c r="G4" s="240"/>
      <c r="H4" s="227"/>
      <c r="N4" s="24"/>
    </row>
    <row r="5" spans="1:14" s="14" customFormat="1" ht="20.100000000000001" customHeight="1" thickTop="1">
      <c r="B5" s="228" t="s">
        <v>68</v>
      </c>
      <c r="C5" s="231" t="s">
        <v>3</v>
      </c>
      <c r="D5" s="232"/>
      <c r="E5" s="163">
        <v>4831</v>
      </c>
      <c r="F5" s="164">
        <f t="shared" ref="F5:F16" si="0">E5/SUM(E$5:E$16)</f>
        <v>0.13719365007241643</v>
      </c>
      <c r="G5" s="165">
        <v>332120.86</v>
      </c>
      <c r="H5" s="166">
        <f t="shared" ref="H5:H16" si="1">G5/SUM(G$5:G$16)</f>
        <v>0.15386397076858971</v>
      </c>
      <c r="N5" s="24"/>
    </row>
    <row r="6" spans="1:14" s="14" customFormat="1" ht="20.100000000000001" customHeight="1">
      <c r="B6" s="229"/>
      <c r="C6" s="233" t="s">
        <v>8</v>
      </c>
      <c r="D6" s="234"/>
      <c r="E6" s="167">
        <v>211</v>
      </c>
      <c r="F6" s="168">
        <f t="shared" si="0"/>
        <v>5.9921051884247291E-3</v>
      </c>
      <c r="G6" s="169">
        <v>15399.539999999999</v>
      </c>
      <c r="H6" s="170">
        <f t="shared" si="1"/>
        <v>7.1342533932067008E-3</v>
      </c>
      <c r="N6" s="24"/>
    </row>
    <row r="7" spans="1:14" s="14" customFormat="1" ht="20.100000000000001" customHeight="1">
      <c r="B7" s="229"/>
      <c r="C7" s="233" t="s">
        <v>9</v>
      </c>
      <c r="D7" s="234"/>
      <c r="E7" s="167">
        <v>2613</v>
      </c>
      <c r="F7" s="168">
        <f t="shared" si="0"/>
        <v>7.4205549086984915E-2</v>
      </c>
      <c r="G7" s="169">
        <v>124170.29999999999</v>
      </c>
      <c r="H7" s="170">
        <f t="shared" si="1"/>
        <v>5.7525249722426383E-2</v>
      </c>
      <c r="N7" s="24"/>
    </row>
    <row r="8" spans="1:14" s="14" customFormat="1" ht="20.100000000000001" customHeight="1">
      <c r="B8" s="229"/>
      <c r="C8" s="233" t="s">
        <v>10</v>
      </c>
      <c r="D8" s="234"/>
      <c r="E8" s="167">
        <v>456</v>
      </c>
      <c r="F8" s="168">
        <f t="shared" si="0"/>
        <v>1.2949762871666715E-2</v>
      </c>
      <c r="G8" s="169">
        <v>20918.470000000005</v>
      </c>
      <c r="H8" s="170">
        <f t="shared" si="1"/>
        <v>9.6910469779092501E-3</v>
      </c>
      <c r="N8" s="24"/>
    </row>
    <row r="9" spans="1:14" s="14" customFormat="1" ht="20.100000000000001" customHeight="1">
      <c r="B9" s="229"/>
      <c r="C9" s="222" t="s">
        <v>70</v>
      </c>
      <c r="D9" s="223"/>
      <c r="E9" s="167">
        <v>5287</v>
      </c>
      <c r="F9" s="168">
        <f t="shared" si="0"/>
        <v>0.15014341294408315</v>
      </c>
      <c r="G9" s="169">
        <v>72642.720000000001</v>
      </c>
      <c r="H9" s="170">
        <f t="shared" si="1"/>
        <v>3.3653704698436732E-2</v>
      </c>
      <c r="N9" s="24"/>
    </row>
    <row r="10" spans="1:14" s="14" customFormat="1" ht="20.100000000000001" customHeight="1">
      <c r="B10" s="229"/>
      <c r="C10" s="233" t="s">
        <v>54</v>
      </c>
      <c r="D10" s="234"/>
      <c r="E10" s="167">
        <v>6903</v>
      </c>
      <c r="F10" s="168">
        <f t="shared" si="0"/>
        <v>0.19603555505069151</v>
      </c>
      <c r="G10" s="169">
        <v>801584.21000000008</v>
      </c>
      <c r="H10" s="170">
        <f t="shared" si="1"/>
        <v>0.37135556452552571</v>
      </c>
      <c r="N10" s="24"/>
    </row>
    <row r="11" spans="1:14" s="14" customFormat="1" ht="20.100000000000001" customHeight="1">
      <c r="B11" s="229"/>
      <c r="C11" s="233" t="s">
        <v>55</v>
      </c>
      <c r="D11" s="234"/>
      <c r="E11" s="167">
        <v>3039</v>
      </c>
      <c r="F11" s="168">
        <f t="shared" si="0"/>
        <v>8.6303353874989344E-2</v>
      </c>
      <c r="G11" s="169">
        <v>272132.37000000005</v>
      </c>
      <c r="H11" s="170">
        <f t="shared" si="1"/>
        <v>0.12607268035758742</v>
      </c>
      <c r="N11" s="24"/>
    </row>
    <row r="12" spans="1:14" s="14" customFormat="1" ht="20.100000000000001" customHeight="1">
      <c r="B12" s="229"/>
      <c r="C12" s="222" t="s">
        <v>151</v>
      </c>
      <c r="D12" s="223"/>
      <c r="E12" s="167">
        <v>1101</v>
      </c>
      <c r="F12" s="168">
        <f t="shared" si="0"/>
        <v>3.1266861670405814E-2</v>
      </c>
      <c r="G12" s="169">
        <v>133481.85999999999</v>
      </c>
      <c r="H12" s="170">
        <f t="shared" si="1"/>
        <v>6.1839081728190699E-2</v>
      </c>
      <c r="N12" s="24"/>
    </row>
    <row r="13" spans="1:14" s="14" customFormat="1" ht="20.100000000000001" customHeight="1">
      <c r="B13" s="229"/>
      <c r="C13" s="222" t="s">
        <v>149</v>
      </c>
      <c r="D13" s="223"/>
      <c r="E13" s="167">
        <v>214</v>
      </c>
      <c r="F13" s="168">
        <f t="shared" si="0"/>
        <v>6.0773009967909578E-3</v>
      </c>
      <c r="G13" s="169">
        <v>17725.37</v>
      </c>
      <c r="H13" s="170">
        <f t="shared" si="1"/>
        <v>8.2117570439340561E-3</v>
      </c>
      <c r="N13" s="24"/>
    </row>
    <row r="14" spans="1:14" s="14" customFormat="1" ht="20.100000000000001" customHeight="1">
      <c r="B14" s="229"/>
      <c r="C14" s="222" t="s">
        <v>150</v>
      </c>
      <c r="D14" s="223"/>
      <c r="E14" s="167">
        <v>0</v>
      </c>
      <c r="F14" s="168">
        <f t="shared" si="0"/>
        <v>0</v>
      </c>
      <c r="G14" s="169">
        <v>0</v>
      </c>
      <c r="H14" s="170">
        <f t="shared" si="1"/>
        <v>0</v>
      </c>
      <c r="N14" s="24"/>
    </row>
    <row r="15" spans="1:14" s="14" customFormat="1" ht="20.100000000000001" customHeight="1">
      <c r="B15" s="229"/>
      <c r="C15" s="222" t="s">
        <v>72</v>
      </c>
      <c r="D15" s="223"/>
      <c r="E15" s="167">
        <v>9486</v>
      </c>
      <c r="F15" s="168">
        <f t="shared" si="0"/>
        <v>0.26938914605401415</v>
      </c>
      <c r="G15" s="169">
        <v>131625.84</v>
      </c>
      <c r="H15" s="170">
        <f t="shared" si="1"/>
        <v>6.0979230266208106E-2</v>
      </c>
      <c r="N15" s="24"/>
    </row>
    <row r="16" spans="1:14" s="14" customFormat="1" ht="20.100000000000001" customHeight="1">
      <c r="B16" s="230"/>
      <c r="C16" s="224" t="s">
        <v>71</v>
      </c>
      <c r="D16" s="225"/>
      <c r="E16" s="171">
        <v>1072</v>
      </c>
      <c r="F16" s="172">
        <f t="shared" si="0"/>
        <v>3.0443302189532274E-2</v>
      </c>
      <c r="G16" s="173">
        <v>236734.06999999995</v>
      </c>
      <c r="H16" s="174">
        <f t="shared" si="1"/>
        <v>0.10967346051798511</v>
      </c>
      <c r="N16" s="24"/>
    </row>
    <row r="17" spans="2:8" s="14" customFormat="1" ht="20.100000000000001" hidden="1" customHeight="1">
      <c r="B17" s="241" t="s">
        <v>69</v>
      </c>
      <c r="C17" s="242" t="s">
        <v>83</v>
      </c>
      <c r="D17" s="243"/>
      <c r="E17" s="175">
        <v>0</v>
      </c>
      <c r="F17" s="176">
        <f t="shared" ref="F17:F28" si="2">E17/SUM(E$17:E$28)</f>
        <v>0</v>
      </c>
      <c r="G17" s="177">
        <v>0</v>
      </c>
      <c r="H17" s="178">
        <f t="shared" ref="H17:H28" si="3">G17/SUM(G$17:G$28)</f>
        <v>0</v>
      </c>
    </row>
    <row r="18" spans="2:8" s="14" customFormat="1" ht="20.100000000000001" customHeight="1">
      <c r="B18" s="229"/>
      <c r="C18" s="222" t="s">
        <v>84</v>
      </c>
      <c r="D18" s="223"/>
      <c r="E18" s="167">
        <v>0</v>
      </c>
      <c r="F18" s="168">
        <f t="shared" si="2"/>
        <v>0</v>
      </c>
      <c r="G18" s="169">
        <v>0</v>
      </c>
      <c r="H18" s="170">
        <f t="shared" si="3"/>
        <v>0</v>
      </c>
    </row>
    <row r="19" spans="2:8" s="14" customFormat="1" ht="20.100000000000001" customHeight="1">
      <c r="B19" s="229"/>
      <c r="C19" s="222" t="s">
        <v>85</v>
      </c>
      <c r="D19" s="223"/>
      <c r="E19" s="167">
        <v>825</v>
      </c>
      <c r="F19" s="168">
        <f t="shared" si="2"/>
        <v>8.4894011113397824E-2</v>
      </c>
      <c r="G19" s="169">
        <v>26865.430000000008</v>
      </c>
      <c r="H19" s="170">
        <f t="shared" si="3"/>
        <v>0.14509515475812679</v>
      </c>
    </row>
    <row r="20" spans="2:8" s="14" customFormat="1" ht="20.100000000000001" customHeight="1">
      <c r="B20" s="229"/>
      <c r="C20" s="222" t="s">
        <v>86</v>
      </c>
      <c r="D20" s="223"/>
      <c r="E20" s="167">
        <v>223</v>
      </c>
      <c r="F20" s="168">
        <f t="shared" si="2"/>
        <v>2.2947108458530562E-2</v>
      </c>
      <c r="G20" s="169">
        <v>8186.420000000001</v>
      </c>
      <c r="H20" s="170">
        <f t="shared" si="3"/>
        <v>4.4213320866817472E-2</v>
      </c>
    </row>
    <row r="21" spans="2:8" s="14" customFormat="1" ht="20.100000000000001" customHeight="1">
      <c r="B21" s="229"/>
      <c r="C21" s="222" t="s">
        <v>87</v>
      </c>
      <c r="D21" s="223"/>
      <c r="E21" s="167">
        <v>528</v>
      </c>
      <c r="F21" s="168">
        <f t="shared" si="2"/>
        <v>5.4332167112574603E-2</v>
      </c>
      <c r="G21" s="169">
        <v>6527.8600000000006</v>
      </c>
      <c r="H21" s="170">
        <f t="shared" si="3"/>
        <v>3.5255749003063989E-2</v>
      </c>
    </row>
    <row r="22" spans="2:8" s="14" customFormat="1" ht="20.100000000000001" hidden="1" customHeight="1">
      <c r="B22" s="229"/>
      <c r="C22" s="222" t="s">
        <v>88</v>
      </c>
      <c r="D22" s="223"/>
      <c r="E22" s="167">
        <v>0</v>
      </c>
      <c r="F22" s="168">
        <f t="shared" si="2"/>
        <v>0</v>
      </c>
      <c r="G22" s="169">
        <v>0</v>
      </c>
      <c r="H22" s="170">
        <f t="shared" si="3"/>
        <v>0</v>
      </c>
    </row>
    <row r="23" spans="2:8" s="14" customFormat="1" ht="20.100000000000001" customHeight="1">
      <c r="B23" s="229"/>
      <c r="C23" s="222" t="s">
        <v>89</v>
      </c>
      <c r="D23" s="223"/>
      <c r="E23" s="167">
        <v>2461</v>
      </c>
      <c r="F23" s="168">
        <f t="shared" si="2"/>
        <v>0.253241407697057</v>
      </c>
      <c r="G23" s="169">
        <v>86004.38</v>
      </c>
      <c r="H23" s="170">
        <f t="shared" si="3"/>
        <v>0.46449354527274428</v>
      </c>
    </row>
    <row r="24" spans="2:8" s="14" customFormat="1" ht="20.100000000000001" customHeight="1">
      <c r="B24" s="229"/>
      <c r="C24" s="222" t="s">
        <v>90</v>
      </c>
      <c r="D24" s="223"/>
      <c r="E24" s="167">
        <v>54</v>
      </c>
      <c r="F24" s="168">
        <f t="shared" si="2"/>
        <v>5.5566989092405844E-3</v>
      </c>
      <c r="G24" s="169">
        <v>2209.2199999999998</v>
      </c>
      <c r="H24" s="170">
        <f t="shared" si="3"/>
        <v>1.1931583369212731E-2</v>
      </c>
    </row>
    <row r="25" spans="2:8" s="14" customFormat="1" ht="20.100000000000001" customHeight="1">
      <c r="B25" s="229"/>
      <c r="C25" s="222" t="s">
        <v>144</v>
      </c>
      <c r="D25" s="223"/>
      <c r="E25" s="167">
        <v>9</v>
      </c>
      <c r="F25" s="168">
        <f t="shared" si="2"/>
        <v>9.2611648487343073E-4</v>
      </c>
      <c r="G25" s="169">
        <v>418.46</v>
      </c>
      <c r="H25" s="170">
        <f t="shared" si="3"/>
        <v>2.2600240703419122E-3</v>
      </c>
    </row>
    <row r="26" spans="2:8" s="14" customFormat="1" ht="20.100000000000001" customHeight="1">
      <c r="B26" s="229"/>
      <c r="C26" s="222" t="s">
        <v>145</v>
      </c>
      <c r="D26" s="223"/>
      <c r="E26" s="167">
        <v>0</v>
      </c>
      <c r="F26" s="168">
        <f t="shared" si="2"/>
        <v>0</v>
      </c>
      <c r="G26" s="169">
        <v>0</v>
      </c>
      <c r="H26" s="170">
        <f t="shared" si="3"/>
        <v>0</v>
      </c>
    </row>
    <row r="27" spans="2:8" s="14" customFormat="1" ht="20.100000000000001" customHeight="1">
      <c r="B27" s="229"/>
      <c r="C27" s="222" t="s">
        <v>92</v>
      </c>
      <c r="D27" s="223"/>
      <c r="E27" s="167">
        <v>5401</v>
      </c>
      <c r="F27" s="168">
        <f t="shared" si="2"/>
        <v>0.55577279275571101</v>
      </c>
      <c r="G27" s="169">
        <v>35760.28</v>
      </c>
      <c r="H27" s="170">
        <f t="shared" si="3"/>
        <v>0.19313457334552042</v>
      </c>
    </row>
    <row r="28" spans="2:8" s="14" customFormat="1" ht="20.100000000000001" customHeight="1">
      <c r="B28" s="230"/>
      <c r="C28" s="222" t="s">
        <v>91</v>
      </c>
      <c r="D28" s="223"/>
      <c r="E28" s="171">
        <v>217</v>
      </c>
      <c r="F28" s="172">
        <f t="shared" si="2"/>
        <v>2.2329697468614941E-2</v>
      </c>
      <c r="G28" s="173">
        <v>19185.270000000004</v>
      </c>
      <c r="H28" s="174">
        <f t="shared" si="3"/>
        <v>0.10361604931417243</v>
      </c>
    </row>
    <row r="29" spans="2:8" s="14" customFormat="1" ht="20.100000000000001" customHeight="1">
      <c r="B29" s="252" t="s">
        <v>82</v>
      </c>
      <c r="C29" s="242" t="s">
        <v>73</v>
      </c>
      <c r="D29" s="243"/>
      <c r="E29" s="175">
        <v>254</v>
      </c>
      <c r="F29" s="176">
        <f t="shared" ref="F29:F40" si="4">E29/SUM(E$29:E$40)</f>
        <v>6.4795918367346939E-2</v>
      </c>
      <c r="G29" s="177">
        <v>43581.71</v>
      </c>
      <c r="H29" s="178">
        <f t="shared" ref="H29:H40" si="5">G29/SUM(G$29:G$40)</f>
        <v>4.9090731262007289E-2</v>
      </c>
    </row>
    <row r="30" spans="2:8" s="14" customFormat="1" ht="20.100000000000001" customHeight="1">
      <c r="B30" s="253"/>
      <c r="C30" s="222" t="s">
        <v>74</v>
      </c>
      <c r="D30" s="223"/>
      <c r="E30" s="167">
        <v>5</v>
      </c>
      <c r="F30" s="168">
        <f t="shared" si="4"/>
        <v>1.2755102040816326E-3</v>
      </c>
      <c r="G30" s="169">
        <v>793.57999999999993</v>
      </c>
      <c r="H30" s="170">
        <f t="shared" si="5"/>
        <v>8.9389384939011661E-4</v>
      </c>
    </row>
    <row r="31" spans="2:8" s="14" customFormat="1" ht="20.100000000000001" customHeight="1">
      <c r="B31" s="253"/>
      <c r="C31" s="222" t="s">
        <v>75</v>
      </c>
      <c r="D31" s="223"/>
      <c r="E31" s="167">
        <v>124</v>
      </c>
      <c r="F31" s="168">
        <f t="shared" si="4"/>
        <v>3.1632653061224487E-2</v>
      </c>
      <c r="G31" s="169">
        <v>16517.600000000002</v>
      </c>
      <c r="H31" s="170">
        <f t="shared" si="5"/>
        <v>1.8605535732611953E-2</v>
      </c>
    </row>
    <row r="32" spans="2:8" s="14" customFormat="1" ht="20.100000000000001" customHeight="1">
      <c r="B32" s="253"/>
      <c r="C32" s="222" t="s">
        <v>76</v>
      </c>
      <c r="D32" s="223"/>
      <c r="E32" s="167">
        <v>7</v>
      </c>
      <c r="F32" s="168">
        <f t="shared" si="4"/>
        <v>1.7857142857142857E-3</v>
      </c>
      <c r="G32" s="169">
        <v>363.74</v>
      </c>
      <c r="H32" s="170">
        <f t="shared" si="5"/>
        <v>4.0971918241029397E-4</v>
      </c>
    </row>
    <row r="33" spans="2:8" s="14" customFormat="1" ht="20.100000000000001" customHeight="1">
      <c r="B33" s="253"/>
      <c r="C33" s="222" t="s">
        <v>77</v>
      </c>
      <c r="D33" s="223"/>
      <c r="E33" s="167">
        <v>565</v>
      </c>
      <c r="F33" s="168">
        <f t="shared" si="4"/>
        <v>0.1441326530612245</v>
      </c>
      <c r="G33" s="169">
        <v>130250.91000000002</v>
      </c>
      <c r="H33" s="170">
        <f t="shared" si="5"/>
        <v>0.14671550105404077</v>
      </c>
    </row>
    <row r="34" spans="2:8" s="14" customFormat="1" ht="20.100000000000001" customHeight="1">
      <c r="B34" s="253"/>
      <c r="C34" s="222" t="s">
        <v>78</v>
      </c>
      <c r="D34" s="223"/>
      <c r="E34" s="167">
        <v>123</v>
      </c>
      <c r="F34" s="168">
        <f t="shared" si="4"/>
        <v>3.1377551020408165E-2</v>
      </c>
      <c r="G34" s="169">
        <v>8800.18</v>
      </c>
      <c r="H34" s="170">
        <f t="shared" si="5"/>
        <v>9.9125819394716569E-3</v>
      </c>
    </row>
    <row r="35" spans="2:8" s="14" customFormat="1" ht="20.100000000000001" customHeight="1">
      <c r="B35" s="253"/>
      <c r="C35" s="222" t="s">
        <v>79</v>
      </c>
      <c r="D35" s="223"/>
      <c r="E35" s="167">
        <v>1791</v>
      </c>
      <c r="F35" s="168">
        <f t="shared" si="4"/>
        <v>0.45688775510204083</v>
      </c>
      <c r="G35" s="169">
        <v>537592.93000000005</v>
      </c>
      <c r="H35" s="170">
        <f t="shared" si="5"/>
        <v>0.60554829204694127</v>
      </c>
    </row>
    <row r="36" spans="2:8" s="14" customFormat="1" ht="20.100000000000001" customHeight="1">
      <c r="B36" s="253"/>
      <c r="C36" s="222" t="s">
        <v>80</v>
      </c>
      <c r="D36" s="223"/>
      <c r="E36" s="167">
        <v>18</v>
      </c>
      <c r="F36" s="168">
        <f t="shared" si="4"/>
        <v>4.591836734693878E-3</v>
      </c>
      <c r="G36" s="169">
        <v>4727.1900000000005</v>
      </c>
      <c r="H36" s="170">
        <f t="shared" si="5"/>
        <v>5.3247386097160544E-3</v>
      </c>
    </row>
    <row r="37" spans="2:8" s="14" customFormat="1" ht="20.100000000000001" customHeight="1">
      <c r="B37" s="253"/>
      <c r="C37" s="222" t="s">
        <v>81</v>
      </c>
      <c r="D37" s="223"/>
      <c r="E37" s="167">
        <v>26</v>
      </c>
      <c r="F37" s="168">
        <f t="shared" si="4"/>
        <v>6.6326530612244895E-3</v>
      </c>
      <c r="G37" s="169">
        <v>5833.7199999999993</v>
      </c>
      <c r="H37" s="170">
        <f t="shared" si="5"/>
        <v>6.5711414439175771E-3</v>
      </c>
    </row>
    <row r="38" spans="2:8" s="14" customFormat="1" ht="20.100000000000001" customHeight="1">
      <c r="B38" s="253"/>
      <c r="C38" s="222" t="s">
        <v>146</v>
      </c>
      <c r="D38" s="223"/>
      <c r="E38" s="167">
        <v>66</v>
      </c>
      <c r="F38" s="168">
        <f t="shared" si="4"/>
        <v>1.6836734693877552E-2</v>
      </c>
      <c r="G38" s="169">
        <v>20999.08</v>
      </c>
      <c r="H38" s="170">
        <f t="shared" si="5"/>
        <v>2.365350494575344E-2</v>
      </c>
    </row>
    <row r="39" spans="2:8" s="14" customFormat="1" ht="20.100000000000001" customHeight="1">
      <c r="B39" s="253"/>
      <c r="C39" s="247" t="s">
        <v>93</v>
      </c>
      <c r="D39" s="248"/>
      <c r="E39" s="167">
        <v>46</v>
      </c>
      <c r="F39" s="168">
        <f t="shared" si="4"/>
        <v>1.1734693877551021E-2</v>
      </c>
      <c r="G39" s="169">
        <v>14143.900000000001</v>
      </c>
      <c r="H39" s="184">
        <f t="shared" si="5"/>
        <v>1.5931784087790613E-2</v>
      </c>
    </row>
    <row r="40" spans="2:8" s="14" customFormat="1" ht="20.100000000000001" customHeight="1">
      <c r="B40" s="182"/>
      <c r="C40" s="224" t="s">
        <v>147</v>
      </c>
      <c r="D40" s="225"/>
      <c r="E40" s="167">
        <v>895</v>
      </c>
      <c r="F40" s="185">
        <f t="shared" si="4"/>
        <v>0.22831632653061223</v>
      </c>
      <c r="G40" s="169">
        <v>104174.25</v>
      </c>
      <c r="H40" s="172">
        <f t="shared" si="5"/>
        <v>0.1173425758459492</v>
      </c>
    </row>
    <row r="41" spans="2:8" s="14" customFormat="1" ht="20.100000000000001" customHeight="1">
      <c r="B41" s="249" t="s">
        <v>94</v>
      </c>
      <c r="C41" s="242" t="s">
        <v>95</v>
      </c>
      <c r="D41" s="243"/>
      <c r="E41" s="175">
        <v>3730</v>
      </c>
      <c r="F41" s="176">
        <f>E41/SUM(E$41:E$43)</f>
        <v>0.55039102847867793</v>
      </c>
      <c r="G41" s="177">
        <v>1132289.25</v>
      </c>
      <c r="H41" s="178">
        <f>G41/SUM(G$41:G$43)</f>
        <v>0.52279066190146195</v>
      </c>
    </row>
    <row r="42" spans="2:8" s="14" customFormat="1" ht="20.100000000000001" customHeight="1">
      <c r="B42" s="250"/>
      <c r="C42" s="222" t="s">
        <v>96</v>
      </c>
      <c r="D42" s="223"/>
      <c r="E42" s="167">
        <v>2656</v>
      </c>
      <c r="F42" s="168">
        <f>E42/SUM(E$41:E$43)</f>
        <v>0.39191382617677439</v>
      </c>
      <c r="G42" s="169">
        <v>876327.47000000009</v>
      </c>
      <c r="H42" s="170">
        <f>G42/SUM(G$41:G$43)</f>
        <v>0.40461023372228744</v>
      </c>
    </row>
    <row r="43" spans="2:8" s="14" customFormat="1" ht="20.100000000000001" customHeight="1">
      <c r="B43" s="251"/>
      <c r="C43" s="222" t="s">
        <v>148</v>
      </c>
      <c r="D43" s="223"/>
      <c r="E43" s="183">
        <v>391</v>
      </c>
      <c r="F43" s="168">
        <f>E43/SUM(E$41:E$43)</f>
        <v>5.7695145344547734E-2</v>
      </c>
      <c r="G43" s="169">
        <v>157239.20000000007</v>
      </c>
      <c r="H43" s="170">
        <f>G43/SUM(G$41:G$43)</f>
        <v>7.2599104376250501E-2</v>
      </c>
    </row>
    <row r="44" spans="2:8" s="14" customFormat="1" ht="20.100000000000001" customHeight="1">
      <c r="B44" s="244" t="s">
        <v>111</v>
      </c>
      <c r="C44" s="245"/>
      <c r="D44" s="246"/>
      <c r="E44" s="144">
        <f>SUM(E5:E43)</f>
        <v>55628</v>
      </c>
      <c r="F44" s="179">
        <f>E44/E$44</f>
        <v>1</v>
      </c>
      <c r="G44" s="180">
        <f>SUM(G5:G43)</f>
        <v>5397327.6400000006</v>
      </c>
      <c r="H44" s="181">
        <f>G44/G$44</f>
        <v>1</v>
      </c>
    </row>
    <row r="45" spans="2:8" s="14" customFormat="1" ht="20.100000000000001" customHeight="1">
      <c r="B45" s="27"/>
      <c r="C45" s="27"/>
      <c r="D45" s="27"/>
      <c r="E45" s="198"/>
      <c r="F45" s="199"/>
      <c r="G45" s="200"/>
      <c r="H45" s="199"/>
    </row>
    <row r="46" spans="2:8" s="14" customFormat="1" ht="20.100000000000001" customHeight="1">
      <c r="B46" s="85"/>
      <c r="C46" s="85"/>
      <c r="D46" s="85"/>
      <c r="E46" s="86"/>
      <c r="F46" s="86"/>
      <c r="G46" s="87"/>
      <c r="H46" s="88"/>
    </row>
    <row r="47" spans="2:8" s="14" customFormat="1" ht="20.100000000000001" customHeight="1"/>
    <row r="48" spans="2:8" s="14" customFormat="1" ht="20.100000000000001" customHeight="1"/>
    <row r="49" s="14" customFormat="1" ht="20.100000000000001" customHeight="1"/>
    <row r="50" s="14" customFormat="1" ht="20.100000000000001" customHeight="1"/>
    <row r="51" s="14" customFormat="1" ht="20.100000000000001" customHeight="1"/>
    <row r="52" s="14" customFormat="1" ht="20.100000000000001" customHeight="1"/>
    <row r="53" s="14" customFormat="1" ht="20.100000000000001" customHeight="1"/>
    <row r="54" s="14" customFormat="1" ht="20.100000000000001" customHeight="1"/>
    <row r="55" s="14" customFormat="1" ht="20.100000000000001" customHeight="1"/>
    <row r="56" s="14" customFormat="1" ht="20.100000000000001" customHeight="1"/>
    <row r="57" s="14" customFormat="1" ht="20.100000000000001" customHeight="1"/>
    <row r="58" s="14" customFormat="1" ht="20.100000000000001" customHeight="1"/>
    <row r="59" s="14" customFormat="1" ht="20.100000000000001" customHeight="1"/>
    <row r="60" s="14" customFormat="1" ht="20.100000000000001" customHeight="1"/>
    <row r="61" s="14" customFormat="1" ht="20.100000000000001" customHeight="1"/>
    <row r="62" s="14" customFormat="1" ht="20.100000000000001" customHeight="1"/>
    <row r="63" s="14" customFormat="1" ht="20.100000000000001" customHeight="1"/>
    <row r="64" s="14" customFormat="1" ht="20.100000000000001" customHeight="1"/>
    <row r="65" s="14" customFormat="1" ht="20.100000000000001" customHeight="1"/>
    <row r="66" s="14" customFormat="1" ht="20.100000000000001" customHeight="1"/>
    <row r="67" s="14" customFormat="1" ht="20.100000000000001" customHeight="1"/>
    <row r="68" s="14" customFormat="1" ht="20.100000000000001" customHeight="1"/>
    <row r="69" s="14" customFormat="1" ht="20.100000000000001" customHeight="1"/>
    <row r="70" s="14" customFormat="1" ht="20.100000000000001" customHeight="1"/>
    <row r="71" s="14" customFormat="1" ht="20.100000000000001" customHeight="1"/>
    <row r="72" s="14" customFormat="1" ht="20.100000000000001" customHeight="1"/>
    <row r="73" s="14" customFormat="1" ht="20.100000000000001" customHeight="1"/>
    <row r="74" s="14" customFormat="1" ht="20.100000000000001" customHeight="1"/>
    <row r="75" s="14" customFormat="1" ht="20.100000000000001" customHeight="1"/>
    <row r="76" s="14" customFormat="1" ht="20.100000000000001" customHeight="1"/>
    <row r="77" s="14" customFormat="1" ht="20.100000000000001" customHeight="1"/>
    <row r="78" s="14" customFormat="1" ht="20.100000000000001" customHeight="1"/>
    <row r="79" s="14" customFormat="1" ht="20.100000000000001" customHeight="1"/>
    <row r="80" s="14" customFormat="1" ht="20.100000000000001" customHeight="1"/>
    <row r="81" s="14" customFormat="1" ht="20.100000000000001" customHeight="1"/>
    <row r="82" s="14" customFormat="1" ht="20.100000000000001" customHeight="1"/>
    <row r="83" s="14" customFormat="1" ht="20.100000000000001" customHeight="1"/>
    <row r="84" s="14" customFormat="1" ht="20.100000000000001" customHeight="1"/>
    <row r="85" s="14" customFormat="1" ht="20.100000000000001" customHeight="1"/>
    <row r="86" s="14" customFormat="1" ht="20.100000000000001" customHeight="1"/>
    <row r="87" s="14" customFormat="1" ht="20.100000000000001" customHeight="1"/>
    <row r="88" s="14" customFormat="1" ht="20.100000000000001" customHeight="1"/>
    <row r="89" s="14" customFormat="1" ht="20.100000000000001" customHeight="1"/>
    <row r="90" s="14" customFormat="1" ht="20.100000000000001" customHeight="1"/>
    <row r="91" s="14" customFormat="1" ht="20.100000000000001" customHeight="1"/>
    <row r="92" s="14" customFormat="1" ht="20.100000000000001" customHeight="1"/>
    <row r="93" s="14" customFormat="1" ht="20.100000000000001" customHeight="1"/>
    <row r="94" s="14" customFormat="1" ht="20.100000000000001" customHeight="1"/>
    <row r="95" s="14" customFormat="1" ht="20.100000000000001" customHeight="1"/>
    <row r="96" s="14" customFormat="1" ht="20.100000000000001" customHeight="1"/>
    <row r="97" s="14" customFormat="1" ht="20.100000000000001" customHeight="1"/>
    <row r="98" s="14" customFormat="1" ht="20.100000000000001" customHeight="1"/>
    <row r="99" s="14" customFormat="1" ht="20.100000000000001" customHeight="1"/>
    <row r="100" s="14" customFormat="1" ht="20.100000000000001" customHeight="1"/>
    <row r="101" s="14" customFormat="1" ht="20.100000000000001" customHeight="1"/>
    <row r="102" s="14" customFormat="1" ht="20.100000000000001" customHeight="1"/>
    <row r="103" s="14" customFormat="1" ht="20.100000000000001" customHeight="1"/>
    <row r="104" s="14" customFormat="1" ht="20.100000000000001" customHeight="1"/>
    <row r="105" s="14" customFormat="1" ht="20.100000000000001" customHeight="1"/>
    <row r="106" s="14" customFormat="1" ht="20.100000000000001" customHeight="1"/>
  </sheetData>
  <mergeCells count="49">
    <mergeCell ref="B44:D44"/>
    <mergeCell ref="C35:D35"/>
    <mergeCell ref="C36:D36"/>
    <mergeCell ref="C37:D37"/>
    <mergeCell ref="C39:D39"/>
    <mergeCell ref="B41:B43"/>
    <mergeCell ref="C41:D41"/>
    <mergeCell ref="C42:D42"/>
    <mergeCell ref="B29:B39"/>
    <mergeCell ref="C29:D29"/>
    <mergeCell ref="C30:D30"/>
    <mergeCell ref="C31:D31"/>
    <mergeCell ref="C32:D32"/>
    <mergeCell ref="C33:D33"/>
    <mergeCell ref="C34:D34"/>
    <mergeCell ref="C43:D43"/>
    <mergeCell ref="B17:B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7:D27"/>
    <mergeCell ref="C28:D28"/>
    <mergeCell ref="H3:H4"/>
    <mergeCell ref="B5:B16"/>
    <mergeCell ref="C5:D5"/>
    <mergeCell ref="C6:D6"/>
    <mergeCell ref="C7:D7"/>
    <mergeCell ref="C8:D8"/>
    <mergeCell ref="B3:D4"/>
    <mergeCell ref="E3:E4"/>
    <mergeCell ref="F3:F4"/>
    <mergeCell ref="G3:G4"/>
    <mergeCell ref="C9:D9"/>
    <mergeCell ref="C10:D10"/>
    <mergeCell ref="C11:D11"/>
    <mergeCell ref="C13:D13"/>
    <mergeCell ref="C15:D15"/>
    <mergeCell ref="C12:D12"/>
    <mergeCell ref="C14:D14"/>
    <mergeCell ref="C26:D26"/>
    <mergeCell ref="C38:D38"/>
    <mergeCell ref="C40:D40"/>
    <mergeCell ref="C16:D16"/>
  </mergeCells>
  <phoneticPr fontId="2"/>
  <pageMargins left="0.7" right="0.7" top="0.75" bottom="0.75" header="0.3" footer="0.3"/>
  <pageSetup paperSize="9" scale="46" orientation="portrait" r:id="rId1"/>
  <rowBreaks count="1" manualBreakCount="1">
    <brk id="45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50"/>
  <sheetViews>
    <sheetView zoomScaleNormal="100" workbookViewId="0"/>
  </sheetViews>
  <sheetFormatPr defaultRowHeight="13.2"/>
  <cols>
    <col min="4" max="7" width="9.109375" bestFit="1" customWidth="1"/>
    <col min="8" max="8" width="10.6640625" bestFit="1" customWidth="1"/>
    <col min="11" max="11" width="11.77734375" bestFit="1" customWidth="1"/>
    <col min="13" max="13" width="9.109375" bestFit="1" customWidth="1"/>
  </cols>
  <sheetData>
    <row r="1" spans="1:13" s="14" customFormat="1" ht="20.100000000000001" customHeight="1">
      <c r="A1" s="13" t="s">
        <v>141</v>
      </c>
    </row>
    <row r="2" spans="1:13" s="14" customFormat="1" ht="20.100000000000001" customHeight="1"/>
    <row r="3" spans="1:13" s="14" customFormat="1" ht="31.5" customHeight="1">
      <c r="B3" s="256" t="s">
        <v>57</v>
      </c>
      <c r="C3" s="257"/>
      <c r="D3" s="136" t="s">
        <v>59</v>
      </c>
      <c r="E3" s="137" t="s">
        <v>62</v>
      </c>
      <c r="F3" s="137" t="s">
        <v>63</v>
      </c>
      <c r="G3" s="138" t="s">
        <v>60</v>
      </c>
      <c r="H3" s="139" t="s">
        <v>61</v>
      </c>
    </row>
    <row r="4" spans="1:13" s="14" customFormat="1" ht="20.100000000000001" customHeight="1">
      <c r="B4" s="258" t="s">
        <v>26</v>
      </c>
      <c r="C4" s="259"/>
      <c r="D4" s="62">
        <v>3515</v>
      </c>
      <c r="E4" s="67">
        <v>64912.92</v>
      </c>
      <c r="F4" s="67">
        <f>E4*1000/D4</f>
        <v>18467.402560455193</v>
      </c>
      <c r="G4" s="67">
        <v>50320</v>
      </c>
      <c r="H4" s="63">
        <f>F4/G4</f>
        <v>0.36699925597089017</v>
      </c>
      <c r="K4" s="14">
        <f>D4*G4</f>
        <v>176874800</v>
      </c>
      <c r="L4" s="14" t="s">
        <v>26</v>
      </c>
      <c r="M4" s="24">
        <f>G4-F4</f>
        <v>31852.597439544807</v>
      </c>
    </row>
    <row r="5" spans="1:13" s="14" customFormat="1" ht="20.100000000000001" customHeight="1">
      <c r="B5" s="254" t="s">
        <v>27</v>
      </c>
      <c r="C5" s="255"/>
      <c r="D5" s="64">
        <v>3905</v>
      </c>
      <c r="E5" s="68">
        <v>120218.00000000001</v>
      </c>
      <c r="F5" s="68">
        <f t="shared" ref="F5:F13" si="0">E5*1000/D5</f>
        <v>30785.659411011529</v>
      </c>
      <c r="G5" s="68">
        <v>105310</v>
      </c>
      <c r="H5" s="65">
        <f t="shared" ref="H5:H10" si="1">F5/G5</f>
        <v>0.29233367591882564</v>
      </c>
      <c r="K5" s="14">
        <f t="shared" ref="K5:K10" si="2">D5*G5</f>
        <v>411235550</v>
      </c>
      <c r="L5" s="14" t="s">
        <v>27</v>
      </c>
      <c r="M5" s="24">
        <f t="shared" ref="M5:M10" si="3">G5-F5</f>
        <v>74524.340588988474</v>
      </c>
    </row>
    <row r="6" spans="1:13" s="14" customFormat="1" ht="20.100000000000001" customHeight="1">
      <c r="B6" s="254" t="s">
        <v>28</v>
      </c>
      <c r="C6" s="255"/>
      <c r="D6" s="64">
        <v>6310</v>
      </c>
      <c r="E6" s="68">
        <v>605129.11999999988</v>
      </c>
      <c r="F6" s="68">
        <f t="shared" si="0"/>
        <v>95900.019017432627</v>
      </c>
      <c r="G6" s="68">
        <v>167650</v>
      </c>
      <c r="H6" s="65">
        <f t="shared" si="1"/>
        <v>0.57202516562739414</v>
      </c>
      <c r="K6" s="14">
        <f t="shared" si="2"/>
        <v>1057871500</v>
      </c>
      <c r="L6" s="14" t="s">
        <v>28</v>
      </c>
      <c r="M6" s="24">
        <f t="shared" si="3"/>
        <v>71749.980982567373</v>
      </c>
    </row>
    <row r="7" spans="1:13" s="14" customFormat="1" ht="20.100000000000001" customHeight="1">
      <c r="B7" s="254" t="s">
        <v>29</v>
      </c>
      <c r="C7" s="255"/>
      <c r="D7" s="64">
        <v>3980</v>
      </c>
      <c r="E7" s="68">
        <v>480832.12000000005</v>
      </c>
      <c r="F7" s="68">
        <f t="shared" si="0"/>
        <v>120812.09045226133</v>
      </c>
      <c r="G7" s="68">
        <v>197050</v>
      </c>
      <c r="H7" s="65">
        <f t="shared" si="1"/>
        <v>0.61310373231292226</v>
      </c>
      <c r="K7" s="14">
        <f t="shared" si="2"/>
        <v>784259000</v>
      </c>
      <c r="L7" s="14" t="s">
        <v>29</v>
      </c>
      <c r="M7" s="24">
        <f t="shared" si="3"/>
        <v>76237.909547738673</v>
      </c>
    </row>
    <row r="8" spans="1:13" s="14" customFormat="1" ht="20.100000000000001" customHeight="1">
      <c r="B8" s="254" t="s">
        <v>30</v>
      </c>
      <c r="C8" s="255"/>
      <c r="D8" s="64">
        <v>2405</v>
      </c>
      <c r="E8" s="68">
        <v>385504.79</v>
      </c>
      <c r="F8" s="68">
        <f t="shared" si="0"/>
        <v>160293.05197505199</v>
      </c>
      <c r="G8" s="68">
        <v>270480</v>
      </c>
      <c r="H8" s="65">
        <f t="shared" si="1"/>
        <v>0.59262441576106173</v>
      </c>
      <c r="K8" s="14">
        <f t="shared" si="2"/>
        <v>650504400</v>
      </c>
      <c r="L8" s="14" t="s">
        <v>30</v>
      </c>
      <c r="M8" s="24">
        <f t="shared" si="3"/>
        <v>110186.94802494801</v>
      </c>
    </row>
    <row r="9" spans="1:13" s="14" customFormat="1" ht="20.100000000000001" customHeight="1">
      <c r="B9" s="254" t="s">
        <v>31</v>
      </c>
      <c r="C9" s="255"/>
      <c r="D9" s="64">
        <v>2297</v>
      </c>
      <c r="E9" s="68">
        <v>442303.27</v>
      </c>
      <c r="F9" s="68">
        <f t="shared" si="0"/>
        <v>192556.93077927732</v>
      </c>
      <c r="G9" s="68">
        <v>309380</v>
      </c>
      <c r="H9" s="65">
        <f t="shared" si="1"/>
        <v>0.62239618197452107</v>
      </c>
      <c r="K9" s="14">
        <f t="shared" si="2"/>
        <v>710645860</v>
      </c>
      <c r="L9" s="14" t="s">
        <v>31</v>
      </c>
      <c r="M9" s="24">
        <f t="shared" si="3"/>
        <v>116823.06922072268</v>
      </c>
    </row>
    <row r="10" spans="1:13" s="14" customFormat="1" ht="20.100000000000001" customHeight="1">
      <c r="B10" s="260" t="s">
        <v>32</v>
      </c>
      <c r="C10" s="261"/>
      <c r="D10" s="72">
        <v>1037</v>
      </c>
      <c r="E10" s="73">
        <v>244792.70999999996</v>
      </c>
      <c r="F10" s="73">
        <f t="shared" si="0"/>
        <v>236058.54387656698</v>
      </c>
      <c r="G10" s="73">
        <v>362170</v>
      </c>
      <c r="H10" s="75">
        <f t="shared" si="1"/>
        <v>0.65178933615861878</v>
      </c>
      <c r="K10" s="14">
        <f t="shared" si="2"/>
        <v>375570290</v>
      </c>
      <c r="L10" s="14" t="s">
        <v>32</v>
      </c>
      <c r="M10" s="24">
        <f t="shared" si="3"/>
        <v>126111.45612343302</v>
      </c>
    </row>
    <row r="11" spans="1:13" s="14" customFormat="1" ht="20.100000000000001" customHeight="1">
      <c r="B11" s="258" t="s">
        <v>64</v>
      </c>
      <c r="C11" s="259"/>
      <c r="D11" s="62">
        <f>SUM(D4:D5)</f>
        <v>7420</v>
      </c>
      <c r="E11" s="67">
        <f>SUM(E4:E5)</f>
        <v>185130.92</v>
      </c>
      <c r="F11" s="67">
        <f t="shared" si="0"/>
        <v>24950.258760107816</v>
      </c>
      <c r="G11" s="82"/>
      <c r="H11" s="63">
        <f>SUM(E4:E5)*1000/SUM(K4:K5)</f>
        <v>0.31478942684820971</v>
      </c>
    </row>
    <row r="12" spans="1:13" s="14" customFormat="1" ht="20.100000000000001" customHeight="1">
      <c r="B12" s="260" t="s">
        <v>58</v>
      </c>
      <c r="C12" s="261"/>
      <c r="D12" s="66">
        <f>SUM(D6:D10)</f>
        <v>16029</v>
      </c>
      <c r="E12" s="78">
        <f>SUM(E6:E10)</f>
        <v>2158562.0099999998</v>
      </c>
      <c r="F12" s="69">
        <f t="shared" si="0"/>
        <v>134666.04342129891</v>
      </c>
      <c r="G12" s="83"/>
      <c r="H12" s="70">
        <f>SUM(E6:E10)*1000/SUM(K6:K10)</f>
        <v>0.60314385255010827</v>
      </c>
    </row>
    <row r="13" spans="1:13" s="14" customFormat="1" ht="20.100000000000001" customHeight="1">
      <c r="B13" s="256" t="s">
        <v>65</v>
      </c>
      <c r="C13" s="257"/>
      <c r="D13" s="71">
        <f>SUM(D11:D12)</f>
        <v>23449</v>
      </c>
      <c r="E13" s="79">
        <f>SUM(E11:E12)</f>
        <v>2343692.9299999997</v>
      </c>
      <c r="F13" s="74">
        <f t="shared" si="0"/>
        <v>99948.523604418078</v>
      </c>
      <c r="G13" s="77"/>
      <c r="H13" s="76">
        <f>SUM(E4:E10)*1000/SUM(K4:K10)</f>
        <v>0.56244651798310386</v>
      </c>
    </row>
    <row r="14" spans="1:13" s="14" customFormat="1" ht="20.100000000000001" customHeight="1"/>
    <row r="15" spans="1:13" s="14" customFormat="1" ht="20.100000000000001" customHeight="1"/>
    <row r="16" spans="1:13" s="14" customFormat="1" ht="20.100000000000001" customHeight="1"/>
    <row r="17" s="14" customFormat="1" ht="20.100000000000001" customHeight="1"/>
    <row r="18" s="14" customFormat="1" ht="20.100000000000001" customHeight="1"/>
    <row r="19" s="14" customFormat="1" ht="20.100000000000001" customHeight="1"/>
    <row r="20" s="14" customFormat="1" ht="20.100000000000001" customHeight="1"/>
    <row r="21" s="14" customFormat="1" ht="20.100000000000001" customHeight="1"/>
    <row r="22" s="14" customFormat="1" ht="20.100000000000001" customHeight="1"/>
    <row r="23" s="14" customFormat="1" ht="20.100000000000001" customHeight="1"/>
    <row r="24" s="14" customFormat="1" ht="20.100000000000001" customHeight="1"/>
    <row r="25" s="14" customFormat="1" ht="20.100000000000001" customHeight="1"/>
    <row r="26" s="14" customFormat="1" ht="20.100000000000001" customHeight="1"/>
    <row r="27" s="14" customFormat="1" ht="20.100000000000001" customHeight="1"/>
    <row r="28" s="14" customFormat="1" ht="20.100000000000001" customHeight="1"/>
    <row r="29" s="14" customFormat="1" ht="20.100000000000001" customHeight="1"/>
    <row r="30" s="14" customFormat="1" ht="20.100000000000001" customHeight="1"/>
    <row r="31" s="14" customFormat="1" ht="20.100000000000001" customHeight="1"/>
    <row r="32" s="14" customFormat="1" ht="20.100000000000001" customHeight="1"/>
    <row r="33" s="14" customFormat="1" ht="20.100000000000001" customHeight="1"/>
    <row r="34" s="14" customFormat="1" ht="20.100000000000001" customHeight="1"/>
    <row r="35" s="14" customFormat="1" ht="20.100000000000001" customHeight="1"/>
    <row r="36" s="14" customFormat="1" ht="20.100000000000001" customHeight="1"/>
    <row r="37" s="14" customFormat="1" ht="20.100000000000001" customHeight="1"/>
    <row r="38" s="14" customFormat="1" ht="20.100000000000001" customHeight="1"/>
    <row r="39" s="14" customFormat="1" ht="20.100000000000001" customHeight="1"/>
    <row r="40" s="14" customFormat="1" ht="20.100000000000001" customHeight="1"/>
    <row r="41" s="14" customFormat="1" ht="20.100000000000001" customHeight="1"/>
    <row r="42" s="14" customFormat="1" ht="20.100000000000001" customHeight="1"/>
    <row r="43" s="14" customFormat="1" ht="20.100000000000001" customHeight="1"/>
    <row r="44" s="14" customFormat="1" ht="20.100000000000001" customHeight="1"/>
    <row r="45" s="14" customFormat="1" ht="20.100000000000001" customHeight="1"/>
    <row r="46" s="14" customFormat="1" ht="20.100000000000001" customHeight="1"/>
    <row r="47" s="14" customFormat="1" ht="20.100000000000001" customHeight="1"/>
    <row r="48" s="14" customFormat="1" ht="20.100000000000001" customHeight="1"/>
    <row r="49" s="14" customFormat="1" ht="20.100000000000001" customHeight="1"/>
    <row r="50" s="14" customFormat="1" ht="20.100000000000001" customHeight="1"/>
  </sheetData>
  <mergeCells count="11">
    <mergeCell ref="B9:C9"/>
    <mergeCell ref="B10:C10"/>
    <mergeCell ref="B11:C11"/>
    <mergeCell ref="B12:C12"/>
    <mergeCell ref="B13:C13"/>
    <mergeCell ref="B8:C8"/>
    <mergeCell ref="B3:C3"/>
    <mergeCell ref="B4:C4"/>
    <mergeCell ref="B5:C5"/>
    <mergeCell ref="B6:C6"/>
    <mergeCell ref="B7:C7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03月状況（表紙）</vt:lpstr>
      <vt:lpstr>人口統計</vt:lpstr>
      <vt:lpstr>認定者数（2-1.2.3）</vt:lpstr>
      <vt:lpstr>給付状況（3-1）</vt:lpstr>
      <vt:lpstr>給付状況（3-2）</vt:lpstr>
      <vt:lpstr>給付状況（3-3）</vt:lpstr>
      <vt:lpstr>'03月状況（表紙）'!Print_Area</vt:lpstr>
      <vt:lpstr>'給付状況（3-1）'!Print_Area</vt:lpstr>
      <vt:lpstr>'給付状況（3-2）'!Print_Area</vt:lpstr>
      <vt:lpstr>'給付状況（3-3）'!Print_Area</vt:lpstr>
      <vt:lpstr>人口統計!Print_Area</vt:lpstr>
      <vt:lpstr>'認定者数（2-1.2.3）'!Print_Area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HONBU44</dc:creator>
  <cp:lastModifiedBy>K-M-Kitamura</cp:lastModifiedBy>
  <cp:lastPrinted>2018-11-09T01:45:55Z</cp:lastPrinted>
  <dcterms:created xsi:type="dcterms:W3CDTF">2003-07-11T02:30:35Z</dcterms:created>
  <dcterms:modified xsi:type="dcterms:W3CDTF">2026-05-13T02:31:36Z</dcterms:modified>
</cp:coreProperties>
</file>