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workbookPassword="DA57" lockStructure="1"/>
  <bookViews>
    <workbookView xWindow="-915" yWindow="5115" windowWidth="15480" windowHeight="6495"/>
  </bookViews>
  <sheets>
    <sheet name="04月状況（表紙）" sheetId="6" r:id="rId1"/>
    <sheet name="人口統計" sheetId="9" r:id="rId2"/>
    <sheet name="認定者数" sheetId="10" r:id="rId3"/>
    <sheet name="給付状況" sheetId="11" r:id="rId4"/>
  </sheets>
  <definedNames>
    <definedName name="_xlnm.Print_Area" localSheetId="0">'04月状況（表紙）'!$A$1:$L$45</definedName>
    <definedName name="_xlnm.Print_Area" localSheetId="3">給付状況!$A$1:$J$113</definedName>
    <definedName name="_xlnm.Print_Area" localSheetId="1">人口統計!$A$1:$I$39</definedName>
    <definedName name="_xlnm.Print_Area" localSheetId="2">認定者数!$A$1:$L$44</definedName>
  </definedNames>
  <calcPr calcId="145621"/>
</workbook>
</file>

<file path=xl/calcChain.xml><?xml version="1.0" encoding="utf-8"?>
<calcChain xmlns="http://schemas.openxmlformats.org/spreadsheetml/2006/main">
  <c r="G6" i="11" l="1"/>
  <c r="E6" i="11"/>
  <c r="C6" i="11"/>
  <c r="L97" i="11" l="1"/>
  <c r="L96" i="11"/>
  <c r="L95" i="11"/>
  <c r="L94" i="11"/>
  <c r="L93" i="11"/>
  <c r="L92" i="11"/>
  <c r="L91" i="11"/>
  <c r="E97" i="11"/>
  <c r="G97" i="11" s="1"/>
  <c r="E96" i="11"/>
  <c r="G96" i="11" s="1"/>
  <c r="E95" i="11"/>
  <c r="G95" i="11" s="1"/>
  <c r="E94" i="11"/>
  <c r="G94" i="11" s="1"/>
  <c r="E93" i="11"/>
  <c r="G93" i="11" s="1"/>
  <c r="E92" i="11"/>
  <c r="G92" i="11" s="1"/>
  <c r="E91" i="11"/>
  <c r="G91" i="11" s="1"/>
  <c r="D99" i="11"/>
  <c r="D98" i="11"/>
  <c r="C99" i="11"/>
  <c r="C98" i="11"/>
  <c r="J76" i="11"/>
  <c r="J75" i="11"/>
  <c r="J74" i="11"/>
  <c r="J73" i="11"/>
  <c r="H76" i="11"/>
  <c r="H75" i="11"/>
  <c r="H74" i="11"/>
  <c r="H73" i="11"/>
  <c r="G100" i="11" l="1"/>
  <c r="E98" i="11"/>
  <c r="G99" i="11"/>
  <c r="E99" i="11"/>
  <c r="C100" i="11"/>
  <c r="G98" i="11"/>
  <c r="D100" i="11"/>
  <c r="J42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H42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F42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D42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I43" i="11"/>
  <c r="G43" i="11"/>
  <c r="E43" i="11"/>
  <c r="C43" i="11"/>
  <c r="I5" i="11"/>
  <c r="I4" i="11"/>
  <c r="F4" i="11" s="1"/>
  <c r="E100" i="11" l="1"/>
  <c r="D4" i="11"/>
  <c r="F5" i="11"/>
  <c r="I6" i="11"/>
  <c r="H5" i="11"/>
  <c r="D5" i="11"/>
  <c r="H4" i="11"/>
  <c r="J31" i="10"/>
  <c r="I31" i="10"/>
  <c r="H31" i="10"/>
  <c r="G31" i="10"/>
  <c r="F31" i="10"/>
  <c r="E31" i="10"/>
  <c r="D31" i="10"/>
  <c r="K30" i="10"/>
  <c r="K29" i="10"/>
  <c r="K28" i="10"/>
  <c r="K27" i="10"/>
  <c r="K26" i="10"/>
  <c r="K25" i="10"/>
  <c r="K24" i="10"/>
  <c r="K23" i="10"/>
  <c r="L13" i="9"/>
  <c r="K13" i="9"/>
  <c r="L12" i="9"/>
  <c r="K12" i="9"/>
  <c r="L11" i="9"/>
  <c r="K11" i="9"/>
  <c r="L10" i="9"/>
  <c r="K10" i="9"/>
  <c r="L9" i="9"/>
  <c r="K9" i="9"/>
  <c r="L8" i="9"/>
  <c r="K8" i="9"/>
  <c r="L7" i="9"/>
  <c r="K7" i="9"/>
  <c r="L6" i="9"/>
  <c r="K6" i="9"/>
  <c r="K31" i="10" l="1"/>
  <c r="K7" i="10"/>
  <c r="K6" i="10"/>
  <c r="K5" i="10"/>
  <c r="J4" i="10"/>
  <c r="J8" i="10" s="1"/>
  <c r="I4" i="10"/>
  <c r="I8" i="10" s="1"/>
  <c r="H4" i="10"/>
  <c r="H8" i="10" s="1"/>
  <c r="G4" i="10"/>
  <c r="G8" i="10" s="1"/>
  <c r="F4" i="10"/>
  <c r="F8" i="10" s="1"/>
  <c r="E4" i="10"/>
  <c r="E8" i="10" s="1"/>
  <c r="D4" i="10"/>
  <c r="D8" i="10" s="1"/>
  <c r="K4" i="10" l="1"/>
  <c r="K8" i="10" l="1"/>
  <c r="G5" i="9"/>
  <c r="F5" i="9"/>
  <c r="E5" i="9"/>
  <c r="C5" i="9"/>
  <c r="D13" i="9"/>
  <c r="H13" i="9" s="1"/>
  <c r="D12" i="9"/>
  <c r="D11" i="9"/>
  <c r="D10" i="9"/>
  <c r="D9" i="9"/>
  <c r="D8" i="9"/>
  <c r="D7" i="9"/>
  <c r="D6" i="9"/>
  <c r="H7" i="9" l="1"/>
  <c r="L24" i="10"/>
  <c r="J7" i="9"/>
  <c r="H11" i="9"/>
  <c r="L28" i="10"/>
  <c r="J11" i="9"/>
  <c r="H8" i="9"/>
  <c r="L25" i="10"/>
  <c r="J8" i="9"/>
  <c r="H12" i="9"/>
  <c r="L29" i="10"/>
  <c r="J12" i="9"/>
  <c r="H9" i="9"/>
  <c r="L26" i="10"/>
  <c r="J9" i="9"/>
  <c r="L30" i="10"/>
  <c r="J13" i="9"/>
  <c r="H6" i="9"/>
  <c r="L23" i="10"/>
  <c r="J6" i="9"/>
  <c r="H10" i="9"/>
  <c r="L27" i="10"/>
  <c r="J10" i="9"/>
  <c r="L5" i="9"/>
  <c r="K5" i="9"/>
  <c r="D5" i="9"/>
  <c r="H5" i="9" l="1"/>
  <c r="L31" i="10"/>
  <c r="L6" i="10"/>
  <c r="L5" i="10"/>
  <c r="L4" i="10"/>
  <c r="J5" i="9"/>
</calcChain>
</file>

<file path=xl/sharedStrings.xml><?xml version="1.0" encoding="utf-8"?>
<sst xmlns="http://schemas.openxmlformats.org/spreadsheetml/2006/main" count="136" uniqueCount="114">
  <si>
    <t>総人口</t>
    <rPh sb="0" eb="3">
      <t>ソウジンコウ</t>
    </rPh>
    <phoneticPr fontId="2"/>
  </si>
  <si>
    <t>出現率</t>
    <rPh sb="0" eb="2">
      <t>シュツゲン</t>
    </rPh>
    <rPh sb="2" eb="3">
      <t>リツ</t>
    </rPh>
    <phoneticPr fontId="2"/>
  </si>
  <si>
    <t>（単位：人）</t>
    <rPh sb="1" eb="3">
      <t>タンイ</t>
    </rPh>
    <rPh sb="4" eb="5">
      <t>ニン</t>
    </rPh>
    <phoneticPr fontId="2"/>
  </si>
  <si>
    <t>訪問介護</t>
    <rPh sb="0" eb="2">
      <t>ホウモン</t>
    </rPh>
    <rPh sb="2" eb="4">
      <t>カイゴ</t>
    </rPh>
    <phoneticPr fontId="2"/>
  </si>
  <si>
    <t>～掲載データ～</t>
    <rPh sb="1" eb="3">
      <t>ケイサイ</t>
    </rPh>
    <phoneticPr fontId="2"/>
  </si>
  <si>
    <t>２．要介護度別認定者数（当月末現在）</t>
    <rPh sb="2" eb="5">
      <t>ヨウカイゴ</t>
    </rPh>
    <rPh sb="5" eb="6">
      <t>ド</t>
    </rPh>
    <rPh sb="6" eb="7">
      <t>ベツ</t>
    </rPh>
    <rPh sb="7" eb="10">
      <t>ニンテイシャ</t>
    </rPh>
    <rPh sb="10" eb="11">
      <t>スウ</t>
    </rPh>
    <rPh sb="12" eb="13">
      <t>トウ</t>
    </rPh>
    <rPh sb="13" eb="15">
      <t>ゲツマツ</t>
    </rPh>
    <rPh sb="15" eb="17">
      <t>ゲンザイ</t>
    </rPh>
    <phoneticPr fontId="2"/>
  </si>
  <si>
    <t>＊在宅サービス別利用状況の「利用人数」は同一利用者で複数サービスの利用者を含む</t>
    <rPh sb="1" eb="3">
      <t>ザイタク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ドウイツ</t>
    </rPh>
    <rPh sb="22" eb="25">
      <t>リヨウシャ</t>
    </rPh>
    <rPh sb="26" eb="28">
      <t>フクスウ</t>
    </rPh>
    <phoneticPr fontId="2"/>
  </si>
  <si>
    <t>＊施設サービス別利用状況の「利用人数」は同月内の施設移動人数等を含む</t>
    <rPh sb="1" eb="3">
      <t>シセツ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ドウゲツ</t>
    </rPh>
    <rPh sb="22" eb="23">
      <t>ナイ</t>
    </rPh>
    <rPh sb="24" eb="26">
      <t>シセツ</t>
    </rPh>
    <rPh sb="26" eb="28">
      <t>イドウ</t>
    </rPh>
    <rPh sb="28" eb="30">
      <t>ニンズウ</t>
    </rPh>
    <rPh sb="30" eb="31">
      <t>ナド</t>
    </rPh>
    <rPh sb="32" eb="33">
      <t>フク</t>
    </rPh>
    <phoneticPr fontId="2"/>
  </si>
  <si>
    <t>＊住宅改修費・福祉用具購入費・高額サービス費は含まない</t>
    <rPh sb="1" eb="5">
      <t>ジュウタクカイシュウ</t>
    </rPh>
    <rPh sb="5" eb="6">
      <t>ヒ</t>
    </rPh>
    <rPh sb="7" eb="9">
      <t>フクシ</t>
    </rPh>
    <rPh sb="9" eb="11">
      <t>ヨウグ</t>
    </rPh>
    <rPh sb="11" eb="13">
      <t>コウニュウ</t>
    </rPh>
    <rPh sb="13" eb="14">
      <t>ヒ</t>
    </rPh>
    <rPh sb="15" eb="17">
      <t>コウガク</t>
    </rPh>
    <rPh sb="21" eb="22">
      <t>ヒ</t>
    </rPh>
    <rPh sb="23" eb="24">
      <t>フク</t>
    </rPh>
    <phoneticPr fontId="2"/>
  </si>
  <si>
    <t>特定施設</t>
    <rPh sb="0" eb="2">
      <t>トクテイ</t>
    </rPh>
    <rPh sb="2" eb="4">
      <t>シセツ</t>
    </rPh>
    <phoneticPr fontId="2"/>
  </si>
  <si>
    <t>認知症デイ</t>
    <rPh sb="0" eb="2">
      <t>ニンチ</t>
    </rPh>
    <rPh sb="2" eb="3">
      <t>ショウ</t>
    </rPh>
    <phoneticPr fontId="2"/>
  </si>
  <si>
    <t>小規模多機能</t>
    <rPh sb="0" eb="3">
      <t>ショウキボ</t>
    </rPh>
    <rPh sb="3" eb="6">
      <t>タキノウ</t>
    </rPh>
    <phoneticPr fontId="2"/>
  </si>
  <si>
    <t>福祉用具</t>
    <rPh sb="0" eb="2">
      <t>フクシ</t>
    </rPh>
    <rPh sb="2" eb="4">
      <t>ヨウグ</t>
    </rPh>
    <phoneticPr fontId="2"/>
  </si>
  <si>
    <t>訪問入浴</t>
    <rPh sb="0" eb="2">
      <t>ホウモン</t>
    </rPh>
    <rPh sb="2" eb="4">
      <t>ニュウヨク</t>
    </rPh>
    <phoneticPr fontId="2"/>
  </si>
  <si>
    <t>訪問看護</t>
    <rPh sb="0" eb="2">
      <t>ホウモン</t>
    </rPh>
    <rPh sb="2" eb="4">
      <t>カンゴ</t>
    </rPh>
    <phoneticPr fontId="2"/>
  </si>
  <si>
    <t>訪問リハ</t>
    <rPh sb="0" eb="2">
      <t>ホウモン</t>
    </rPh>
    <phoneticPr fontId="2"/>
  </si>
  <si>
    <t>生活介護</t>
    <rPh sb="0" eb="2">
      <t>セイカツ</t>
    </rPh>
    <rPh sb="2" eb="4">
      <t>カイゴ</t>
    </rPh>
    <phoneticPr fontId="2"/>
  </si>
  <si>
    <t>療養介護</t>
    <rPh sb="0" eb="2">
      <t>リョウヨウ</t>
    </rPh>
    <rPh sb="2" eb="4">
      <t>カイゴ</t>
    </rPh>
    <phoneticPr fontId="2"/>
  </si>
  <si>
    <t>１．人口統計</t>
    <rPh sb="2" eb="4">
      <t>ジンコウ</t>
    </rPh>
    <rPh sb="4" eb="6">
      <t>トウケイ</t>
    </rPh>
    <phoneticPr fontId="2"/>
  </si>
  <si>
    <t>65歳以上</t>
    <rPh sb="2" eb="3">
      <t>サイ</t>
    </rPh>
    <rPh sb="3" eb="5">
      <t>イジョウ</t>
    </rPh>
    <phoneticPr fontId="2"/>
  </si>
  <si>
    <t>40歳～64歳</t>
    <rPh sb="2" eb="3">
      <t>サイ</t>
    </rPh>
    <rPh sb="6" eb="7">
      <t>サイ</t>
    </rPh>
    <phoneticPr fontId="2"/>
  </si>
  <si>
    <t>高齢化率</t>
    <rPh sb="0" eb="3">
      <t>コウレイカ</t>
    </rPh>
    <rPh sb="3" eb="4">
      <t>リツ</t>
    </rPh>
    <phoneticPr fontId="2"/>
  </si>
  <si>
    <t>65歳～74歳</t>
    <rPh sb="2" eb="3">
      <t>サイ</t>
    </rPh>
    <rPh sb="6" eb="7">
      <t>サイ</t>
    </rPh>
    <phoneticPr fontId="2"/>
  </si>
  <si>
    <t>75歳以上</t>
    <rPh sb="2" eb="3">
      <t>サイ</t>
    </rPh>
    <rPh sb="3" eb="5">
      <t>イジョウ</t>
    </rPh>
    <phoneticPr fontId="2"/>
  </si>
  <si>
    <t>　広域連合全体</t>
    <rPh sb="1" eb="3">
      <t>コウイキ</t>
    </rPh>
    <rPh sb="3" eb="5">
      <t>レンゴウ</t>
    </rPh>
    <rPh sb="5" eb="7">
      <t>ゼンタイ</t>
    </rPh>
    <phoneticPr fontId="2"/>
  </si>
  <si>
    <t>　粕屋支部</t>
    <rPh sb="1" eb="3">
      <t>カスヤ</t>
    </rPh>
    <rPh sb="3" eb="5">
      <t>シブ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</si>
  <si>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</si>
  <si>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</si>
  <si>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</si>
  <si>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</si>
  <si>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</si>
  <si>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</si>
  <si>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豊築支部</t>
    <rPh sb="1" eb="3">
      <t>ホウチク</t>
    </rPh>
    <rPh sb="3" eb="5">
      <t>シブ</t>
    </rPh>
    <phoneticPr fontId="2"/>
  </si>
  <si>
    <t>0歳～39歳</t>
    <rPh sb="1" eb="2">
      <t>サイ</t>
    </rPh>
    <rPh sb="5" eb="6">
      <t>サイ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</si>
  <si>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</si>
  <si>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</si>
  <si>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</si>
  <si>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</si>
  <si>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</si>
  <si>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</si>
  <si>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</si>
  <si>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計</t>
    <rPh sb="0" eb="1">
      <t>ケイ</t>
    </rPh>
    <phoneticPr fontId="2"/>
  </si>
  <si>
    <t>総　　数</t>
    <rPh sb="0" eb="1">
      <t>ソウ</t>
    </rPh>
    <rPh sb="3" eb="4">
      <t>スウ</t>
    </rPh>
    <phoneticPr fontId="2"/>
  </si>
  <si>
    <t>（単位：人）</t>
    <rPh sb="1" eb="3">
      <t>タンイ</t>
    </rPh>
    <rPh sb="4" eb="5">
      <t>ニン</t>
    </rPh>
    <phoneticPr fontId="2"/>
  </si>
  <si>
    <t>１．人口統計（当月末現在）</t>
    <rPh sb="2" eb="4">
      <t>ジンコウ</t>
    </rPh>
    <rPh sb="4" eb="6">
      <t>トウケイ</t>
    </rPh>
    <rPh sb="7" eb="8">
      <t>トウ</t>
    </rPh>
    <rPh sb="8" eb="10">
      <t>ゲツマツ</t>
    </rPh>
    <rPh sb="10" eb="12">
      <t>ゲンザイ</t>
    </rPh>
    <phoneticPr fontId="2"/>
  </si>
  <si>
    <t>３．給付受給状況（当月利用分）</t>
    <rPh sb="2" eb="4">
      <t>キュウフ</t>
    </rPh>
    <rPh sb="4" eb="6">
      <t>ジュキュウ</t>
    </rPh>
    <rPh sb="6" eb="8">
      <t>ジョウキョウ</t>
    </rPh>
    <rPh sb="9" eb="11">
      <t>トウゲツ</t>
    </rPh>
    <rPh sb="11" eb="13">
      <t>リヨウ</t>
    </rPh>
    <rPh sb="13" eb="14">
      <t>ブン</t>
    </rPh>
    <phoneticPr fontId="2"/>
  </si>
  <si>
    <t>前期（65歳～74歳）</t>
    <rPh sb="0" eb="2">
      <t>ゼンキ</t>
    </rPh>
    <rPh sb="5" eb="6">
      <t>サイ</t>
    </rPh>
    <rPh sb="9" eb="10">
      <t>サイ</t>
    </rPh>
    <phoneticPr fontId="2"/>
  </si>
  <si>
    <t>後期（75歳以上）</t>
    <rPh sb="0" eb="2">
      <t>コウキ</t>
    </rPh>
    <rPh sb="5" eb="6">
      <t>サイ</t>
    </rPh>
    <rPh sb="6" eb="8">
      <t>イジョウ</t>
    </rPh>
    <phoneticPr fontId="2"/>
  </si>
  <si>
    <t>後期率</t>
    <rPh sb="0" eb="2">
      <t>コウキ</t>
    </rPh>
    <rPh sb="2" eb="3">
      <t>リツ</t>
    </rPh>
    <phoneticPr fontId="2"/>
  </si>
  <si>
    <t>前期率</t>
    <rPh sb="0" eb="2">
      <t>ゼンキ</t>
    </rPh>
    <rPh sb="2" eb="3">
      <t>リツ</t>
    </rPh>
    <phoneticPr fontId="2"/>
  </si>
  <si>
    <t>＊出現率は要介護・要支援認定者数を65歳以上人口で除した数値</t>
    <rPh sb="1" eb="3">
      <t>シュツゲン</t>
    </rPh>
    <rPh sb="3" eb="4">
      <t>リツ</t>
    </rPh>
    <rPh sb="5" eb="8">
      <t>ヨウカイゴ</t>
    </rPh>
    <rPh sb="9" eb="12">
      <t>ヨウシエン</t>
    </rPh>
    <rPh sb="12" eb="15">
      <t>ニンテイシャ</t>
    </rPh>
    <rPh sb="15" eb="16">
      <t>カズ</t>
    </rPh>
    <rPh sb="19" eb="22">
      <t>サイイジョウ</t>
    </rPh>
    <rPh sb="22" eb="24">
      <t>ジンコウ</t>
    </rPh>
    <rPh sb="25" eb="26">
      <t>ジョ</t>
    </rPh>
    <rPh sb="28" eb="30">
      <t>スウチ</t>
    </rPh>
    <phoneticPr fontId="2"/>
  </si>
  <si>
    <t>２-２．要介護・要支援認定者数（支部別）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8">
      <t>シブ</t>
    </rPh>
    <rPh sb="18" eb="19">
      <t>ベツ</t>
    </rPh>
    <phoneticPr fontId="2"/>
  </si>
  <si>
    <t>２-１．要介護・要支援認定者数</t>
    <rPh sb="4" eb="7">
      <t>ヨウカイゴ</t>
    </rPh>
    <rPh sb="8" eb="11">
      <t>ヨウシエン</t>
    </rPh>
    <rPh sb="11" eb="14">
      <t>ニンテイシャ</t>
    </rPh>
    <rPh sb="14" eb="15">
      <t>カズ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</si>
  <si>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</si>
  <si>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</si>
  <si>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</si>
  <si>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</si>
  <si>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</si>
  <si>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</si>
  <si>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広域連合</t>
    <rPh sb="1" eb="3">
      <t>コウイキ</t>
    </rPh>
    <rPh sb="3" eb="5">
      <t>レンゴウ</t>
    </rPh>
    <phoneticPr fontId="2"/>
  </si>
  <si>
    <t>※表中の数値は第１号被保険者のみ</t>
    <rPh sb="1" eb="3">
      <t>ヒョウチュウ</t>
    </rPh>
    <rPh sb="4" eb="6">
      <t>スウチ</t>
    </rPh>
    <rPh sb="7" eb="8">
      <t>ダイ</t>
    </rPh>
    <rPh sb="9" eb="10">
      <t>ゴウ</t>
    </rPh>
    <rPh sb="10" eb="14">
      <t>ヒホケンシャ</t>
    </rPh>
    <phoneticPr fontId="2"/>
  </si>
  <si>
    <t>利用人数</t>
    <rPh sb="0" eb="2">
      <t>リヨウ</t>
    </rPh>
    <rPh sb="2" eb="4">
      <t>ニンズウ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</si>
  <si>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</si>
  <si>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費用総額（千円）</t>
    <rPh sb="0" eb="2">
      <t>ヒヨウ</t>
    </rPh>
    <rPh sb="2" eb="4">
      <t>ソウガク</t>
    </rPh>
    <rPh sb="5" eb="7">
      <t>センエン</t>
    </rPh>
    <phoneticPr fontId="2"/>
  </si>
  <si>
    <t>費用額/一人（円）</t>
    <rPh sb="0" eb="2">
      <t>ヒヨウ</t>
    </rPh>
    <rPh sb="2" eb="3">
      <t>ガク</t>
    </rPh>
    <rPh sb="4" eb="6">
      <t>１ニン</t>
    </rPh>
    <rPh sb="7" eb="8">
      <t>エン</t>
    </rPh>
    <phoneticPr fontId="2"/>
  </si>
  <si>
    <t>区分</t>
    <rPh sb="0" eb="2">
      <t>クブン</t>
    </rPh>
    <phoneticPr fontId="2"/>
  </si>
  <si>
    <t>在宅（予防）</t>
    <rPh sb="0" eb="2">
      <t>ザイタク</t>
    </rPh>
    <rPh sb="3" eb="5">
      <t>ヨボウ</t>
    </rPh>
    <phoneticPr fontId="2"/>
  </si>
  <si>
    <t>構成比</t>
    <rPh sb="0" eb="3">
      <t>コウセイヒ</t>
    </rPh>
    <phoneticPr fontId="2"/>
  </si>
  <si>
    <t>在宅（介護）</t>
    <rPh sb="0" eb="2">
      <t>ザイタク</t>
    </rPh>
    <rPh sb="3" eb="5">
      <t>カイゴ</t>
    </rPh>
    <phoneticPr fontId="2"/>
  </si>
  <si>
    <t>施設</t>
    <rPh sb="0" eb="2">
      <t>シセツ</t>
    </rPh>
    <phoneticPr fontId="2"/>
  </si>
  <si>
    <t>合計</t>
    <rPh sb="0" eb="2">
      <t>ゴウケイ</t>
    </rPh>
    <phoneticPr fontId="2"/>
  </si>
  <si>
    <t>３-１．給付状況（利用状況）</t>
    <rPh sb="4" eb="6">
      <t>キュウフ</t>
    </rPh>
    <rPh sb="6" eb="8">
      <t>ジョウキョウ</t>
    </rPh>
    <rPh sb="9" eb="11">
      <t>リヨウ</t>
    </rPh>
    <rPh sb="11" eb="13">
      <t>ジョウキョウ</t>
    </rPh>
    <phoneticPr fontId="2"/>
  </si>
  <si>
    <t>サービス名</t>
    <rPh sb="4" eb="5">
      <t>メイ</t>
    </rPh>
    <phoneticPr fontId="2"/>
  </si>
  <si>
    <t>予防給付</t>
    <rPh sb="0" eb="2">
      <t>ヨボウ</t>
    </rPh>
    <rPh sb="2" eb="4">
      <t>キュウフ</t>
    </rPh>
    <phoneticPr fontId="2"/>
  </si>
  <si>
    <t>介護給付</t>
    <rPh sb="0" eb="2">
      <t>カイゴ</t>
    </rPh>
    <rPh sb="2" eb="4">
      <t>キュウフ</t>
    </rPh>
    <phoneticPr fontId="2"/>
  </si>
  <si>
    <t>夜間訪問</t>
    <rPh sb="0" eb="2">
      <t>ヤカン</t>
    </rPh>
    <rPh sb="2" eb="4">
      <t>ホウモン</t>
    </rPh>
    <phoneticPr fontId="2"/>
  </si>
  <si>
    <t>通所介護</t>
    <rPh sb="0" eb="1">
      <t>ツウ</t>
    </rPh>
    <rPh sb="1" eb="2">
      <t>ショ</t>
    </rPh>
    <rPh sb="2" eb="4">
      <t>カイゴ</t>
    </rPh>
    <phoneticPr fontId="2"/>
  </si>
  <si>
    <t>通所リハ</t>
    <rPh sb="0" eb="1">
      <t>ツウ</t>
    </rPh>
    <rPh sb="1" eb="2">
      <t>ショ</t>
    </rPh>
    <phoneticPr fontId="2"/>
  </si>
  <si>
    <t>小規模特定施設</t>
    <rPh sb="0" eb="3">
      <t>ショウキボ</t>
    </rPh>
    <rPh sb="3" eb="5">
      <t>トクテイ</t>
    </rPh>
    <rPh sb="5" eb="7">
      <t>シセツ</t>
    </rPh>
    <phoneticPr fontId="2"/>
  </si>
  <si>
    <t>居宅療養</t>
    <phoneticPr fontId="2"/>
  </si>
  <si>
    <t>短期入所</t>
    <phoneticPr fontId="2"/>
  </si>
  <si>
    <t>グループホーム</t>
    <phoneticPr fontId="2"/>
  </si>
  <si>
    <t>合計（延べ人数）</t>
    <rPh sb="0" eb="2">
      <t>ゴウケイ</t>
    </rPh>
    <rPh sb="3" eb="4">
      <t>ノ</t>
    </rPh>
    <rPh sb="5" eb="7">
      <t>ニンズウ</t>
    </rPh>
    <phoneticPr fontId="2"/>
  </si>
  <si>
    <t>予防・介護割合</t>
    <rPh sb="0" eb="2">
      <t>ヨボウ</t>
    </rPh>
    <rPh sb="3" eb="5">
      <t>カイゴ</t>
    </rPh>
    <rPh sb="5" eb="7">
      <t>ワリアイ</t>
    </rPh>
    <phoneticPr fontId="2"/>
  </si>
  <si>
    <t>費用額（千円）</t>
    <rPh sb="0" eb="2">
      <t>ヒヨウ</t>
    </rPh>
    <rPh sb="2" eb="3">
      <t>ガク</t>
    </rPh>
    <rPh sb="4" eb="6">
      <t>センエン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</si>
  <si>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</si>
  <si>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</si>
  <si>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施設名称</t>
    <rPh sb="0" eb="2">
      <t>シセツ</t>
    </rPh>
    <rPh sb="2" eb="4">
      <t>メイショウ</t>
    </rPh>
    <phoneticPr fontId="2"/>
  </si>
  <si>
    <t>介護老人福祉施設（特養）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トクヨウ</t>
    </rPh>
    <phoneticPr fontId="2"/>
  </si>
  <si>
    <t>地域密着型介護老人福祉施設（小規模特養）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4" eb="17">
      <t>ショウキボ</t>
    </rPh>
    <rPh sb="17" eb="19">
      <t>トクヨウ</t>
    </rPh>
    <phoneticPr fontId="2"/>
  </si>
  <si>
    <t>利用人数</t>
    <rPh sb="0" eb="2">
      <t>リヨウ</t>
    </rPh>
    <rPh sb="2" eb="4">
      <t>ニンズウ</t>
    </rPh>
    <phoneticPr fontId="2"/>
  </si>
  <si>
    <t>割合</t>
    <rPh sb="0" eb="2">
      <t>ワリアイ</t>
    </rPh>
    <phoneticPr fontId="2"/>
  </si>
  <si>
    <t>費用額</t>
    <rPh sb="0" eb="2">
      <t>ヒヨウ</t>
    </rPh>
    <rPh sb="2" eb="3">
      <t>ガク</t>
    </rPh>
    <phoneticPr fontId="2"/>
  </si>
  <si>
    <t>３-４．支給限度額比率（在宅）</t>
    <rPh sb="4" eb="6">
      <t>シキュウ</t>
    </rPh>
    <rPh sb="6" eb="8">
      <t>ゲンド</t>
    </rPh>
    <rPh sb="8" eb="9">
      <t>ガク</t>
    </rPh>
    <rPh sb="9" eb="11">
      <t>ヒリツ</t>
    </rPh>
    <rPh sb="12" eb="14">
      <t>ザイタク</t>
    </rPh>
    <phoneticPr fontId="2"/>
  </si>
  <si>
    <t>３-２．在宅サービス別利用状況</t>
    <rPh sb="4" eb="6">
      <t>ザイタク</t>
    </rPh>
    <rPh sb="10" eb="11">
      <t>ベツ</t>
    </rPh>
    <rPh sb="11" eb="13">
      <t>リヨウ</t>
    </rPh>
    <rPh sb="13" eb="15">
      <t>ジョウキョウ</t>
    </rPh>
    <phoneticPr fontId="2"/>
  </si>
  <si>
    <t>３-３．施設サービス別利用状況</t>
    <rPh sb="4" eb="6">
      <t>シセツ</t>
    </rPh>
    <rPh sb="10" eb="11">
      <t>ベツ</t>
    </rPh>
    <rPh sb="11" eb="13">
      <t>リヨウ</t>
    </rPh>
    <rPh sb="13" eb="15">
      <t>ジョウキョウ</t>
    </rPh>
    <phoneticPr fontId="2"/>
  </si>
  <si>
    <t>要介護度</t>
    <rPh sb="0" eb="3">
      <t>ヨウカイゴ</t>
    </rPh>
    <rPh sb="3" eb="4">
      <t>ド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</si>
  <si>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</si>
  <si>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</si>
  <si>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</si>
  <si>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</si>
  <si>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</si>
  <si>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</si>
  <si>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</si>
  <si>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中・重度</t>
    <rPh sb="0" eb="1">
      <t>チュウ</t>
    </rPh>
    <rPh sb="2" eb="4">
      <t>ジュウド</t>
    </rPh>
    <phoneticPr fontId="2"/>
  </si>
  <si>
    <t>人数</t>
    <rPh sb="0" eb="2">
      <t>ニンズウ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</si>
  <si>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</si>
  <si>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限度額比率</t>
    <rPh sb="0" eb="2">
      <t>ゲンド</t>
    </rPh>
    <rPh sb="2" eb="3">
      <t>ガク</t>
    </rPh>
    <rPh sb="3" eb="5">
      <t>ヒリツ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</si>
  <si>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</si>
  <si>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1人あたり
費用額</t>
    <rPh sb="1" eb="2">
      <t>ニン</t>
    </rPh>
    <rPh sb="6" eb="8">
      <t>ヒヨウ</t>
    </rPh>
    <rPh sb="8" eb="9">
      <t>ガク</t>
    </rPh>
    <phoneticPr fontId="2"/>
  </si>
  <si>
    <t>軽　度</t>
    <rPh sb="0" eb="1">
      <t>ケイ</t>
    </rPh>
    <rPh sb="2" eb="3">
      <t>ド</t>
    </rPh>
    <phoneticPr fontId="2"/>
  </si>
  <si>
    <t>合　計</t>
    <rPh sb="0" eb="1">
      <t>ア</t>
    </rPh>
    <rPh sb="2" eb="3">
      <t>ケイ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</si>
  <si>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</si>
  <si>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>第2号被保険者</t>
    <rPh sb="0" eb="1">
      <t>ダイ</t>
    </rPh>
    <rPh sb="2" eb="3">
      <t>ゴウ</t>
    </rPh>
    <rPh sb="3" eb="7">
      <t>ヒホケンシャ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</si>
</sst>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HGｺﾞｼｯｸE"/>
      <family val="3"/>
      <charset val="128"/>
    </font>
    <font>
      <sz val="11"/>
      <name val="HGｺﾞｼｯｸE"/>
      <family val="3"/>
      <charset val="128"/>
    </font>
    <font>
      <b/>
      <sz val="11"/>
      <name val="HGｺﾞｼｯｸE"/>
      <family val="3"/>
      <charset val="128"/>
    </font>
    <font>
      <b/>
      <sz val="12"/>
      <name val="HGｺﾞｼｯｸE"/>
      <family val="3"/>
      <charset val="128"/>
    </font>
    <font>
      <sz val="14"/>
      <name val="HGｺﾞｼｯｸE"/>
      <family val="3"/>
      <charset val="128"/>
    </font>
    <font>
      <sz val="10"/>
      <name val="ＭＳ Ｐゴシック"/>
      <family val="3"/>
      <charset val="128"/>
    </font>
    <font>
      <sz val="11"/>
      <name val="Arial Unicode MS"/>
      <family val="3"/>
      <charset val="128"/>
    </font>
    <font>
      <sz val="9"/>
      <name val="ＭＳ Ｐゴシック"/>
      <family val="3"/>
      <charset val="128"/>
    </font>
    <font>
      <sz val="10"/>
      <name val="Arial Unicode MS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hair">
        <color auto="1"/>
      </left>
      <right style="thin">
        <color indexed="64"/>
      </right>
      <top style="thin">
        <color auto="1"/>
      </top>
      <bottom style="thin">
        <color indexed="64"/>
      </bottom>
      <diagonal style="hair">
        <color auto="1"/>
      </diagonal>
    </border>
    <border diagonalUp="1">
      <left style="hair">
        <color auto="1"/>
      </left>
      <right/>
      <top style="hair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 style="hair">
        <color auto="1"/>
      </left>
      <right style="double">
        <color indexed="64"/>
      </right>
      <top style="hair">
        <color auto="1"/>
      </top>
      <bottom style="thin">
        <color auto="1"/>
      </bottom>
      <diagonal style="hair">
        <color auto="1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8">
    <xf numFmtId="0" fontId="0" fillId="0" borderId="0" xfId="0"/>
    <xf numFmtId="38" fontId="1" fillId="0" borderId="0" xfId="1" applyAlignment="1">
      <alignment vertical="center"/>
    </xf>
    <xf numFmtId="38" fontId="1" fillId="0" borderId="0" xfId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1" fillId="0" borderId="0" xfId="1" applyNumberFormat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0" xfId="0" applyFill="1" applyBorder="1" applyAlignment="1">
      <alignment vertical="center" shrinkToFit="1"/>
    </xf>
    <xf numFmtId="0" fontId="0" fillId="2" borderId="33" xfId="0" applyFill="1" applyBorder="1" applyAlignment="1">
      <alignment vertical="center" shrinkToFit="1"/>
    </xf>
    <xf numFmtId="0" fontId="0" fillId="2" borderId="19" xfId="0" applyFill="1" applyBorder="1" applyAlignment="1">
      <alignment vertical="center" shrinkToFit="1"/>
    </xf>
    <xf numFmtId="0" fontId="0" fillId="2" borderId="28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76" fontId="13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12" fillId="0" borderId="27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12" fillId="0" borderId="2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38" fontId="15" fillId="0" borderId="20" xfId="1" applyFont="1" applyBorder="1" applyAlignment="1">
      <alignment vertical="center"/>
    </xf>
    <xf numFmtId="38" fontId="15" fillId="0" borderId="38" xfId="1" applyFont="1" applyBorder="1" applyAlignment="1">
      <alignment vertical="center"/>
    </xf>
    <xf numFmtId="38" fontId="15" fillId="0" borderId="39" xfId="1" applyFont="1" applyBorder="1" applyAlignment="1">
      <alignment vertical="center"/>
    </xf>
    <xf numFmtId="38" fontId="15" fillId="0" borderId="40" xfId="1" applyFont="1" applyBorder="1" applyAlignment="1">
      <alignment vertical="center"/>
    </xf>
    <xf numFmtId="176" fontId="15" fillId="0" borderId="20" xfId="0" applyNumberFormat="1" applyFont="1" applyBorder="1" applyAlignment="1">
      <alignment vertical="center"/>
    </xf>
    <xf numFmtId="38" fontId="15" fillId="0" borderId="33" xfId="1" applyFont="1" applyBorder="1" applyAlignment="1">
      <alignment vertical="center"/>
    </xf>
    <xf numFmtId="38" fontId="15" fillId="0" borderId="32" xfId="1" applyFont="1" applyBorder="1" applyAlignment="1">
      <alignment vertical="center"/>
    </xf>
    <xf numFmtId="38" fontId="15" fillId="0" borderId="36" xfId="1" applyFont="1" applyBorder="1" applyAlignment="1">
      <alignment vertical="center"/>
    </xf>
    <xf numFmtId="38" fontId="15" fillId="0" borderId="37" xfId="1" applyFont="1" applyBorder="1" applyAlignment="1">
      <alignment vertical="center"/>
    </xf>
    <xf numFmtId="176" fontId="15" fillId="0" borderId="33" xfId="0" applyNumberFormat="1" applyFont="1" applyBorder="1" applyAlignment="1">
      <alignment vertical="center"/>
    </xf>
    <xf numFmtId="38" fontId="15" fillId="0" borderId="19" xfId="1" applyFont="1" applyBorder="1" applyAlignment="1">
      <alignment vertical="center"/>
    </xf>
    <xf numFmtId="38" fontId="15" fillId="0" borderId="5" xfId="1" applyFont="1" applyBorder="1" applyAlignment="1">
      <alignment vertical="center"/>
    </xf>
    <xf numFmtId="38" fontId="15" fillId="0" borderId="30" xfId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176" fontId="15" fillId="0" borderId="19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38" fontId="15" fillId="0" borderId="27" xfId="1" applyFont="1" applyBorder="1" applyAlignment="1">
      <alignment vertical="center"/>
    </xf>
    <xf numFmtId="38" fontId="15" fillId="0" borderId="18" xfId="1" applyFont="1" applyBorder="1" applyAlignment="1">
      <alignment vertical="center"/>
    </xf>
    <xf numFmtId="38" fontId="15" fillId="0" borderId="43" xfId="1" applyFont="1" applyBorder="1" applyAlignment="1">
      <alignment vertical="center"/>
    </xf>
    <xf numFmtId="38" fontId="15" fillId="0" borderId="14" xfId="1" applyFont="1" applyBorder="1" applyAlignment="1">
      <alignment vertical="center"/>
    </xf>
    <xf numFmtId="38" fontId="15" fillId="0" borderId="42" xfId="1" applyFont="1" applyBorder="1" applyAlignment="1">
      <alignment vertical="center"/>
    </xf>
    <xf numFmtId="38" fontId="15" fillId="0" borderId="44" xfId="1" applyFont="1" applyBorder="1" applyAlignment="1">
      <alignment vertical="center"/>
    </xf>
    <xf numFmtId="38" fontId="15" fillId="0" borderId="9" xfId="1" applyFont="1" applyBorder="1" applyAlignment="1">
      <alignment vertical="center"/>
    </xf>
    <xf numFmtId="38" fontId="15" fillId="0" borderId="8" xfId="1" applyFont="1" applyBorder="1" applyAlignment="1">
      <alignment vertical="center"/>
    </xf>
    <xf numFmtId="38" fontId="15" fillId="0" borderId="45" xfId="1" applyFont="1" applyBorder="1" applyAlignment="1">
      <alignment vertical="center"/>
    </xf>
    <xf numFmtId="38" fontId="15" fillId="0" borderId="46" xfId="1" applyFont="1" applyBorder="1" applyAlignment="1">
      <alignment vertical="center"/>
    </xf>
    <xf numFmtId="176" fontId="15" fillId="0" borderId="22" xfId="0" applyNumberFormat="1" applyFont="1" applyBorder="1" applyAlignment="1">
      <alignment vertical="center"/>
    </xf>
    <xf numFmtId="176" fontId="15" fillId="0" borderId="41" xfId="0" applyNumberFormat="1" applyFont="1" applyBorder="1" applyAlignment="1">
      <alignment vertical="center"/>
    </xf>
    <xf numFmtId="176" fontId="15" fillId="0" borderId="25" xfId="0" applyNumberFormat="1" applyFont="1" applyBorder="1" applyAlignment="1">
      <alignment vertical="center"/>
    </xf>
    <xf numFmtId="0" fontId="14" fillId="0" borderId="13" xfId="0" applyFont="1" applyBorder="1" applyAlignment="1">
      <alignment vertical="center" shrinkToFit="1"/>
    </xf>
    <xf numFmtId="0" fontId="14" fillId="0" borderId="23" xfId="0" applyFont="1" applyBorder="1" applyAlignment="1">
      <alignment vertical="center" shrinkToFit="1"/>
    </xf>
    <xf numFmtId="176" fontId="0" fillId="0" borderId="0" xfId="0" applyNumberFormat="1" applyAlignment="1">
      <alignment vertical="center"/>
    </xf>
    <xf numFmtId="176" fontId="15" fillId="0" borderId="47" xfId="0" applyNumberFormat="1" applyFont="1" applyBorder="1" applyAlignment="1">
      <alignment vertical="center"/>
    </xf>
    <xf numFmtId="176" fontId="15" fillId="0" borderId="48" xfId="0" applyNumberFormat="1" applyFont="1" applyBorder="1" applyAlignment="1">
      <alignment vertical="center"/>
    </xf>
    <xf numFmtId="0" fontId="0" fillId="0" borderId="5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9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57" xfId="0" applyBorder="1" applyAlignment="1">
      <alignment horizontal="center" vertical="center" shrinkToFit="1"/>
    </xf>
    <xf numFmtId="0" fontId="1" fillId="0" borderId="65" xfId="0" applyFont="1" applyBorder="1" applyAlignment="1">
      <alignment horizontal="center" vertical="center" textRotation="255"/>
    </xf>
    <xf numFmtId="0" fontId="1" fillId="0" borderId="65" xfId="0" applyFont="1" applyBorder="1" applyAlignment="1">
      <alignment horizontal="left" vertical="center"/>
    </xf>
    <xf numFmtId="0" fontId="1" fillId="0" borderId="66" xfId="0" applyFont="1" applyBorder="1" applyAlignment="1">
      <alignment horizontal="center" vertical="center" textRotation="255"/>
    </xf>
    <xf numFmtId="0" fontId="1" fillId="0" borderId="67" xfId="0" applyFont="1" applyBorder="1" applyAlignment="1">
      <alignment horizontal="center" vertical="center" textRotation="255"/>
    </xf>
    <xf numFmtId="0" fontId="1" fillId="0" borderId="2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38" fontId="15" fillId="0" borderId="49" xfId="1" applyFont="1" applyBorder="1" applyAlignment="1">
      <alignment vertical="center"/>
    </xf>
    <xf numFmtId="176" fontId="15" fillId="0" borderId="16" xfId="1" applyNumberFormat="1" applyFont="1" applyBorder="1" applyAlignment="1">
      <alignment vertical="center"/>
    </xf>
    <xf numFmtId="176" fontId="15" fillId="0" borderId="17" xfId="1" applyNumberFormat="1" applyFont="1" applyBorder="1" applyAlignment="1">
      <alignment vertical="center"/>
    </xf>
    <xf numFmtId="38" fontId="15" fillId="0" borderId="61" xfId="1" applyFont="1" applyBorder="1" applyAlignment="1">
      <alignment vertical="center"/>
    </xf>
    <xf numFmtId="38" fontId="15" fillId="0" borderId="55" xfId="1" applyFont="1" applyBorder="1" applyAlignment="1">
      <alignment vertical="center"/>
    </xf>
    <xf numFmtId="38" fontId="15" fillId="0" borderId="51" xfId="1" applyFont="1" applyBorder="1" applyAlignment="1">
      <alignment vertical="center"/>
    </xf>
    <xf numFmtId="176" fontId="15" fillId="0" borderId="10" xfId="1" applyNumberFormat="1" applyFont="1" applyBorder="1" applyAlignment="1">
      <alignment vertical="center"/>
    </xf>
    <xf numFmtId="176" fontId="15" fillId="0" borderId="12" xfId="1" applyNumberFormat="1" applyFont="1" applyBorder="1" applyAlignment="1">
      <alignment vertical="center"/>
    </xf>
    <xf numFmtId="38" fontId="15" fillId="0" borderId="62" xfId="1" applyFont="1" applyBorder="1" applyAlignment="1">
      <alignment vertical="center"/>
    </xf>
    <xf numFmtId="38" fontId="15" fillId="0" borderId="56" xfId="1" applyFont="1" applyBorder="1" applyAlignment="1">
      <alignment vertical="center"/>
    </xf>
    <xf numFmtId="38" fontId="15" fillId="0" borderId="53" xfId="1" applyFont="1" applyBorder="1" applyAlignment="1">
      <alignment vertical="center"/>
    </xf>
    <xf numFmtId="38" fontId="15" fillId="0" borderId="63" xfId="1" applyFont="1" applyBorder="1" applyAlignment="1">
      <alignment vertical="center"/>
    </xf>
    <xf numFmtId="38" fontId="15" fillId="0" borderId="31" xfId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23" xfId="0" applyFont="1" applyBorder="1" applyAlignment="1">
      <alignment vertical="center"/>
    </xf>
    <xf numFmtId="0" fontId="1" fillId="0" borderId="70" xfId="0" applyFont="1" applyBorder="1" applyAlignment="1">
      <alignment horizontal="left" vertical="center"/>
    </xf>
    <xf numFmtId="0" fontId="1" fillId="0" borderId="71" xfId="0" applyFont="1" applyBorder="1" applyAlignment="1">
      <alignment horizontal="left" vertical="center"/>
    </xf>
    <xf numFmtId="0" fontId="1" fillId="0" borderId="71" xfId="0" applyFont="1" applyFill="1" applyBorder="1" applyAlignment="1">
      <alignment horizontal="left" vertical="center"/>
    </xf>
    <xf numFmtId="38" fontId="15" fillId="0" borderId="50" xfId="1" applyFont="1" applyBorder="1" applyAlignment="1">
      <alignment vertical="center"/>
    </xf>
    <xf numFmtId="38" fontId="15" fillId="0" borderId="52" xfId="1" applyFont="1" applyBorder="1" applyAlignment="1">
      <alignment vertical="center"/>
    </xf>
    <xf numFmtId="38" fontId="15" fillId="0" borderId="54" xfId="1" applyFont="1" applyBorder="1" applyAlignment="1">
      <alignment vertical="center"/>
    </xf>
    <xf numFmtId="176" fontId="15" fillId="0" borderId="50" xfId="1" applyNumberFormat="1" applyFont="1" applyBorder="1" applyAlignment="1">
      <alignment vertical="center"/>
    </xf>
    <xf numFmtId="176" fontId="15" fillId="0" borderId="52" xfId="1" applyNumberFormat="1" applyFont="1" applyBorder="1" applyAlignment="1">
      <alignment vertical="center"/>
    </xf>
    <xf numFmtId="176" fontId="15" fillId="0" borderId="54" xfId="1" applyNumberFormat="1" applyFont="1" applyBorder="1" applyAlignment="1">
      <alignment vertical="center"/>
    </xf>
    <xf numFmtId="0" fontId="0" fillId="0" borderId="68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76" fontId="15" fillId="0" borderId="23" xfId="1" applyNumberFormat="1" applyFont="1" applyBorder="1" applyAlignment="1">
      <alignment vertical="center"/>
    </xf>
    <xf numFmtId="176" fontId="15" fillId="0" borderId="24" xfId="1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176" fontId="15" fillId="0" borderId="58" xfId="1" applyNumberFormat="1" applyFont="1" applyBorder="1" applyAlignment="1">
      <alignment vertical="center"/>
    </xf>
    <xf numFmtId="38" fontId="15" fillId="0" borderId="57" xfId="1" applyFont="1" applyBorder="1" applyAlignment="1">
      <alignment vertical="center"/>
    </xf>
    <xf numFmtId="176" fontId="15" fillId="0" borderId="22" xfId="1" applyNumberFormat="1" applyFont="1" applyBorder="1" applyAlignment="1">
      <alignment vertical="center"/>
    </xf>
    <xf numFmtId="38" fontId="15" fillId="0" borderId="11" xfId="1" applyFont="1" applyBorder="1" applyAlignment="1">
      <alignment vertical="center"/>
    </xf>
    <xf numFmtId="176" fontId="15" fillId="0" borderId="71" xfId="1" applyNumberFormat="1" applyFont="1" applyBorder="1" applyAlignment="1">
      <alignment vertical="center"/>
    </xf>
    <xf numFmtId="38" fontId="15" fillId="0" borderId="2" xfId="1" applyFont="1" applyBorder="1" applyAlignment="1">
      <alignment vertical="center"/>
    </xf>
    <xf numFmtId="176" fontId="15" fillId="0" borderId="29" xfId="1" applyNumberFormat="1" applyFont="1" applyBorder="1" applyAlignment="1">
      <alignment vertical="center"/>
    </xf>
    <xf numFmtId="38" fontId="15" fillId="0" borderId="67" xfId="1" applyFont="1" applyBorder="1" applyAlignment="1">
      <alignment vertical="center"/>
    </xf>
    <xf numFmtId="176" fontId="15" fillId="0" borderId="73" xfId="1" applyNumberFormat="1" applyFont="1" applyBorder="1" applyAlignment="1">
      <alignment vertical="center"/>
    </xf>
    <xf numFmtId="38" fontId="15" fillId="0" borderId="68" xfId="1" applyFont="1" applyBorder="1" applyAlignment="1">
      <alignment vertical="center"/>
    </xf>
    <xf numFmtId="38" fontId="15" fillId="0" borderId="69" xfId="1" applyFont="1" applyBorder="1" applyAlignment="1">
      <alignment vertical="center"/>
    </xf>
    <xf numFmtId="38" fontId="15" fillId="0" borderId="77" xfId="1" applyFont="1" applyBorder="1" applyAlignment="1">
      <alignment vertical="center"/>
    </xf>
    <xf numFmtId="176" fontId="15" fillId="0" borderId="15" xfId="1" applyNumberFormat="1" applyFont="1" applyBorder="1" applyAlignment="1">
      <alignment vertical="center"/>
    </xf>
    <xf numFmtId="176" fontId="15" fillId="0" borderId="1" xfId="1" applyNumberFormat="1" applyFont="1" applyBorder="1" applyAlignment="1">
      <alignment vertical="center"/>
    </xf>
    <xf numFmtId="38" fontId="15" fillId="0" borderId="78" xfId="1" applyFont="1" applyBorder="1" applyAlignment="1">
      <alignment vertical="center"/>
    </xf>
    <xf numFmtId="0" fontId="14" fillId="0" borderId="27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 wrapText="1"/>
    </xf>
    <xf numFmtId="0" fontId="14" fillId="0" borderId="76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38" fontId="0" fillId="0" borderId="0" xfId="0" applyNumberFormat="1" applyAlignment="1">
      <alignment vertical="center"/>
    </xf>
    <xf numFmtId="38" fontId="15" fillId="0" borderId="54" xfId="1" applyFont="1" applyBorder="1" applyAlignment="1">
      <alignment vertical="center" shrinkToFit="1"/>
    </xf>
    <xf numFmtId="38" fontId="15" fillId="0" borderId="77" xfId="1" applyFont="1" applyBorder="1" applyAlignment="1">
      <alignment vertical="center" shrinkToFit="1"/>
    </xf>
    <xf numFmtId="38" fontId="15" fillId="0" borderId="60" xfId="1" applyFont="1" applyBorder="1" applyAlignment="1">
      <alignment vertical="center"/>
    </xf>
    <xf numFmtId="38" fontId="15" fillId="0" borderId="80" xfId="1" applyFont="1" applyBorder="1" applyAlignment="1">
      <alignment vertical="center"/>
    </xf>
    <xf numFmtId="176" fontId="15" fillId="0" borderId="81" xfId="1" applyNumberFormat="1" applyFont="1" applyBorder="1" applyAlignment="1">
      <alignment vertical="center"/>
    </xf>
    <xf numFmtId="38" fontId="15" fillId="0" borderId="81" xfId="1" applyFont="1" applyBorder="1" applyAlignment="1">
      <alignment vertical="center"/>
    </xf>
    <xf numFmtId="176" fontId="15" fillId="0" borderId="4" xfId="1" applyNumberFormat="1" applyFont="1" applyBorder="1" applyAlignment="1">
      <alignment vertical="center"/>
    </xf>
    <xf numFmtId="38" fontId="15" fillId="0" borderId="82" xfId="1" applyFont="1" applyBorder="1" applyAlignment="1">
      <alignment vertical="center"/>
    </xf>
    <xf numFmtId="176" fontId="15" fillId="0" borderId="78" xfId="1" applyNumberFormat="1" applyFont="1" applyBorder="1" applyAlignment="1">
      <alignment vertical="center"/>
    </xf>
    <xf numFmtId="176" fontId="15" fillId="0" borderId="83" xfId="1" applyNumberFormat="1" applyFont="1" applyBorder="1" applyAlignment="1">
      <alignment vertical="center"/>
    </xf>
    <xf numFmtId="38" fontId="15" fillId="0" borderId="84" xfId="1" applyFont="1" applyBorder="1" applyAlignment="1">
      <alignment vertical="center"/>
    </xf>
    <xf numFmtId="38" fontId="15" fillId="0" borderId="85" xfId="1" applyFont="1" applyBorder="1" applyAlignment="1">
      <alignment vertical="center"/>
    </xf>
    <xf numFmtId="38" fontId="15" fillId="0" borderId="86" xfId="1" applyFont="1" applyBorder="1" applyAlignment="1">
      <alignment vertical="center"/>
    </xf>
    <xf numFmtId="0" fontId="15" fillId="0" borderId="87" xfId="0" applyFont="1" applyBorder="1" applyAlignment="1">
      <alignment vertical="center"/>
    </xf>
    <xf numFmtId="0" fontId="15" fillId="0" borderId="88" xfId="0" applyFont="1" applyBorder="1" applyAlignment="1">
      <alignment vertical="center"/>
    </xf>
    <xf numFmtId="38" fontId="15" fillId="0" borderId="72" xfId="1" applyFont="1" applyBorder="1" applyAlignment="1">
      <alignment vertical="center"/>
    </xf>
    <xf numFmtId="38" fontId="15" fillId="0" borderId="89" xfId="1" applyFont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2" fillId="0" borderId="32" xfId="0" applyFont="1" applyBorder="1" applyAlignment="1">
      <alignment horizontal="left" vertical="center" shrinkToFit="1"/>
    </xf>
    <xf numFmtId="0" fontId="12" fillId="0" borderId="35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 shrinkToFit="1"/>
    </xf>
    <xf numFmtId="0" fontId="12" fillId="0" borderId="28" xfId="0" applyFont="1" applyBorder="1" applyAlignment="1">
      <alignment horizontal="left" vertical="center" shrinkToFit="1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15" fillId="0" borderId="2" xfId="1" applyNumberFormat="1" applyFont="1" applyBorder="1" applyAlignment="1">
      <alignment vertical="center"/>
    </xf>
    <xf numFmtId="176" fontId="15" fillId="0" borderId="79" xfId="1" applyNumberFormat="1" applyFont="1" applyBorder="1" applyAlignment="1">
      <alignment vertical="center"/>
    </xf>
    <xf numFmtId="176" fontId="15" fillId="0" borderId="29" xfId="1" applyNumberFormat="1" applyFont="1" applyBorder="1" applyAlignment="1">
      <alignment vertical="center"/>
    </xf>
    <xf numFmtId="176" fontId="15" fillId="0" borderId="73" xfId="1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9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人口統計!$J$4</c:f>
              <c:strCache>
                <c:ptCount val="1"/>
                <c:pt idx="0">
                  <c:v>0歳～39歳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人口統計!$J$6:$J$13</c:f>
            </c:numRef>
          </c:val>
        </c:ser>
        <c:ser>
          <c:idx val="6"/>
          <c:order val="1"/>
          <c:tx>
            <c:strRef>
              <c:f>人口統計!$G$3:$G$4</c:f>
              <c:strCache>
                <c:ptCount val="1"/>
                <c:pt idx="0">
                  <c:v>40歳～64歳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3.344481605351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人口統計!$G$6:$G$13</c:f>
              <c:numCache>
                <c:formatCode>#,##0_);[Red]\(#,##0\)</c:formatCode>
                <c:ptCount val="8"/>
                <c:pt idx="0">
                  <c:v>58129</c:v>
                </c:pt>
                <c:pt idx="1">
                  <c:v>31541</c:v>
                </c:pt>
                <c:pt idx="2">
                  <c:v>17795</c:v>
                </c:pt>
                <c:pt idx="3">
                  <c:v>10722</c:v>
                </c:pt>
                <c:pt idx="4">
                  <c:v>15223</c:v>
                </c:pt>
                <c:pt idx="5">
                  <c:v>34266</c:v>
                </c:pt>
                <c:pt idx="6">
                  <c:v>47626</c:v>
                </c:pt>
                <c:pt idx="7">
                  <c:v>19486</c:v>
                </c:pt>
              </c:numCache>
            </c:numRef>
          </c:val>
        </c:ser>
        <c:ser>
          <c:idx val="3"/>
          <c:order val="2"/>
          <c:tx>
            <c:strRef>
              <c:f>人口統計!$E$4</c:f>
              <c:strCache>
                <c:ptCount val="1"/>
                <c:pt idx="0">
                  <c:v>65歳～74歳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人口統計!$E$6:$E$13</c:f>
              <c:numCache>
                <c:formatCode>#,##0_);[Red]\(#,##0\)</c:formatCode>
                <c:ptCount val="8"/>
                <c:pt idx="0">
                  <c:v>21031</c:v>
                </c:pt>
                <c:pt idx="1">
                  <c:v>14149</c:v>
                </c:pt>
                <c:pt idx="2">
                  <c:v>8125</c:v>
                </c:pt>
                <c:pt idx="3">
                  <c:v>4194</c:v>
                </c:pt>
                <c:pt idx="4">
                  <c:v>6114</c:v>
                </c:pt>
                <c:pt idx="5">
                  <c:v>14033</c:v>
                </c:pt>
                <c:pt idx="6">
                  <c:v>21584</c:v>
                </c:pt>
                <c:pt idx="7">
                  <c:v>9212</c:v>
                </c:pt>
              </c:numCache>
            </c:numRef>
          </c:val>
        </c:ser>
        <c:ser>
          <c:idx val="4"/>
          <c:order val="3"/>
          <c:tx>
            <c:strRef>
              <c:f>人口統計!$F$4</c:f>
              <c:strCache>
                <c:ptCount val="1"/>
                <c:pt idx="0">
                  <c:v>75歳以上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0"/>
                  <c:y val="-6.68896321070234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6878692375918974E-17"/>
                  <c:y val="-6.688963210702422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人口統計!$F$6:$F$13</c:f>
              <c:numCache>
                <c:formatCode>#,##0_);[Red]\(#,##0\)</c:formatCode>
                <c:ptCount val="8"/>
                <c:pt idx="0">
                  <c:v>16396</c:v>
                </c:pt>
                <c:pt idx="1">
                  <c:v>13165</c:v>
                </c:pt>
                <c:pt idx="2">
                  <c:v>9150</c:v>
                </c:pt>
                <c:pt idx="3">
                  <c:v>4253</c:v>
                </c:pt>
                <c:pt idx="4">
                  <c:v>7030</c:v>
                </c:pt>
                <c:pt idx="5">
                  <c:v>14829</c:v>
                </c:pt>
                <c:pt idx="6">
                  <c:v>23605</c:v>
                </c:pt>
                <c:pt idx="7">
                  <c:v>10172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8878208"/>
        <c:axId val="98879744"/>
      </c:barChart>
      <c:lineChart>
        <c:grouping val="standard"/>
        <c:varyColors val="0"/>
        <c:ser>
          <c:idx val="1"/>
          <c:order val="4"/>
          <c:tx>
            <c:strRef>
              <c:f>人口統計!$H$3</c:f>
              <c:strCache>
                <c:ptCount val="1"/>
                <c:pt idx="0">
                  <c:v>高齢化率</c:v>
                </c:pt>
              </c:strCache>
            </c:strRef>
          </c:tx>
          <c:dLbls>
            <c:dLbl>
              <c:idx val="0"/>
              <c:layout>
                <c:manualLayout>
                  <c:x val="-4.6816479400749081E-2"/>
                  <c:y val="-4.682274247491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3707865168539256E-2"/>
                  <c:y val="-3.121516164994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453183520599251E-3"/>
                  <c:y val="6.688963210702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3707865168539325E-2"/>
                  <c:y val="-3.3444816053511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人口統計!$H$6:$H$13</c:f>
              <c:numCache>
                <c:formatCode>0.0%</c:formatCode>
                <c:ptCount val="8"/>
                <c:pt idx="0">
                  <c:v>0.20775118926690092</c:v>
                </c:pt>
                <c:pt idx="1">
                  <c:v>0.28338434403693519</c:v>
                </c:pt>
                <c:pt idx="2">
                  <c:v>0.31452552618163282</c:v>
                </c:pt>
                <c:pt idx="3">
                  <c:v>0.26417513682564503</c:v>
                </c:pt>
                <c:pt idx="4">
                  <c:v>0.27811514779628022</c:v>
                </c:pt>
                <c:pt idx="5">
                  <c:v>0.27608306788724041</c:v>
                </c:pt>
                <c:pt idx="6">
                  <c:v>0.30450603432591422</c:v>
                </c:pt>
                <c:pt idx="7">
                  <c:v>0.31340339531123684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91264"/>
        <c:axId val="98889728"/>
      </c:lineChart>
      <c:catAx>
        <c:axId val="988782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98879744"/>
        <c:crosses val="autoZero"/>
        <c:auto val="1"/>
        <c:lblAlgn val="ctr"/>
        <c:lblOffset val="100"/>
        <c:noMultiLvlLbl val="0"/>
      </c:catAx>
      <c:valAx>
        <c:axId val="9887974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98878208"/>
        <c:crosses val="autoZero"/>
        <c:crossBetween val="between"/>
      </c:valAx>
      <c:valAx>
        <c:axId val="98889728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98891264"/>
        <c:crosses val="max"/>
        <c:crossBetween val="between"/>
      </c:valAx>
      <c:catAx>
        <c:axId val="98891264"/>
        <c:scaling>
          <c:orientation val="minMax"/>
        </c:scaling>
        <c:delete val="1"/>
        <c:axPos val="b"/>
        <c:majorTickMark val="out"/>
        <c:minorTickMark val="none"/>
        <c:tickLblPos val="nextTo"/>
        <c:crossAx val="98889728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施設サービス内訳（費用額）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給付状況!$J$72</c:f>
              <c:strCache>
                <c:ptCount val="1"/>
                <c:pt idx="0">
                  <c:v>割合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(給付状況!$B$73,給付状況!$B$75:$B$76)</c:f>
              <c:strCache>
                <c:ptCount val="3"/>
                <c:pt idx="0">
                  <c:v>介護老人福祉施設（特養）</c:v>
                </c:pt>
                <c:pt idx="1">
                  <c:v>介護老人保健施設</c:v>
                </c:pt>
                <c:pt idx="2">
                  <c:v>介護療養型医療施設</c:v>
                </c:pt>
              </c:strCache>
            </c:strRef>
          </c:cat>
          <c:val>
            <c:numRef>
              <c:f>(給付状況!$J$73,給付状況!$J$75:$J$76)</c:f>
              <c:numCache>
                <c:formatCode>0.0%</c:formatCode>
                <c:ptCount val="3"/>
                <c:pt idx="0">
                  <c:v>0.45570163310452522</c:v>
                </c:pt>
                <c:pt idx="1">
                  <c:v>0.40407493330947658</c:v>
                </c:pt>
                <c:pt idx="2">
                  <c:v>0.12990419336998602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要介護度別１人あたり費用額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給付状況!$C$90</c:f>
              <c:strCache>
                <c:ptCount val="1"/>
                <c:pt idx="0">
                  <c:v>人数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</c:spPr>
          <c:invertIfNegative val="0"/>
          <c:cat>
            <c:strRef>
              <c:f>給付状況!$B$91:$B$97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給付状況!$C$91:$C$97</c:f>
              <c:numCache>
                <c:formatCode>#,##0_);[Red]\(#,##0\)</c:formatCode>
                <c:ptCount val="7"/>
                <c:pt idx="0">
                  <c:v>5536</c:v>
                </c:pt>
                <c:pt idx="1">
                  <c:v>4260</c:v>
                </c:pt>
                <c:pt idx="2">
                  <c:v>4893</c:v>
                </c:pt>
                <c:pt idx="3">
                  <c:v>2898</c:v>
                </c:pt>
                <c:pt idx="4">
                  <c:v>1730</c:v>
                </c:pt>
                <c:pt idx="5">
                  <c:v>1211</c:v>
                </c:pt>
                <c:pt idx="6">
                  <c:v>562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537472"/>
        <c:axId val="100539008"/>
      </c:barChart>
      <c:lineChart>
        <c:grouping val="standard"/>
        <c:varyColors val="0"/>
        <c:ser>
          <c:idx val="2"/>
          <c:order val="1"/>
          <c:tx>
            <c:strRef>
              <c:f>給付状況!$E$90</c:f>
              <c:strCache>
                <c:ptCount val="1"/>
                <c:pt idx="0">
                  <c:v>1人あたり
費用額</c:v>
                </c:pt>
              </c:strCache>
            </c:strRef>
          </c:tx>
          <c:marker>
            <c:symbol val="circle"/>
            <c:size val="7"/>
          </c:marker>
          <c:cat>
            <c:strRef>
              <c:f>給付状況!$B$91:$B$97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給付状況!$E$91:$E$97</c:f>
              <c:numCache>
                <c:formatCode>#,##0_);[Red]\(#,##0\)</c:formatCode>
                <c:ptCount val="7"/>
                <c:pt idx="0">
                  <c:v>27887.377167630057</c:v>
                </c:pt>
                <c:pt idx="1">
                  <c:v>50333.098591549293</c:v>
                </c:pt>
                <c:pt idx="2">
                  <c:v>105669.94073165747</c:v>
                </c:pt>
                <c:pt idx="3">
                  <c:v>148862.2160110421</c:v>
                </c:pt>
                <c:pt idx="4">
                  <c:v>212264.17341040462</c:v>
                </c:pt>
                <c:pt idx="5">
                  <c:v>259618.7200660611</c:v>
                </c:pt>
                <c:pt idx="6">
                  <c:v>341276.28113879001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42336"/>
        <c:axId val="100540800"/>
      </c:lineChart>
      <c:catAx>
        <c:axId val="100537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00539008"/>
        <c:crosses val="autoZero"/>
        <c:auto val="1"/>
        <c:lblAlgn val="ctr"/>
        <c:lblOffset val="100"/>
        <c:noMultiLvlLbl val="0"/>
      </c:catAx>
      <c:valAx>
        <c:axId val="10053900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100537472"/>
        <c:crosses val="autoZero"/>
        <c:crossBetween val="between"/>
      </c:valAx>
      <c:valAx>
        <c:axId val="100540800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100542336"/>
        <c:crosses val="max"/>
        <c:crossBetween val="between"/>
      </c:valAx>
      <c:catAx>
        <c:axId val="100542336"/>
        <c:scaling>
          <c:orientation val="minMax"/>
        </c:scaling>
        <c:delete val="1"/>
        <c:axPos val="b"/>
        <c:majorTickMark val="out"/>
        <c:minorTickMark val="none"/>
        <c:tickLblPos val="nextTo"/>
        <c:crossAx val="100540800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費用総額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給付状況!$B$5</c:f>
              <c:strCache>
                <c:ptCount val="1"/>
                <c:pt idx="0">
                  <c:v>費用総額（千円）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(給付状況!$C$3,給付状況!$E$3,給付状況!$G$3)</c:f>
              <c:strCache>
                <c:ptCount val="3"/>
                <c:pt idx="0">
                  <c:v>在宅（予防）</c:v>
                </c:pt>
                <c:pt idx="1">
                  <c:v>在宅（介護）</c:v>
                </c:pt>
                <c:pt idx="2">
                  <c:v>施設</c:v>
                </c:pt>
              </c:strCache>
            </c:strRef>
          </c:cat>
          <c:val>
            <c:numRef>
              <c:f>(給付状況!$D$5,給付状況!$F$5,給付状況!$H$5)</c:f>
              <c:numCache>
                <c:formatCode>0.0%</c:formatCode>
                <c:ptCount val="3"/>
                <c:pt idx="0">
                  <c:v>8.1959585927808165E-2</c:v>
                </c:pt>
                <c:pt idx="1">
                  <c:v>0.51166781018049556</c:v>
                </c:pt>
                <c:pt idx="2">
                  <c:v>0.40637260389169627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en-US" sz="1000"/>
              <a:t>65</a:t>
            </a:r>
            <a:r>
              <a:rPr lang="ja-JP" sz="1000"/>
              <a:t>歳以上）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Lbls>
            <c:numFmt formatCode="0.0%" sourceLinked="0"/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認定者数!$D$3:$J$3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認定者数!$D$4:$J$4</c:f>
              <c:numCache>
                <c:formatCode>#,##0_);[Red]\(#,##0\)</c:formatCode>
                <c:ptCount val="7"/>
                <c:pt idx="0">
                  <c:v>7352</c:v>
                </c:pt>
                <c:pt idx="1">
                  <c:v>5040</c:v>
                </c:pt>
                <c:pt idx="2">
                  <c:v>7506</c:v>
                </c:pt>
                <c:pt idx="3">
                  <c:v>5091</c:v>
                </c:pt>
                <c:pt idx="4">
                  <c:v>4235</c:v>
                </c:pt>
                <c:pt idx="5">
                  <c:v>4724</c:v>
                </c:pt>
                <c:pt idx="6">
                  <c:v>3086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前期</a:t>
            </a:r>
            <a:r>
              <a:rPr lang="ja-JP" sz="1000"/>
              <a:t>）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Lbls>
            <c:numFmt formatCode="0.0%" sourceLinked="0"/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認定者数!$D$3:$J$3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認定者数!$D$5:$J$5</c:f>
              <c:numCache>
                <c:formatCode>#,##0_);[Red]\(#,##0\)</c:formatCode>
                <c:ptCount val="7"/>
                <c:pt idx="0">
                  <c:v>1069</c:v>
                </c:pt>
                <c:pt idx="1">
                  <c:v>745</c:v>
                </c:pt>
                <c:pt idx="2">
                  <c:v>766</c:v>
                </c:pt>
                <c:pt idx="3">
                  <c:v>624</c:v>
                </c:pt>
                <c:pt idx="4">
                  <c:v>500</c:v>
                </c:pt>
                <c:pt idx="5">
                  <c:v>446</c:v>
                </c:pt>
                <c:pt idx="6">
                  <c:v>319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後期</a:t>
            </a:r>
            <a:r>
              <a:rPr lang="ja-JP" sz="1000"/>
              <a:t>）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2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Lbls>
            <c:numFmt formatCode="0.0%" sourceLinked="0"/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認定者数!$D$3:$J$3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認定者数!$D$6:$J$6</c:f>
              <c:numCache>
                <c:formatCode>#,##0_);[Red]\(#,##0\)</c:formatCode>
                <c:ptCount val="7"/>
                <c:pt idx="0">
                  <c:v>6283</c:v>
                </c:pt>
                <c:pt idx="1">
                  <c:v>4295</c:v>
                </c:pt>
                <c:pt idx="2">
                  <c:v>6740</c:v>
                </c:pt>
                <c:pt idx="3">
                  <c:v>4467</c:v>
                </c:pt>
                <c:pt idx="4">
                  <c:v>3735</c:v>
                </c:pt>
                <c:pt idx="5">
                  <c:v>4278</c:v>
                </c:pt>
                <c:pt idx="6">
                  <c:v>2767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91696230278905E-2"/>
          <c:y val="4.9675703288766755E-2"/>
          <c:w val="0.68476781748435289"/>
          <c:h val="0.55259842519685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認定者数!$D$22</c:f>
              <c:strCache>
                <c:ptCount val="1"/>
                <c:pt idx="0">
                  <c:v>要支援１</c:v>
                </c:pt>
              </c:strCache>
            </c:strRef>
          </c:tx>
          <c:invertIfNegative val="0"/>
          <c:cat>
            <c:strRef>
              <c:f>認定者数!$B$23:$C$30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認定者数!$D$23:$D$30</c:f>
              <c:numCache>
                <c:formatCode>#,##0_);[Red]\(#,##0\)</c:formatCode>
                <c:ptCount val="8"/>
                <c:pt idx="0">
                  <c:v>1009</c:v>
                </c:pt>
                <c:pt idx="1">
                  <c:v>992</c:v>
                </c:pt>
                <c:pt idx="2">
                  <c:v>821</c:v>
                </c:pt>
                <c:pt idx="3">
                  <c:v>118</c:v>
                </c:pt>
                <c:pt idx="4">
                  <c:v>369</c:v>
                </c:pt>
                <c:pt idx="5">
                  <c:v>623</c:v>
                </c:pt>
                <c:pt idx="6">
                  <c:v>2854</c:v>
                </c:pt>
                <c:pt idx="7">
                  <c:v>566</c:v>
                </c:pt>
              </c:numCache>
            </c:numRef>
          </c:val>
        </c:ser>
        <c:ser>
          <c:idx val="1"/>
          <c:order val="1"/>
          <c:tx>
            <c:strRef>
              <c:f>認定者数!$E$22</c:f>
              <c:strCache>
                <c:ptCount val="1"/>
                <c:pt idx="0">
                  <c:v>要支援２</c:v>
                </c:pt>
              </c:strCache>
            </c:strRef>
          </c:tx>
          <c:invertIfNegative val="0"/>
          <c:cat>
            <c:strRef>
              <c:f>認定者数!$B$23:$C$30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認定者数!$E$23:$E$30</c:f>
              <c:numCache>
                <c:formatCode>#,##0_);[Red]\(#,##0\)</c:formatCode>
                <c:ptCount val="8"/>
                <c:pt idx="0">
                  <c:v>605</c:v>
                </c:pt>
                <c:pt idx="1">
                  <c:v>699</c:v>
                </c:pt>
                <c:pt idx="2">
                  <c:v>462</c:v>
                </c:pt>
                <c:pt idx="3">
                  <c:v>167</c:v>
                </c:pt>
                <c:pt idx="4">
                  <c:v>241</c:v>
                </c:pt>
                <c:pt idx="5">
                  <c:v>617</c:v>
                </c:pt>
                <c:pt idx="6">
                  <c:v>1785</c:v>
                </c:pt>
                <c:pt idx="7">
                  <c:v>464</c:v>
                </c:pt>
              </c:numCache>
            </c:numRef>
          </c:val>
        </c:ser>
        <c:ser>
          <c:idx val="2"/>
          <c:order val="2"/>
          <c:tx>
            <c:strRef>
              <c:f>認定者数!$F$22</c:f>
              <c:strCache>
                <c:ptCount val="1"/>
                <c:pt idx="0">
                  <c:v>要介護１</c:v>
                </c:pt>
              </c:strCache>
            </c:strRef>
          </c:tx>
          <c:invertIfNegative val="0"/>
          <c:cat>
            <c:strRef>
              <c:f>認定者数!$B$23:$C$30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認定者数!$F$23:$F$30</c:f>
              <c:numCache>
                <c:formatCode>#,##0_);[Red]\(#,##0\)</c:formatCode>
                <c:ptCount val="8"/>
                <c:pt idx="0">
                  <c:v>1052</c:v>
                </c:pt>
                <c:pt idx="1">
                  <c:v>992</c:v>
                </c:pt>
                <c:pt idx="2">
                  <c:v>704</c:v>
                </c:pt>
                <c:pt idx="3">
                  <c:v>255</c:v>
                </c:pt>
                <c:pt idx="4">
                  <c:v>479</c:v>
                </c:pt>
                <c:pt idx="5">
                  <c:v>1167</c:v>
                </c:pt>
                <c:pt idx="6">
                  <c:v>2224</c:v>
                </c:pt>
                <c:pt idx="7">
                  <c:v>633</c:v>
                </c:pt>
              </c:numCache>
            </c:numRef>
          </c:val>
        </c:ser>
        <c:ser>
          <c:idx val="3"/>
          <c:order val="3"/>
          <c:tx>
            <c:strRef>
              <c:f>認定者数!$G$22</c:f>
              <c:strCache>
                <c:ptCount val="1"/>
                <c:pt idx="0">
                  <c:v>要介護２</c:v>
                </c:pt>
              </c:strCache>
            </c:strRef>
          </c:tx>
          <c:invertIfNegative val="0"/>
          <c:cat>
            <c:strRef>
              <c:f>認定者数!$B$23:$C$30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認定者数!$G$23:$G$30</c:f>
              <c:numCache>
                <c:formatCode>#,##0_);[Red]\(#,##0\)</c:formatCode>
                <c:ptCount val="8"/>
                <c:pt idx="0">
                  <c:v>683</c:v>
                </c:pt>
                <c:pt idx="1">
                  <c:v>717</c:v>
                </c:pt>
                <c:pt idx="2">
                  <c:v>470</c:v>
                </c:pt>
                <c:pt idx="3">
                  <c:v>217</c:v>
                </c:pt>
                <c:pt idx="4">
                  <c:v>316</c:v>
                </c:pt>
                <c:pt idx="5">
                  <c:v>629</c:v>
                </c:pt>
                <c:pt idx="6">
                  <c:v>1583</c:v>
                </c:pt>
                <c:pt idx="7">
                  <c:v>476</c:v>
                </c:pt>
              </c:numCache>
            </c:numRef>
          </c:val>
        </c:ser>
        <c:ser>
          <c:idx val="4"/>
          <c:order val="4"/>
          <c:tx>
            <c:strRef>
              <c:f>認定者数!$H$22</c:f>
              <c:strCache>
                <c:ptCount val="1"/>
                <c:pt idx="0">
                  <c:v>要介護３</c:v>
                </c:pt>
              </c:strCache>
            </c:strRef>
          </c:tx>
          <c:invertIfNegative val="0"/>
          <c:cat>
            <c:strRef>
              <c:f>認定者数!$B$23:$C$30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認定者数!$H$23:$H$30</c:f>
              <c:numCache>
                <c:formatCode>#,##0_);[Red]\(#,##0\)</c:formatCode>
                <c:ptCount val="8"/>
                <c:pt idx="0">
                  <c:v>582</c:v>
                </c:pt>
                <c:pt idx="1">
                  <c:v>543</c:v>
                </c:pt>
                <c:pt idx="2">
                  <c:v>468</c:v>
                </c:pt>
                <c:pt idx="3">
                  <c:v>211</c:v>
                </c:pt>
                <c:pt idx="4">
                  <c:v>225</c:v>
                </c:pt>
                <c:pt idx="5">
                  <c:v>585</c:v>
                </c:pt>
                <c:pt idx="6">
                  <c:v>1205</c:v>
                </c:pt>
                <c:pt idx="7">
                  <c:v>416</c:v>
                </c:pt>
              </c:numCache>
            </c:numRef>
          </c:val>
        </c:ser>
        <c:ser>
          <c:idx val="5"/>
          <c:order val="5"/>
          <c:tx>
            <c:strRef>
              <c:f>認定者数!$I$22</c:f>
              <c:strCache>
                <c:ptCount val="1"/>
                <c:pt idx="0">
                  <c:v>要介護４</c:v>
                </c:pt>
              </c:strCache>
            </c:strRef>
          </c:tx>
          <c:invertIfNegative val="0"/>
          <c:cat>
            <c:strRef>
              <c:f>認定者数!$B$23:$C$30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認定者数!$I$23:$I$30</c:f>
              <c:numCache>
                <c:formatCode>#,##0_);[Red]\(#,##0\)</c:formatCode>
                <c:ptCount val="8"/>
                <c:pt idx="0">
                  <c:v>763</c:v>
                </c:pt>
                <c:pt idx="1">
                  <c:v>633</c:v>
                </c:pt>
                <c:pt idx="2">
                  <c:v>426</c:v>
                </c:pt>
                <c:pt idx="3">
                  <c:v>206</c:v>
                </c:pt>
                <c:pt idx="4">
                  <c:v>330</c:v>
                </c:pt>
                <c:pt idx="5">
                  <c:v>676</c:v>
                </c:pt>
                <c:pt idx="6">
                  <c:v>1239</c:v>
                </c:pt>
                <c:pt idx="7">
                  <c:v>451</c:v>
                </c:pt>
              </c:numCache>
            </c:numRef>
          </c:val>
        </c:ser>
        <c:ser>
          <c:idx val="6"/>
          <c:order val="6"/>
          <c:tx>
            <c:strRef>
              <c:f>認定者数!$J$22</c:f>
              <c:strCache>
                <c:ptCount val="1"/>
                <c:pt idx="0">
                  <c:v>要介護５</c:v>
                </c:pt>
              </c:strCache>
            </c:strRef>
          </c:tx>
          <c:invertIfNegative val="0"/>
          <c:cat>
            <c:strRef>
              <c:f>認定者数!$B$23:$C$30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認定者数!$J$23:$J$30</c:f>
              <c:numCache>
                <c:formatCode>#,##0_);[Red]\(#,##0\)</c:formatCode>
                <c:ptCount val="8"/>
                <c:pt idx="0">
                  <c:v>527</c:v>
                </c:pt>
                <c:pt idx="1">
                  <c:v>387</c:v>
                </c:pt>
                <c:pt idx="2">
                  <c:v>284</c:v>
                </c:pt>
                <c:pt idx="3">
                  <c:v>169</c:v>
                </c:pt>
                <c:pt idx="4">
                  <c:v>222</c:v>
                </c:pt>
                <c:pt idx="5">
                  <c:v>418</c:v>
                </c:pt>
                <c:pt idx="6">
                  <c:v>755</c:v>
                </c:pt>
                <c:pt idx="7">
                  <c:v>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170752"/>
        <c:axId val="100172544"/>
      </c:barChart>
      <c:lineChart>
        <c:grouping val="standard"/>
        <c:varyColors val="0"/>
        <c:ser>
          <c:idx val="7"/>
          <c:order val="7"/>
          <c:tx>
            <c:strRef>
              <c:f>認定者数!$L$22</c:f>
              <c:strCache>
                <c:ptCount val="1"/>
                <c:pt idx="0">
                  <c:v>出現率</c:v>
                </c:pt>
              </c:strCache>
            </c:strRef>
          </c:tx>
          <c:marker>
            <c:symbol val="circle"/>
            <c:size val="7"/>
          </c:marker>
          <c:cat>
            <c:strRef>
              <c:f>認定者数!$B$23:$C$30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認定者数!$L$23:$L$30</c:f>
              <c:numCache>
                <c:formatCode>0.0%</c:formatCode>
                <c:ptCount val="8"/>
                <c:pt idx="0">
                  <c:v>0.13949822320784461</c:v>
                </c:pt>
                <c:pt idx="1">
                  <c:v>0.18170169144028703</c:v>
                </c:pt>
                <c:pt idx="2">
                  <c:v>0.21041968162083935</c:v>
                </c:pt>
                <c:pt idx="3">
                  <c:v>0.15899135787853677</c:v>
                </c:pt>
                <c:pt idx="4">
                  <c:v>0.16600730371272063</c:v>
                </c:pt>
                <c:pt idx="5">
                  <c:v>0.16336359226664818</c:v>
                </c:pt>
                <c:pt idx="6">
                  <c:v>0.25769545685897011</c:v>
                </c:pt>
                <c:pt idx="7">
                  <c:v>0.17179116797358646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88160"/>
        <c:axId val="100174080"/>
      </c:lineChart>
      <c:catAx>
        <c:axId val="1001707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100172544"/>
        <c:crosses val="autoZero"/>
        <c:auto val="1"/>
        <c:lblAlgn val="ctr"/>
        <c:lblOffset val="100"/>
        <c:noMultiLvlLbl val="0"/>
      </c:catAx>
      <c:valAx>
        <c:axId val="10017254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100170752"/>
        <c:crosses val="autoZero"/>
        <c:crossBetween val="between"/>
      </c:valAx>
      <c:valAx>
        <c:axId val="10017408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100188160"/>
        <c:crosses val="max"/>
        <c:crossBetween val="between"/>
      </c:valAx>
      <c:catAx>
        <c:axId val="100188160"/>
        <c:scaling>
          <c:orientation val="minMax"/>
        </c:scaling>
        <c:delete val="1"/>
        <c:axPos val="b"/>
        <c:majorTickMark val="out"/>
        <c:minorTickMark val="none"/>
        <c:tickLblPos val="nextTo"/>
        <c:crossAx val="10017408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110798650168729"/>
          <c:y val="0.17636844052211598"/>
          <c:w val="0.13889201349831271"/>
          <c:h val="0.64726311895576816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/>
              <a:t>利用人数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0"/>
          <c:tx>
            <c:strRef>
              <c:f>給付状況!$B$4</c:f>
              <c:strCache>
                <c:ptCount val="1"/>
                <c:pt idx="0">
                  <c:v>利用人数（実数）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ja-JP" altLang="en-US" sz="1000"/>
                      <a:t>在宅</a:t>
                    </a:r>
                    <a:endParaRPr lang="en-US" altLang="ja-JP" sz="1000"/>
                  </a:p>
                  <a:p>
                    <a:r>
                      <a:rPr lang="ja-JP" altLang="en-US" sz="1000"/>
                      <a:t>（予防）
</a:t>
                    </a:r>
                    <a:r>
                      <a:rPr lang="en-US" altLang="ja-JP" sz="1000"/>
                      <a:t>30.9%</a:t>
                    </a:r>
                    <a:endParaRPr lang="en-US" altLang="ja-JP"/>
                  </a:p>
                </c:rich>
              </c:tx>
              <c:dLblPos val="inEnd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ja-JP" altLang="en-US" sz="1000"/>
                      <a:t>在宅</a:t>
                    </a:r>
                    <a:endParaRPr lang="en-US" altLang="ja-JP" sz="1000"/>
                  </a:p>
                  <a:p>
                    <a:r>
                      <a:rPr lang="ja-JP" altLang="en-US" sz="1000"/>
                      <a:t>（介護）
</a:t>
                    </a:r>
                    <a:r>
                      <a:rPr lang="en-US" altLang="ja-JP" sz="1000"/>
                      <a:t>47.8%</a:t>
                    </a:r>
                    <a:endParaRPr lang="en-US" altLang="ja-JP"/>
                  </a:p>
                </c:rich>
              </c:tx>
              <c:dLblPos val="inEnd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</c:dLbl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dLblPos val="inEnd"/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(給付状況!$C$3,給付状況!$E$3,給付状況!$G$3)</c:f>
              <c:strCache>
                <c:ptCount val="3"/>
                <c:pt idx="0">
                  <c:v>在宅（予防）</c:v>
                </c:pt>
                <c:pt idx="1">
                  <c:v>在宅（介護）</c:v>
                </c:pt>
                <c:pt idx="2">
                  <c:v>施設</c:v>
                </c:pt>
              </c:strCache>
            </c:strRef>
          </c:cat>
          <c:val>
            <c:numRef>
              <c:f>(給付状況!$D$4,給付状況!$F$4,給付状況!$H$4)</c:f>
              <c:numCache>
                <c:formatCode>0.0%</c:formatCode>
                <c:ptCount val="3"/>
                <c:pt idx="0">
                  <c:v>0.3130634718944757</c:v>
                </c:pt>
                <c:pt idx="1">
                  <c:v>0.47622072971501178</c:v>
                </c:pt>
                <c:pt idx="2">
                  <c:v>0.21071579839051249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在宅サービス別利用状況（予防）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902307269730818"/>
          <c:y val="0.16038470715636069"/>
          <c:w val="0.64789385338460603"/>
          <c:h val="0.60623570655066716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給付状況!$E$23</c:f>
              <c:strCache>
                <c:ptCount val="1"/>
                <c:pt idx="0">
                  <c:v>費用額（千円）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</c:spPr>
          <c:invertIfNegative val="0"/>
          <c:cat>
            <c:strRef>
              <c:f>(給付状況!$A$24,給付状況!$A$26:$A$29,給付状況!$A$31:$A$34,給付状況!$A$37:$A$39)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通所介護</c:v>
                </c:pt>
                <c:pt idx="5">
                  <c:v>通所リハ</c:v>
                </c:pt>
                <c:pt idx="6">
                  <c:v>福祉用具</c:v>
                </c:pt>
                <c:pt idx="7">
                  <c:v>居宅療養</c:v>
                </c:pt>
                <c:pt idx="8">
                  <c:v>短期入所</c:v>
                </c:pt>
                <c:pt idx="9">
                  <c:v>小規模多機能</c:v>
                </c:pt>
                <c:pt idx="10">
                  <c:v>グループホーム</c:v>
                </c:pt>
                <c:pt idx="11">
                  <c:v>特定施設</c:v>
                </c:pt>
              </c:strCache>
            </c:strRef>
          </c:cat>
          <c:val>
            <c:numRef>
              <c:f>(給付状況!$E$24,給付状況!$E$26:$E$29,給付状況!$E$31:$E$34,給付状況!$E$37:$E$39)</c:f>
              <c:numCache>
                <c:formatCode>#,##0_);[Red]\(#,##0\)</c:formatCode>
                <c:ptCount val="12"/>
                <c:pt idx="0">
                  <c:v>116932.43</c:v>
                </c:pt>
                <c:pt idx="1">
                  <c:v>17.510000000000002</c:v>
                </c:pt>
                <c:pt idx="2">
                  <c:v>9288.43</c:v>
                </c:pt>
                <c:pt idx="3">
                  <c:v>3542.6</c:v>
                </c:pt>
                <c:pt idx="4">
                  <c:v>135095.73000000001</c:v>
                </c:pt>
                <c:pt idx="5">
                  <c:v>75176.710000000006</c:v>
                </c:pt>
                <c:pt idx="6">
                  <c:v>17835.47</c:v>
                </c:pt>
                <c:pt idx="7">
                  <c:v>2871.5</c:v>
                </c:pt>
                <c:pt idx="8">
                  <c:v>2075.44</c:v>
                </c:pt>
                <c:pt idx="9">
                  <c:v>6511.06</c:v>
                </c:pt>
                <c:pt idx="10">
                  <c:v>7879.9</c:v>
                </c:pt>
                <c:pt idx="11">
                  <c:v>19549.099999999999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11904"/>
        <c:axId val="99214080"/>
      </c:barChart>
      <c:lineChart>
        <c:grouping val="standard"/>
        <c:varyColors val="0"/>
        <c:ser>
          <c:idx val="1"/>
          <c:order val="0"/>
          <c:tx>
            <c:strRef>
              <c:f>給付状況!$C$23</c:f>
              <c:strCache>
                <c:ptCount val="1"/>
                <c:pt idx="0">
                  <c:v>利用人数</c:v>
                </c:pt>
              </c:strCache>
            </c:strRef>
          </c:tx>
          <c:marker>
            <c:symbol val="circle"/>
            <c:size val="4"/>
            <c:spPr>
              <a:solidFill>
                <a:schemeClr val="tx1"/>
              </a:solidFill>
            </c:spPr>
          </c:marker>
          <c:cat>
            <c:strRef>
              <c:f>(給付状況!$A$24,給付状況!$A$26:$A$29,給付状況!$A$31:$A$34,給付状況!$A$37:$A$39)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通所介護</c:v>
                </c:pt>
                <c:pt idx="5">
                  <c:v>通所リハ</c:v>
                </c:pt>
                <c:pt idx="6">
                  <c:v>福祉用具</c:v>
                </c:pt>
                <c:pt idx="7">
                  <c:v>居宅療養</c:v>
                </c:pt>
                <c:pt idx="8">
                  <c:v>短期入所</c:v>
                </c:pt>
                <c:pt idx="9">
                  <c:v>小規模多機能</c:v>
                </c:pt>
                <c:pt idx="10">
                  <c:v>グループホーム</c:v>
                </c:pt>
                <c:pt idx="11">
                  <c:v>特定施設</c:v>
                </c:pt>
              </c:strCache>
            </c:strRef>
          </c:cat>
          <c:val>
            <c:numRef>
              <c:f>(給付状況!$C$24,給付状況!$C$26:$C$29,給付状況!$C$31:$C$34,給付状況!$C$37:$C$39)</c:f>
              <c:numCache>
                <c:formatCode>#,##0_);[Red]\(#,##0\)</c:formatCode>
                <c:ptCount val="12"/>
                <c:pt idx="0">
                  <c:v>5286</c:v>
                </c:pt>
                <c:pt idx="1">
                  <c:v>1</c:v>
                </c:pt>
                <c:pt idx="2">
                  <c:v>303</c:v>
                </c:pt>
                <c:pt idx="3">
                  <c:v>96</c:v>
                </c:pt>
                <c:pt idx="4">
                  <c:v>4099</c:v>
                </c:pt>
                <c:pt idx="5">
                  <c:v>1911</c:v>
                </c:pt>
                <c:pt idx="6">
                  <c:v>2818</c:v>
                </c:pt>
                <c:pt idx="7">
                  <c:v>226</c:v>
                </c:pt>
                <c:pt idx="8">
                  <c:v>64</c:v>
                </c:pt>
                <c:pt idx="9">
                  <c:v>102</c:v>
                </c:pt>
                <c:pt idx="10">
                  <c:v>35</c:v>
                </c:pt>
                <c:pt idx="11">
                  <c:v>200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17408"/>
        <c:axId val="99215616"/>
      </c:lineChart>
      <c:catAx>
        <c:axId val="992119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99214080"/>
        <c:crosses val="autoZero"/>
        <c:auto val="1"/>
        <c:lblAlgn val="ctr"/>
        <c:lblOffset val="100"/>
        <c:noMultiLvlLbl val="0"/>
      </c:catAx>
      <c:valAx>
        <c:axId val="9921408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99211904"/>
        <c:crosses val="autoZero"/>
        <c:crossBetween val="between"/>
      </c:valAx>
      <c:valAx>
        <c:axId val="99215616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99217408"/>
        <c:crosses val="max"/>
        <c:crossBetween val="between"/>
      </c:valAx>
      <c:catAx>
        <c:axId val="99217408"/>
        <c:scaling>
          <c:orientation val="minMax"/>
        </c:scaling>
        <c:delete val="1"/>
        <c:axPos val="b"/>
        <c:majorTickMark val="out"/>
        <c:minorTickMark val="none"/>
        <c:tickLblPos val="nextTo"/>
        <c:crossAx val="99215616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在宅サービス別利用状況（介護）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902307269730818"/>
          <c:y val="0.16038470715636069"/>
          <c:w val="0.6514016053225905"/>
          <c:h val="0.60623570655066716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給付状況!$I$23</c:f>
              <c:strCache>
                <c:ptCount val="1"/>
                <c:pt idx="0">
                  <c:v>費用額（千円）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(給付状況!$A$24,給付状況!$A$26:$A$29,給付状況!$A$31:$A$34,給付状況!$A$37:$A$39)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通所介護</c:v>
                </c:pt>
                <c:pt idx="5">
                  <c:v>通所リハ</c:v>
                </c:pt>
                <c:pt idx="6">
                  <c:v>福祉用具</c:v>
                </c:pt>
                <c:pt idx="7">
                  <c:v>居宅療養</c:v>
                </c:pt>
                <c:pt idx="8">
                  <c:v>短期入所</c:v>
                </c:pt>
                <c:pt idx="9">
                  <c:v>小規模多機能</c:v>
                </c:pt>
                <c:pt idx="10">
                  <c:v>グループホーム</c:v>
                </c:pt>
                <c:pt idx="11">
                  <c:v>特定施設</c:v>
                </c:pt>
              </c:strCache>
            </c:strRef>
          </c:cat>
          <c:val>
            <c:numRef>
              <c:f>(給付状況!$I$24,給付状況!$I$26:$I$29,給付状況!$I$31:$I$34,給付状況!$I$37:$I$39)</c:f>
              <c:numCache>
                <c:formatCode>#,##0_);[Red]\(#,##0\)</c:formatCode>
                <c:ptCount val="12"/>
                <c:pt idx="0">
                  <c:v>310412.07</c:v>
                </c:pt>
                <c:pt idx="1">
                  <c:v>12372.86</c:v>
                </c:pt>
                <c:pt idx="2">
                  <c:v>55461.09</c:v>
                </c:pt>
                <c:pt idx="3">
                  <c:v>13883.37</c:v>
                </c:pt>
                <c:pt idx="4">
                  <c:v>708749.69</c:v>
                </c:pt>
                <c:pt idx="5">
                  <c:v>301405</c:v>
                </c:pt>
                <c:pt idx="6">
                  <c:v>90971.07</c:v>
                </c:pt>
                <c:pt idx="7">
                  <c:v>30622.080000000002</c:v>
                </c:pt>
                <c:pt idx="8">
                  <c:v>152126.75</c:v>
                </c:pt>
                <c:pt idx="9">
                  <c:v>85640.91</c:v>
                </c:pt>
                <c:pt idx="10">
                  <c:v>523331.92</c:v>
                </c:pt>
                <c:pt idx="11">
                  <c:v>192066.52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47616"/>
        <c:axId val="99249536"/>
      </c:barChart>
      <c:lineChart>
        <c:grouping val="standard"/>
        <c:varyColors val="0"/>
        <c:ser>
          <c:idx val="1"/>
          <c:order val="0"/>
          <c:tx>
            <c:strRef>
              <c:f>給付状況!$G$23</c:f>
              <c:strCache>
                <c:ptCount val="1"/>
                <c:pt idx="0">
                  <c:v>利用人数</c:v>
                </c:pt>
              </c:strCache>
            </c:strRef>
          </c:tx>
          <c:marker>
            <c:symbol val="circle"/>
            <c:size val="4"/>
            <c:spPr>
              <a:solidFill>
                <a:schemeClr val="tx1"/>
              </a:solidFill>
            </c:spPr>
          </c:marker>
          <c:cat>
            <c:strRef>
              <c:f>(給付状況!$A$24,給付状況!$A$26:$A$29,給付状況!$A$31:$A$34,給付状況!$A$37:$A$39)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通所介護</c:v>
                </c:pt>
                <c:pt idx="5">
                  <c:v>通所リハ</c:v>
                </c:pt>
                <c:pt idx="6">
                  <c:v>福祉用具</c:v>
                </c:pt>
                <c:pt idx="7">
                  <c:v>居宅療養</c:v>
                </c:pt>
                <c:pt idx="8">
                  <c:v>短期入所</c:v>
                </c:pt>
                <c:pt idx="9">
                  <c:v>小規模多機能</c:v>
                </c:pt>
                <c:pt idx="10">
                  <c:v>グループホーム</c:v>
                </c:pt>
                <c:pt idx="11">
                  <c:v>特定施設</c:v>
                </c:pt>
              </c:strCache>
            </c:strRef>
          </c:cat>
          <c:val>
            <c:numRef>
              <c:f>(給付状況!$G$24,給付状況!$G$26:$G$29,給付状況!$G$31:$G$34,給付状況!$G$37:$G$39)</c:f>
              <c:numCache>
                <c:formatCode>#,##0_);[Red]\(#,##0\)</c:formatCode>
                <c:ptCount val="12"/>
                <c:pt idx="0">
                  <c:v>5133</c:v>
                </c:pt>
                <c:pt idx="1">
                  <c:v>191</c:v>
                </c:pt>
                <c:pt idx="2">
                  <c:v>1149</c:v>
                </c:pt>
                <c:pt idx="3">
                  <c:v>337</c:v>
                </c:pt>
                <c:pt idx="4">
                  <c:v>6850</c:v>
                </c:pt>
                <c:pt idx="5">
                  <c:v>3208</c:v>
                </c:pt>
                <c:pt idx="6">
                  <c:v>6784</c:v>
                </c:pt>
                <c:pt idx="7">
                  <c:v>2210</c:v>
                </c:pt>
                <c:pt idx="8">
                  <c:v>1563</c:v>
                </c:pt>
                <c:pt idx="9">
                  <c:v>420</c:v>
                </c:pt>
                <c:pt idx="10">
                  <c:v>1955</c:v>
                </c:pt>
                <c:pt idx="11">
                  <c:v>949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52864"/>
        <c:axId val="99251328"/>
      </c:lineChart>
      <c:catAx>
        <c:axId val="992476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99249536"/>
        <c:crosses val="autoZero"/>
        <c:auto val="1"/>
        <c:lblAlgn val="ctr"/>
        <c:lblOffset val="100"/>
        <c:noMultiLvlLbl val="0"/>
      </c:catAx>
      <c:valAx>
        <c:axId val="99249536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99247616"/>
        <c:crosses val="autoZero"/>
        <c:crossBetween val="between"/>
      </c:valAx>
      <c:valAx>
        <c:axId val="99251328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99252864"/>
        <c:crosses val="max"/>
        <c:crossBetween val="between"/>
      </c:valAx>
      <c:catAx>
        <c:axId val="99252864"/>
        <c:scaling>
          <c:orientation val="minMax"/>
        </c:scaling>
        <c:delete val="1"/>
        <c:axPos val="b"/>
        <c:majorTickMark val="out"/>
        <c:minorTickMark val="none"/>
        <c:tickLblPos val="nextTo"/>
        <c:crossAx val="99251328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施設サービス内訳（利用人数）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給付状況!$H$72</c:f>
              <c:strCache>
                <c:ptCount val="1"/>
                <c:pt idx="0">
                  <c:v>割合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900"/>
                </a:pPr>
                <a:endParaRPr lang="ja-JP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</c:dLbls>
          <c:cat>
            <c:strRef>
              <c:f>(給付状況!$B$73,給付状況!$B$75:$B$76)</c:f>
              <c:strCache>
                <c:ptCount val="3"/>
                <c:pt idx="0">
                  <c:v>介護老人福祉施設（特養）</c:v>
                </c:pt>
                <c:pt idx="1">
                  <c:v>介護老人保健施設</c:v>
                </c:pt>
                <c:pt idx="2">
                  <c:v>介護療養型医療施設</c:v>
                </c:pt>
              </c:strCache>
            </c:strRef>
          </c:cat>
          <c:val>
            <c:numRef>
              <c:f>(給付状況!$H$73,給付状況!$H$75:$H$76)</c:f>
              <c:numCache>
                <c:formatCode>0.0%</c:formatCode>
                <c:ptCount val="3"/>
                <c:pt idx="0">
                  <c:v>0.49303661162957646</c:v>
                </c:pt>
                <c:pt idx="1">
                  <c:v>0.39641062455132808</c:v>
                </c:pt>
                <c:pt idx="2">
                  <c:v>0.10007178750897344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190500</xdr:rowOff>
    </xdr:from>
    <xdr:to>
      <xdr:col>2</xdr:col>
      <xdr:colOff>104775</xdr:colOff>
      <xdr:row>6</xdr:row>
      <xdr:rowOff>142875</xdr:rowOff>
    </xdr:to>
    <xdr:sp macro="" textlink="">
      <xdr:nvSpPr>
        <xdr:cNvPr id="6155" name="Text Box 2"/>
        <xdr:cNvSpPr txBox="1">
          <a:spLocks noChangeArrowheads="1"/>
        </xdr:cNvSpPr>
      </xdr:nvSpPr>
      <xdr:spPr bwMode="auto">
        <a:xfrm>
          <a:off x="1019175" y="18669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390525</xdr:colOff>
      <xdr:row>5</xdr:row>
      <xdr:rowOff>28575</xdr:rowOff>
    </xdr:from>
    <xdr:to>
      <xdr:col>11</xdr:col>
      <xdr:colOff>123825</xdr:colOff>
      <xdr:row>25</xdr:row>
      <xdr:rowOff>28575</xdr:rowOff>
    </xdr:to>
    <xdr:sp macro="" textlink="">
      <xdr:nvSpPr>
        <xdr:cNvPr id="6147" name="AutoShape 3"/>
        <xdr:cNvSpPr>
          <a:spLocks noChangeArrowheads="1"/>
        </xdr:cNvSpPr>
      </xdr:nvSpPr>
      <xdr:spPr bwMode="auto">
        <a:xfrm>
          <a:off x="390525" y="1704975"/>
          <a:ext cx="6924675" cy="47910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  <a:scene3d>
          <a:camera prst="orthographicFront"/>
          <a:lightRig rig="threePt" dir="t"/>
        </a:scene3d>
        <a:sp3d extrusionH="76200" prstMaterial="matte">
          <a:extrusionClr>
            <a:schemeClr val="bg1"/>
          </a:extrusionClr>
        </a:sp3d>
      </xdr:spPr>
      <xdr:txBody>
        <a:bodyPr vertOverflow="clip" wrap="square" lIns="73152" tIns="41148" rIns="73152" bIns="41148" anchor="ctr" upright="1"/>
        <a:lstStyle/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福岡県介護保険広域連合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月次統計報告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（平成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26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年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04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月）</a:t>
          </a:r>
        </a:p>
        <a:p>
          <a:pPr algn="ctr" rtl="0">
            <a:lnSpc>
              <a:spcPts val="39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15</xdr:row>
      <xdr:rowOff>0</xdr:rowOff>
    </xdr:from>
    <xdr:to>
      <xdr:col>8</xdr:col>
      <xdr:colOff>63500</xdr:colOff>
      <xdr:row>38</xdr:row>
      <xdr:rowOff>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9</xdr:row>
      <xdr:rowOff>9531</xdr:rowOff>
    </xdr:from>
    <xdr:to>
      <xdr:col>4</xdr:col>
      <xdr:colOff>331088</xdr:colOff>
      <xdr:row>17</xdr:row>
      <xdr:rowOff>98685</xdr:rowOff>
    </xdr:to>
    <xdr:graphicFrame macro="">
      <xdr:nvGraphicFramePr>
        <xdr:cNvPr id="3" name="グラフ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361955</xdr:colOff>
      <xdr:row>9</xdr:row>
      <xdr:rowOff>9530</xdr:rowOff>
    </xdr:from>
    <xdr:to>
      <xdr:col>8</xdr:col>
      <xdr:colOff>169674</xdr:colOff>
      <xdr:row>17</xdr:row>
      <xdr:rowOff>99128</xdr:rowOff>
    </xdr:to>
    <xdr:graphicFrame macro="">
      <xdr:nvGraphicFramePr>
        <xdr:cNvPr id="5" name="グラフ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190505</xdr:colOff>
      <xdr:row>9</xdr:row>
      <xdr:rowOff>28581</xdr:rowOff>
    </xdr:from>
    <xdr:to>
      <xdr:col>11</xdr:col>
      <xdr:colOff>635892</xdr:colOff>
      <xdr:row>17</xdr:row>
      <xdr:rowOff>117735</xdr:rowOff>
    </xdr:to>
    <xdr:graphicFrame macro="">
      <xdr:nvGraphicFramePr>
        <xdr:cNvPr id="6" name="グラフ 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12</xdr:col>
      <xdr:colOff>0</xdr:colOff>
      <xdr:row>44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4</xdr:col>
      <xdr:colOff>95249</xdr:colOff>
      <xdr:row>17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44</xdr:row>
      <xdr:rowOff>1</xdr:rowOff>
    </xdr:from>
    <xdr:to>
      <xdr:col>10</xdr:col>
      <xdr:colOff>0</xdr:colOff>
      <xdr:row>55</xdr:row>
      <xdr:rowOff>1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104776</xdr:colOff>
      <xdr:row>44</xdr:row>
      <xdr:rowOff>47625</xdr:rowOff>
    </xdr:from>
    <xdr:to>
      <xdr:col>1</xdr:col>
      <xdr:colOff>781050</xdr:colOff>
      <xdr:row>45</xdr:row>
      <xdr:rowOff>95250</xdr:rowOff>
    </xdr:to>
    <xdr:sp macro="" textlink="">
      <xdr:nvSpPr>
        <xdr:cNvPr id="7" name="テキスト ボックス 6"/>
        <xdr:cNvSpPr txBox="1"/>
      </xdr:nvSpPr>
      <xdr:spPr>
        <a:xfrm>
          <a:off x="304801" y="10868025"/>
          <a:ext cx="676274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7</xdr:col>
      <xdr:colOff>304800</xdr:colOff>
      <xdr:row>44</xdr:row>
      <xdr:rowOff>47625</xdr:rowOff>
    </xdr:from>
    <xdr:to>
      <xdr:col>8</xdr:col>
      <xdr:colOff>333375</xdr:colOff>
      <xdr:row>45</xdr:row>
      <xdr:rowOff>95250</xdr:rowOff>
    </xdr:to>
    <xdr:sp macro="" textlink="">
      <xdr:nvSpPr>
        <xdr:cNvPr id="9" name="テキスト ボックス 8"/>
        <xdr:cNvSpPr txBox="1"/>
      </xdr:nvSpPr>
      <xdr:spPr>
        <a:xfrm>
          <a:off x="5238750" y="10868025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56</xdr:row>
      <xdr:rowOff>0</xdr:rowOff>
    </xdr:from>
    <xdr:to>
      <xdr:col>10</xdr:col>
      <xdr:colOff>0</xdr:colOff>
      <xdr:row>67</xdr:row>
      <xdr:rowOff>0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352425</xdr:colOff>
      <xdr:row>56</xdr:row>
      <xdr:rowOff>38100</xdr:rowOff>
    </xdr:from>
    <xdr:to>
      <xdr:col>8</xdr:col>
      <xdr:colOff>381000</xdr:colOff>
      <xdr:row>57</xdr:row>
      <xdr:rowOff>85725</xdr:rowOff>
    </xdr:to>
    <xdr:sp macro="" textlink="">
      <xdr:nvSpPr>
        <xdr:cNvPr id="12" name="テキスト ボックス 11"/>
        <xdr:cNvSpPr txBox="1"/>
      </xdr:nvSpPr>
      <xdr:spPr>
        <a:xfrm>
          <a:off x="5286375" y="13830300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1</xdr:col>
      <xdr:colOff>114300</xdr:colOff>
      <xdr:row>56</xdr:row>
      <xdr:rowOff>38100</xdr:rowOff>
    </xdr:from>
    <xdr:to>
      <xdr:col>1</xdr:col>
      <xdr:colOff>781050</xdr:colOff>
      <xdr:row>57</xdr:row>
      <xdr:rowOff>85725</xdr:rowOff>
    </xdr:to>
    <xdr:sp macro="" textlink="">
      <xdr:nvSpPr>
        <xdr:cNvPr id="13" name="テキスト ボックス 12"/>
        <xdr:cNvSpPr txBox="1"/>
      </xdr:nvSpPr>
      <xdr:spPr>
        <a:xfrm>
          <a:off x="314325" y="13830300"/>
          <a:ext cx="6667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1</xdr:col>
      <xdr:colOff>4762</xdr:colOff>
      <xdr:row>76</xdr:row>
      <xdr:rowOff>47625</xdr:rowOff>
    </xdr:from>
    <xdr:to>
      <xdr:col>4</xdr:col>
      <xdr:colOff>190500</xdr:colOff>
      <xdr:row>85</xdr:row>
      <xdr:rowOff>209550</xdr:rowOff>
    </xdr:to>
    <xdr:graphicFrame macro="">
      <xdr:nvGraphicFramePr>
        <xdr:cNvPr id="14" name="グラフ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76</xdr:row>
      <xdr:rowOff>66675</xdr:rowOff>
    </xdr:from>
    <xdr:to>
      <xdr:col>9</xdr:col>
      <xdr:colOff>166688</xdr:colOff>
      <xdr:row>85</xdr:row>
      <xdr:rowOff>228600</xdr:rowOff>
    </xdr:to>
    <xdr:graphicFrame macro="">
      <xdr:nvGraphicFramePr>
        <xdr:cNvPr id="15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100</xdr:row>
      <xdr:rowOff>238125</xdr:rowOff>
    </xdr:from>
    <xdr:to>
      <xdr:col>10</xdr:col>
      <xdr:colOff>0</xdr:colOff>
      <xdr:row>112</xdr:row>
      <xdr:rowOff>9525</xdr:rowOff>
    </xdr:to>
    <xdr:graphicFrame macro="">
      <xdr:nvGraphicFramePr>
        <xdr:cNvPr id="16" name="グラフ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38100</xdr:colOff>
      <xdr:row>101</xdr:row>
      <xdr:rowOff>19050</xdr:rowOff>
    </xdr:from>
    <xdr:to>
      <xdr:col>1</xdr:col>
      <xdr:colOff>723900</xdr:colOff>
      <xdr:row>102</xdr:row>
      <xdr:rowOff>66675</xdr:rowOff>
    </xdr:to>
    <xdr:sp macro="" textlink="">
      <xdr:nvSpPr>
        <xdr:cNvPr id="17" name="テキスト ボックス 16"/>
        <xdr:cNvSpPr txBox="1"/>
      </xdr:nvSpPr>
      <xdr:spPr>
        <a:xfrm>
          <a:off x="238125" y="25107900"/>
          <a:ext cx="6858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7</xdr:col>
      <xdr:colOff>476250</xdr:colOff>
      <xdr:row>101</xdr:row>
      <xdr:rowOff>28575</xdr:rowOff>
    </xdr:from>
    <xdr:to>
      <xdr:col>8</xdr:col>
      <xdr:colOff>352425</xdr:colOff>
      <xdr:row>102</xdr:row>
      <xdr:rowOff>76200</xdr:rowOff>
    </xdr:to>
    <xdr:sp macro="" textlink="">
      <xdr:nvSpPr>
        <xdr:cNvPr id="18" name="テキスト ボックス 17"/>
        <xdr:cNvSpPr txBox="1"/>
      </xdr:nvSpPr>
      <xdr:spPr>
        <a:xfrm>
          <a:off x="5486400" y="25117425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（円）</a:t>
          </a:r>
          <a:endParaRPr lang="en-US" altLang="en-US" sz="900"/>
        </a:p>
      </xdr:txBody>
    </xdr:sp>
    <xdr:clientData/>
  </xdr:twoCellAnchor>
  <xdr:twoCellAnchor>
    <xdr:from>
      <xdr:col>4</xdr:col>
      <xdr:colOff>519112</xdr:colOff>
      <xdr:row>7</xdr:row>
      <xdr:rowOff>19050</xdr:rowOff>
    </xdr:from>
    <xdr:to>
      <xdr:col>9</xdr:col>
      <xdr:colOff>0</xdr:colOff>
      <xdr:row>17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7"/>
  <sheetViews>
    <sheetView tabSelected="1" view="pageBreakPreview" zoomScale="75" zoomScaleNormal="75" zoomScaleSheetLayoutView="75" workbookViewId="0"/>
  </sheetViews>
  <sheetFormatPr defaultRowHeight="13.5"/>
  <cols>
    <col min="1" max="1" width="9" style="1"/>
    <col min="2" max="2" width="4.375" style="1" customWidth="1"/>
    <col min="3" max="16384" width="9" style="1"/>
  </cols>
  <sheetData>
    <row r="1" spans="3:10" ht="35.25" customHeight="1">
      <c r="J1" s="3"/>
    </row>
    <row r="2" spans="3:10" ht="22.5" customHeight="1"/>
    <row r="3" spans="3:10" s="2" customFormat="1" ht="25.5" customHeight="1"/>
    <row r="4" spans="3:10" ht="21.95" customHeight="1"/>
    <row r="5" spans="3:10" ht="27" customHeight="1">
      <c r="C5" s="4"/>
    </row>
    <row r="6" spans="3:10" ht="21.95" customHeight="1"/>
    <row r="7" spans="3:10" ht="21.95" customHeight="1"/>
    <row r="8" spans="3:10" ht="21.95" customHeight="1"/>
    <row r="9" spans="3:10" ht="21.95" customHeight="1"/>
    <row r="10" spans="3:10" ht="21.95" customHeight="1"/>
    <row r="11" spans="3:10" ht="21.95" customHeight="1"/>
    <row r="12" spans="3:10" ht="21.95" customHeight="1"/>
    <row r="13" spans="3:10" ht="21.95" customHeight="1"/>
    <row r="14" spans="3:10" ht="21.95" customHeight="1"/>
    <row r="15" spans="3:10" ht="21.95" customHeight="1"/>
    <row r="16" spans="3:10" ht="21.95" customHeight="1"/>
    <row r="17" ht="21.95" customHeight="1"/>
    <row r="18" ht="21.95" customHeight="1"/>
    <row r="35" spans="2:11" ht="24.95" customHeight="1"/>
    <row r="36" spans="2:11" ht="24.95" customHeight="1">
      <c r="B36" s="9" t="s">
        <v>4</v>
      </c>
      <c r="C36" s="10"/>
    </row>
    <row r="37" spans="2:11" ht="24.95" customHeight="1">
      <c r="B37" s="9" t="s">
        <v>44</v>
      </c>
      <c r="C37" s="10"/>
    </row>
    <row r="38" spans="2:11" ht="24.95" customHeight="1">
      <c r="B38" s="9" t="s">
        <v>5</v>
      </c>
      <c r="C38" s="10"/>
    </row>
    <row r="39" spans="2:11" ht="24.95" customHeight="1">
      <c r="C39" s="12" t="s">
        <v>50</v>
      </c>
    </row>
    <row r="40" spans="2:11" ht="24.95" customHeight="1">
      <c r="B40" s="9" t="s">
        <v>45</v>
      </c>
      <c r="C40" s="10"/>
      <c r="D40" s="8"/>
      <c r="E40" s="7"/>
      <c r="F40" s="7"/>
      <c r="G40" s="7"/>
      <c r="H40" s="7"/>
      <c r="I40" s="7"/>
      <c r="J40" s="7"/>
      <c r="K40" s="6"/>
    </row>
    <row r="41" spans="2:11" ht="24.95" customHeight="1">
      <c r="B41" s="11"/>
      <c r="C41" s="12" t="s">
        <v>6</v>
      </c>
      <c r="D41" s="7"/>
      <c r="E41" s="7"/>
      <c r="F41" s="7"/>
      <c r="G41" s="7"/>
      <c r="H41" s="7"/>
      <c r="I41" s="7"/>
      <c r="J41" s="7"/>
      <c r="K41" s="6"/>
    </row>
    <row r="42" spans="2:11" ht="24.95" customHeight="1">
      <c r="B42" s="11"/>
      <c r="C42" s="12" t="s">
        <v>7</v>
      </c>
      <c r="D42" s="7"/>
      <c r="E42" s="7"/>
      <c r="F42" s="7"/>
      <c r="G42" s="7"/>
      <c r="H42" s="7"/>
      <c r="I42" s="7"/>
      <c r="J42" s="7"/>
      <c r="K42" s="6"/>
    </row>
    <row r="43" spans="2:11" ht="24.95" customHeight="1">
      <c r="B43" s="11"/>
      <c r="C43" s="12" t="s">
        <v>8</v>
      </c>
      <c r="D43" s="7"/>
      <c r="E43" s="7"/>
      <c r="F43" s="7"/>
      <c r="G43" s="7"/>
      <c r="H43" s="7"/>
      <c r="I43" s="7"/>
      <c r="J43" s="7"/>
      <c r="K43" s="6"/>
    </row>
    <row r="44" spans="2:11" ht="24.95" customHeight="1">
      <c r="B44" s="5"/>
      <c r="D44" s="7"/>
      <c r="E44" s="7"/>
      <c r="F44" s="7"/>
      <c r="G44" s="7"/>
      <c r="H44" s="7"/>
      <c r="I44" s="7"/>
      <c r="J44" s="7"/>
      <c r="K44" s="6"/>
    </row>
    <row r="45" spans="2:11" ht="24.95" customHeight="1">
      <c r="B45" s="5"/>
      <c r="C45" s="7"/>
      <c r="D45" s="7"/>
      <c r="E45" s="7"/>
      <c r="F45" s="7"/>
      <c r="G45" s="7"/>
      <c r="H45" s="7"/>
      <c r="I45" s="7"/>
      <c r="J45" s="7"/>
      <c r="K45" s="6"/>
    </row>
    <row r="46" spans="2:11" ht="24.95" customHeight="1"/>
    <row r="47" spans="2:11" ht="24.95" customHeight="1"/>
  </sheetData>
  <sheetProtection password="DA57" sheet="1" objects="1" scenarios="1"/>
  <phoneticPr fontId="2"/>
  <pageMargins left="0.39" right="0.25" top="0.32" bottom="0.3" header="0.19" footer="0.23"/>
  <pageSetup paperSize="9" scale="9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37"/>
  <sheetViews>
    <sheetView zoomScaleNormal="100" workbookViewId="0"/>
  </sheetViews>
  <sheetFormatPr defaultRowHeight="13.5"/>
  <cols>
    <col min="1" max="1" width="2.625" style="14" customWidth="1"/>
    <col min="2" max="2" width="18.25" style="14" customWidth="1"/>
    <col min="3" max="3" width="13.625" style="14" customWidth="1"/>
    <col min="4" max="4" width="12.625" style="14" customWidth="1"/>
    <col min="5" max="6" width="10.625" style="14" customWidth="1"/>
    <col min="7" max="7" width="12.625" style="14" customWidth="1"/>
    <col min="8" max="8" width="10.625" style="14" customWidth="1"/>
    <col min="9" max="9" width="2.625" style="14" customWidth="1"/>
    <col min="10" max="12" width="0" style="14" hidden="1" customWidth="1"/>
    <col min="13" max="16384" width="9" style="14"/>
  </cols>
  <sheetData>
    <row r="1" spans="1:12" ht="20.100000000000001" customHeight="1">
      <c r="A1" s="13" t="s">
        <v>18</v>
      </c>
    </row>
    <row r="2" spans="1:12" ht="14.1" customHeight="1">
      <c r="G2" s="25" t="s">
        <v>43</v>
      </c>
      <c r="H2" s="25"/>
    </row>
    <row r="3" spans="1:12" ht="20.100000000000001" customHeight="1">
      <c r="B3" s="15"/>
      <c r="C3" s="166" t="s">
        <v>0</v>
      </c>
      <c r="D3" s="168" t="s">
        <v>19</v>
      </c>
      <c r="E3" s="20"/>
      <c r="F3" s="21"/>
      <c r="G3" s="166" t="s">
        <v>20</v>
      </c>
      <c r="H3" s="166" t="s">
        <v>21</v>
      </c>
      <c r="I3" s="27"/>
    </row>
    <row r="4" spans="1:12" ht="20.100000000000001" customHeight="1" thickBot="1">
      <c r="B4" s="16"/>
      <c r="C4" s="167"/>
      <c r="D4" s="169"/>
      <c r="E4" s="22" t="s">
        <v>22</v>
      </c>
      <c r="F4" s="23" t="s">
        <v>23</v>
      </c>
      <c r="G4" s="167"/>
      <c r="H4" s="167"/>
      <c r="I4" s="27"/>
      <c r="J4" s="28" t="s">
        <v>33</v>
      </c>
      <c r="K4" s="25" t="s">
        <v>49</v>
      </c>
      <c r="L4" s="25" t="s">
        <v>48</v>
      </c>
    </row>
    <row r="5" spans="1:12" ht="20.100000000000001" customHeight="1" thickTop="1" thickBot="1">
      <c r="B5" s="17" t="s">
        <v>24</v>
      </c>
      <c r="C5" s="37">
        <f>SUM(C6:C13)</f>
        <v>725490</v>
      </c>
      <c r="D5" s="38">
        <f>SUM(E5:F5)</f>
        <v>197042</v>
      </c>
      <c r="E5" s="39">
        <f>SUM(E6:E13)</f>
        <v>98442</v>
      </c>
      <c r="F5" s="40">
        <f t="shared" ref="F5:G5" si="0">SUM(F6:F13)</f>
        <v>98600</v>
      </c>
      <c r="G5" s="37">
        <f t="shared" si="0"/>
        <v>234788</v>
      </c>
      <c r="H5" s="41">
        <f>D5/C5</f>
        <v>0.271598505837434</v>
      </c>
      <c r="I5" s="26"/>
      <c r="J5" s="24">
        <f t="shared" ref="J5:J13" si="1">C5-D5-G5</f>
        <v>293660</v>
      </c>
      <c r="K5" s="68">
        <f>E5/C5</f>
        <v>0.13569036099739487</v>
      </c>
      <c r="L5" s="68">
        <f>F5/C5</f>
        <v>0.13590814484003916</v>
      </c>
    </row>
    <row r="6" spans="1:12" ht="20.100000000000001" customHeight="1" thickTop="1">
      <c r="B6" s="18" t="s">
        <v>25</v>
      </c>
      <c r="C6" s="42">
        <v>180153</v>
      </c>
      <c r="D6" s="43">
        <f t="shared" ref="D6:D13" si="2">SUM(E6:F6)</f>
        <v>37427</v>
      </c>
      <c r="E6" s="44">
        <v>21031</v>
      </c>
      <c r="F6" s="45">
        <v>16396</v>
      </c>
      <c r="G6" s="42">
        <v>58129</v>
      </c>
      <c r="H6" s="46">
        <f t="shared" ref="H6:H13" si="3">D6/C6</f>
        <v>0.20775118926690092</v>
      </c>
      <c r="I6" s="26"/>
      <c r="J6" s="24">
        <f t="shared" si="1"/>
        <v>84597</v>
      </c>
      <c r="K6" s="68">
        <f t="shared" ref="K6:K13" si="4">E6/C6</f>
        <v>0.11673966017773781</v>
      </c>
      <c r="L6" s="68">
        <f t="shared" ref="L6:L13" si="5">F6/C6</f>
        <v>9.1011529089163101E-2</v>
      </c>
    </row>
    <row r="7" spans="1:12" ht="20.100000000000001" customHeight="1">
      <c r="B7" s="19" t="s">
        <v>26</v>
      </c>
      <c r="C7" s="47">
        <v>96385</v>
      </c>
      <c r="D7" s="48">
        <f t="shared" si="2"/>
        <v>27314</v>
      </c>
      <c r="E7" s="49">
        <v>14149</v>
      </c>
      <c r="F7" s="50">
        <v>13165</v>
      </c>
      <c r="G7" s="47">
        <v>31541</v>
      </c>
      <c r="H7" s="51">
        <f t="shared" si="3"/>
        <v>0.28338434403693519</v>
      </c>
      <c r="I7" s="26"/>
      <c r="J7" s="24">
        <f t="shared" si="1"/>
        <v>37530</v>
      </c>
      <c r="K7" s="68">
        <f t="shared" si="4"/>
        <v>0.1467967007314416</v>
      </c>
      <c r="L7" s="68">
        <f t="shared" si="5"/>
        <v>0.13658764330549358</v>
      </c>
    </row>
    <row r="8" spans="1:12" ht="20.100000000000001" customHeight="1">
      <c r="B8" s="19" t="s">
        <v>27</v>
      </c>
      <c r="C8" s="47">
        <v>54924</v>
      </c>
      <c r="D8" s="48">
        <f t="shared" si="2"/>
        <v>17275</v>
      </c>
      <c r="E8" s="49">
        <v>8125</v>
      </c>
      <c r="F8" s="50">
        <v>9150</v>
      </c>
      <c r="G8" s="47">
        <v>17795</v>
      </c>
      <c r="H8" s="51">
        <f t="shared" si="3"/>
        <v>0.31452552618163282</v>
      </c>
      <c r="I8" s="26"/>
      <c r="J8" s="24">
        <f t="shared" si="1"/>
        <v>19854</v>
      </c>
      <c r="K8" s="68">
        <f t="shared" si="4"/>
        <v>0.14793168742262036</v>
      </c>
      <c r="L8" s="68">
        <f t="shared" si="5"/>
        <v>0.16659383875901246</v>
      </c>
    </row>
    <row r="9" spans="1:12" ht="20.100000000000001" customHeight="1">
      <c r="B9" s="19" t="s">
        <v>28</v>
      </c>
      <c r="C9" s="47">
        <v>31975</v>
      </c>
      <c r="D9" s="48">
        <f t="shared" si="2"/>
        <v>8447</v>
      </c>
      <c r="E9" s="49">
        <v>4194</v>
      </c>
      <c r="F9" s="50">
        <v>4253</v>
      </c>
      <c r="G9" s="47">
        <v>10722</v>
      </c>
      <c r="H9" s="51">
        <f t="shared" si="3"/>
        <v>0.26417513682564503</v>
      </c>
      <c r="I9" s="26"/>
      <c r="J9" s="24">
        <f t="shared" si="1"/>
        <v>12806</v>
      </c>
      <c r="K9" s="68">
        <f t="shared" si="4"/>
        <v>0.13116497263487098</v>
      </c>
      <c r="L9" s="68">
        <f t="shared" si="5"/>
        <v>0.13301016419077405</v>
      </c>
    </row>
    <row r="10" spans="1:12" ht="20.100000000000001" customHeight="1">
      <c r="B10" s="19" t="s">
        <v>29</v>
      </c>
      <c r="C10" s="47">
        <v>47261</v>
      </c>
      <c r="D10" s="48">
        <f t="shared" si="2"/>
        <v>13144</v>
      </c>
      <c r="E10" s="49">
        <v>6114</v>
      </c>
      <c r="F10" s="50">
        <v>7030</v>
      </c>
      <c r="G10" s="47">
        <v>15223</v>
      </c>
      <c r="H10" s="51">
        <f t="shared" si="3"/>
        <v>0.27811514779628022</v>
      </c>
      <c r="I10" s="26"/>
      <c r="J10" s="24">
        <f t="shared" si="1"/>
        <v>18894</v>
      </c>
      <c r="K10" s="68">
        <f t="shared" si="4"/>
        <v>0.12936670827955396</v>
      </c>
      <c r="L10" s="68">
        <f t="shared" si="5"/>
        <v>0.14874843951672626</v>
      </c>
    </row>
    <row r="11" spans="1:12" ht="20.100000000000001" customHeight="1">
      <c r="B11" s="19" t="s">
        <v>30</v>
      </c>
      <c r="C11" s="47">
        <v>104541</v>
      </c>
      <c r="D11" s="48">
        <f t="shared" si="2"/>
        <v>28862</v>
      </c>
      <c r="E11" s="49">
        <v>14033</v>
      </c>
      <c r="F11" s="50">
        <v>14829</v>
      </c>
      <c r="G11" s="47">
        <v>34266</v>
      </c>
      <c r="H11" s="51">
        <f t="shared" si="3"/>
        <v>0.27608306788724041</v>
      </c>
      <c r="I11" s="26"/>
      <c r="J11" s="24">
        <f t="shared" si="1"/>
        <v>41413</v>
      </c>
      <c r="K11" s="68">
        <f t="shared" si="4"/>
        <v>0.13423441520551746</v>
      </c>
      <c r="L11" s="68">
        <f t="shared" si="5"/>
        <v>0.14184865268172295</v>
      </c>
    </row>
    <row r="12" spans="1:12" ht="20.100000000000001" customHeight="1">
      <c r="B12" s="19" t="s">
        <v>31</v>
      </c>
      <c r="C12" s="47">
        <v>148401</v>
      </c>
      <c r="D12" s="48">
        <f t="shared" si="2"/>
        <v>45189</v>
      </c>
      <c r="E12" s="49">
        <v>21584</v>
      </c>
      <c r="F12" s="50">
        <v>23605</v>
      </c>
      <c r="G12" s="47">
        <v>47626</v>
      </c>
      <c r="H12" s="51">
        <f t="shared" si="3"/>
        <v>0.30450603432591422</v>
      </c>
      <c r="I12" s="26"/>
      <c r="J12" s="24">
        <f t="shared" si="1"/>
        <v>55586</v>
      </c>
      <c r="K12" s="68">
        <f t="shared" si="4"/>
        <v>0.14544376385603872</v>
      </c>
      <c r="L12" s="68">
        <f t="shared" si="5"/>
        <v>0.15906227046987553</v>
      </c>
    </row>
    <row r="13" spans="1:12" ht="20.100000000000001" customHeight="1">
      <c r="B13" s="19" t="s">
        <v>32</v>
      </c>
      <c r="C13" s="47">
        <v>61850</v>
      </c>
      <c r="D13" s="48">
        <f t="shared" si="2"/>
        <v>19384</v>
      </c>
      <c r="E13" s="49">
        <v>9212</v>
      </c>
      <c r="F13" s="50">
        <v>10172</v>
      </c>
      <c r="G13" s="47">
        <v>19486</v>
      </c>
      <c r="H13" s="51">
        <f t="shared" si="3"/>
        <v>0.31340339531123684</v>
      </c>
      <c r="I13" s="26"/>
      <c r="J13" s="24">
        <f t="shared" si="1"/>
        <v>22980</v>
      </c>
      <c r="K13" s="68">
        <f t="shared" si="4"/>
        <v>0.14894098625707355</v>
      </c>
      <c r="L13" s="68">
        <f t="shared" si="5"/>
        <v>0.16446240905416329</v>
      </c>
    </row>
    <row r="14" spans="1:12" ht="20.100000000000001" customHeight="1"/>
    <row r="15" spans="1:12" ht="20.100000000000001" customHeight="1"/>
    <row r="16" spans="1:12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</sheetData>
  <sheetProtection password="DA57" sheet="1" objects="1" scenarios="1"/>
  <mergeCells count="4">
    <mergeCell ref="C3:C4"/>
    <mergeCell ref="D3:D4"/>
    <mergeCell ref="G3:G4"/>
    <mergeCell ref="H3:H4"/>
  </mergeCells>
  <phoneticPr fontId="2"/>
  <pageMargins left="0.51181102362204722" right="0.51181102362204722" top="0.35433070866141736" bottom="0.35433070866141736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3"/>
  <sheetViews>
    <sheetView topLeftCell="A19" zoomScaleNormal="100" workbookViewId="0">
      <selection activeCell="A19" sqref="A19"/>
    </sheetView>
  </sheetViews>
  <sheetFormatPr defaultRowHeight="13.5"/>
  <cols>
    <col min="1" max="1" width="2.625" style="14" customWidth="1"/>
    <col min="2" max="2" width="2.875" style="14" customWidth="1"/>
    <col min="3" max="3" width="12.75" style="14" customWidth="1"/>
    <col min="4" max="12" width="8.375" style="14" customWidth="1"/>
    <col min="13" max="13" width="2.625" style="14" customWidth="1"/>
    <col min="14" max="16384" width="9" style="14"/>
  </cols>
  <sheetData>
    <row r="1" spans="1:12" ht="20.100000000000001" customHeight="1">
      <c r="A1" s="13" t="s">
        <v>52</v>
      </c>
      <c r="B1" s="13"/>
    </row>
    <row r="2" spans="1:12" ht="14.1" customHeight="1">
      <c r="K2" s="52" t="s">
        <v>2</v>
      </c>
    </row>
    <row r="3" spans="1:12" ht="20.100000000000001" customHeight="1">
      <c r="B3" s="29"/>
      <c r="C3" s="30"/>
      <c r="D3" s="31" t="s">
        <v>34</v>
      </c>
      <c r="E3" s="32" t="s">
        <v>35</v>
      </c>
      <c r="F3" s="32" t="s">
        <v>36</v>
      </c>
      <c r="G3" s="32" t="s">
        <v>37</v>
      </c>
      <c r="H3" s="32" t="s">
        <v>38</v>
      </c>
      <c r="I3" s="32" t="s">
        <v>39</v>
      </c>
      <c r="J3" s="31" t="s">
        <v>40</v>
      </c>
      <c r="K3" s="33" t="s">
        <v>41</v>
      </c>
      <c r="L3" s="34" t="s">
        <v>1</v>
      </c>
    </row>
    <row r="4" spans="1:12" ht="20.100000000000001" customHeight="1">
      <c r="B4" s="174" t="s">
        <v>112</v>
      </c>
      <c r="C4" s="175"/>
      <c r="D4" s="53">
        <f>SUM(D5:D6)</f>
        <v>7352</v>
      </c>
      <c r="E4" s="54">
        <f t="shared" ref="E4:K4" si="0">SUM(E5:E6)</f>
        <v>5040</v>
      </c>
      <c r="F4" s="54">
        <f t="shared" si="0"/>
        <v>7506</v>
      </c>
      <c r="G4" s="54">
        <f t="shared" si="0"/>
        <v>5091</v>
      </c>
      <c r="H4" s="54">
        <f t="shared" si="0"/>
        <v>4235</v>
      </c>
      <c r="I4" s="54">
        <f t="shared" si="0"/>
        <v>4724</v>
      </c>
      <c r="J4" s="53">
        <f t="shared" si="0"/>
        <v>3086</v>
      </c>
      <c r="K4" s="55">
        <f t="shared" si="0"/>
        <v>37034</v>
      </c>
      <c r="L4" s="63">
        <f>K4/人口統計!D5</f>
        <v>0.18794977720485989</v>
      </c>
    </row>
    <row r="5" spans="1:12" ht="20.100000000000001" customHeight="1">
      <c r="B5" s="36"/>
      <c r="C5" s="66" t="s">
        <v>46</v>
      </c>
      <c r="D5" s="56">
        <v>1069</v>
      </c>
      <c r="E5" s="57">
        <v>745</v>
      </c>
      <c r="F5" s="57">
        <v>766</v>
      </c>
      <c r="G5" s="57">
        <v>624</v>
      </c>
      <c r="H5" s="57">
        <v>500</v>
      </c>
      <c r="I5" s="57">
        <v>446</v>
      </c>
      <c r="J5" s="56">
        <v>319</v>
      </c>
      <c r="K5" s="58">
        <f>SUM(D5:J5)</f>
        <v>4469</v>
      </c>
      <c r="L5" s="64">
        <f>K5/人口統計!D5</f>
        <v>2.2680443763258593E-2</v>
      </c>
    </row>
    <row r="6" spans="1:12" ht="20.100000000000001" customHeight="1">
      <c r="B6" s="36"/>
      <c r="C6" s="67" t="s">
        <v>47</v>
      </c>
      <c r="D6" s="59">
        <v>6283</v>
      </c>
      <c r="E6" s="60">
        <v>4295</v>
      </c>
      <c r="F6" s="60">
        <v>6740</v>
      </c>
      <c r="G6" s="60">
        <v>4467</v>
      </c>
      <c r="H6" s="60">
        <v>3735</v>
      </c>
      <c r="I6" s="60">
        <v>4278</v>
      </c>
      <c r="J6" s="59">
        <v>2767</v>
      </c>
      <c r="K6" s="61">
        <f>SUM(D6:J6)</f>
        <v>32565</v>
      </c>
      <c r="L6" s="65">
        <f>K6/人口統計!D5</f>
        <v>0.16526933344160127</v>
      </c>
    </row>
    <row r="7" spans="1:12" ht="20.100000000000001" customHeight="1" thickBot="1">
      <c r="B7" s="174" t="s">
        <v>113</v>
      </c>
      <c r="C7" s="175"/>
      <c r="D7" s="53">
        <v>94</v>
      </c>
      <c r="E7" s="54">
        <v>162</v>
      </c>
      <c r="F7" s="54">
        <v>138</v>
      </c>
      <c r="G7" s="54">
        <v>132</v>
      </c>
      <c r="H7" s="54">
        <v>130</v>
      </c>
      <c r="I7" s="54">
        <v>106</v>
      </c>
      <c r="J7" s="53">
        <v>109</v>
      </c>
      <c r="K7" s="55">
        <f>SUM(D7:J7)</f>
        <v>871</v>
      </c>
      <c r="L7" s="162"/>
    </row>
    <row r="8" spans="1:12" ht="20.100000000000001" customHeight="1" thickTop="1">
      <c r="B8" s="176" t="s">
        <v>42</v>
      </c>
      <c r="C8" s="177"/>
      <c r="D8" s="43">
        <f>D4+D7</f>
        <v>7446</v>
      </c>
      <c r="E8" s="42">
        <f t="shared" ref="E8:K8" si="1">E4+E7</f>
        <v>5202</v>
      </c>
      <c r="F8" s="42">
        <f t="shared" si="1"/>
        <v>7644</v>
      </c>
      <c r="G8" s="42">
        <f t="shared" si="1"/>
        <v>5223</v>
      </c>
      <c r="H8" s="42">
        <f t="shared" si="1"/>
        <v>4365</v>
      </c>
      <c r="I8" s="42">
        <f t="shared" si="1"/>
        <v>4830</v>
      </c>
      <c r="J8" s="43">
        <f t="shared" si="1"/>
        <v>3195</v>
      </c>
      <c r="K8" s="62">
        <f t="shared" si="1"/>
        <v>37905</v>
      </c>
      <c r="L8" s="163"/>
    </row>
    <row r="9" spans="1:12" ht="20.100000000000001" customHeight="1"/>
    <row r="10" spans="1:12" ht="20.100000000000001" customHeight="1"/>
    <row r="11" spans="1:12" ht="20.100000000000001" customHeight="1"/>
    <row r="12" spans="1:12" ht="20.100000000000001" customHeight="1"/>
    <row r="13" spans="1:12" ht="20.100000000000001" customHeight="1"/>
    <row r="14" spans="1:12" ht="20.100000000000001" customHeight="1"/>
    <row r="15" spans="1:12" ht="20.100000000000001" customHeight="1"/>
    <row r="16" spans="1:12" ht="20.100000000000001" customHeight="1"/>
    <row r="17" spans="1:12" ht="20.100000000000001" customHeight="1"/>
    <row r="18" spans="1:12" ht="20.100000000000001" customHeight="1"/>
    <row r="19" spans="1:12" ht="20.100000000000001" customHeight="1"/>
    <row r="20" spans="1:12" ht="20.100000000000001" customHeight="1">
      <c r="A20" s="13" t="s">
        <v>51</v>
      </c>
    </row>
    <row r="21" spans="1:12" ht="14.1" customHeight="1">
      <c r="K21" s="52" t="s">
        <v>2</v>
      </c>
    </row>
    <row r="22" spans="1:12" ht="20.100000000000001" customHeight="1">
      <c r="B22" s="29"/>
      <c r="C22" s="30"/>
      <c r="D22" s="35" t="s">
        <v>34</v>
      </c>
      <c r="E22" s="32" t="s">
        <v>35</v>
      </c>
      <c r="F22" s="32" t="s">
        <v>36</v>
      </c>
      <c r="G22" s="32" t="s">
        <v>37</v>
      </c>
      <c r="H22" s="32" t="s">
        <v>38</v>
      </c>
      <c r="I22" s="32" t="s">
        <v>39</v>
      </c>
      <c r="J22" s="35" t="s">
        <v>40</v>
      </c>
      <c r="K22" s="33" t="s">
        <v>41</v>
      </c>
      <c r="L22" s="34" t="s">
        <v>1</v>
      </c>
    </row>
    <row r="23" spans="1:12" ht="20.100000000000001" customHeight="1">
      <c r="B23" s="178" t="s">
        <v>25</v>
      </c>
      <c r="C23" s="179"/>
      <c r="D23" s="53">
        <v>1009</v>
      </c>
      <c r="E23" s="54">
        <v>605</v>
      </c>
      <c r="F23" s="54">
        <v>1052</v>
      </c>
      <c r="G23" s="54">
        <v>683</v>
      </c>
      <c r="H23" s="54">
        <v>582</v>
      </c>
      <c r="I23" s="54">
        <v>763</v>
      </c>
      <c r="J23" s="53">
        <v>527</v>
      </c>
      <c r="K23" s="55">
        <f>SUM(D23:J23)</f>
        <v>5221</v>
      </c>
      <c r="L23" s="63">
        <f>K23/人口統計!D6</f>
        <v>0.13949822320784461</v>
      </c>
    </row>
    <row r="24" spans="1:12" ht="20.100000000000001" customHeight="1">
      <c r="B24" s="172" t="s">
        <v>53</v>
      </c>
      <c r="C24" s="173"/>
      <c r="D24" s="53">
        <v>992</v>
      </c>
      <c r="E24" s="54">
        <v>699</v>
      </c>
      <c r="F24" s="54">
        <v>992</v>
      </c>
      <c r="G24" s="54">
        <v>717</v>
      </c>
      <c r="H24" s="54">
        <v>543</v>
      </c>
      <c r="I24" s="54">
        <v>633</v>
      </c>
      <c r="J24" s="53">
        <v>387</v>
      </c>
      <c r="K24" s="55">
        <f t="shared" ref="K24:K30" si="2">SUM(D24:J24)</f>
        <v>4963</v>
      </c>
      <c r="L24" s="63">
        <f>K24/人口統計!D7</f>
        <v>0.18170169144028703</v>
      </c>
    </row>
    <row r="25" spans="1:12" ht="20.100000000000001" customHeight="1">
      <c r="B25" s="172" t="s">
        <v>54</v>
      </c>
      <c r="C25" s="173"/>
      <c r="D25" s="53">
        <v>821</v>
      </c>
      <c r="E25" s="54">
        <v>462</v>
      </c>
      <c r="F25" s="54">
        <v>704</v>
      </c>
      <c r="G25" s="54">
        <v>470</v>
      </c>
      <c r="H25" s="54">
        <v>468</v>
      </c>
      <c r="I25" s="54">
        <v>426</v>
      </c>
      <c r="J25" s="53">
        <v>284</v>
      </c>
      <c r="K25" s="55">
        <f t="shared" si="2"/>
        <v>3635</v>
      </c>
      <c r="L25" s="63">
        <f>K25/人口統計!D8</f>
        <v>0.21041968162083935</v>
      </c>
    </row>
    <row r="26" spans="1:12" ht="20.100000000000001" customHeight="1">
      <c r="B26" s="172" t="s">
        <v>55</v>
      </c>
      <c r="C26" s="173"/>
      <c r="D26" s="53">
        <v>118</v>
      </c>
      <c r="E26" s="54">
        <v>167</v>
      </c>
      <c r="F26" s="54">
        <v>255</v>
      </c>
      <c r="G26" s="54">
        <v>217</v>
      </c>
      <c r="H26" s="54">
        <v>211</v>
      </c>
      <c r="I26" s="54">
        <v>206</v>
      </c>
      <c r="J26" s="53">
        <v>169</v>
      </c>
      <c r="K26" s="55">
        <f t="shared" si="2"/>
        <v>1343</v>
      </c>
      <c r="L26" s="63">
        <f>K26/人口統計!D9</f>
        <v>0.15899135787853677</v>
      </c>
    </row>
    <row r="27" spans="1:12" ht="20.100000000000001" customHeight="1">
      <c r="B27" s="172" t="s">
        <v>56</v>
      </c>
      <c r="C27" s="173"/>
      <c r="D27" s="53">
        <v>369</v>
      </c>
      <c r="E27" s="54">
        <v>241</v>
      </c>
      <c r="F27" s="54">
        <v>479</v>
      </c>
      <c r="G27" s="54">
        <v>316</v>
      </c>
      <c r="H27" s="54">
        <v>225</v>
      </c>
      <c r="I27" s="54">
        <v>330</v>
      </c>
      <c r="J27" s="53">
        <v>222</v>
      </c>
      <c r="K27" s="55">
        <f t="shared" si="2"/>
        <v>2182</v>
      </c>
      <c r="L27" s="63">
        <f>K27/人口統計!D10</f>
        <v>0.16600730371272063</v>
      </c>
    </row>
    <row r="28" spans="1:12" ht="20.100000000000001" customHeight="1">
      <c r="B28" s="172" t="s">
        <v>57</v>
      </c>
      <c r="C28" s="173"/>
      <c r="D28" s="53">
        <v>623</v>
      </c>
      <c r="E28" s="54">
        <v>617</v>
      </c>
      <c r="F28" s="54">
        <v>1167</v>
      </c>
      <c r="G28" s="54">
        <v>629</v>
      </c>
      <c r="H28" s="54">
        <v>585</v>
      </c>
      <c r="I28" s="54">
        <v>676</v>
      </c>
      <c r="J28" s="53">
        <v>418</v>
      </c>
      <c r="K28" s="55">
        <f t="shared" si="2"/>
        <v>4715</v>
      </c>
      <c r="L28" s="63">
        <f>K28/人口統計!D11</f>
        <v>0.16336359226664818</v>
      </c>
    </row>
    <row r="29" spans="1:12" ht="20.100000000000001" customHeight="1">
      <c r="B29" s="172" t="s">
        <v>58</v>
      </c>
      <c r="C29" s="173"/>
      <c r="D29" s="53">
        <v>2854</v>
      </c>
      <c r="E29" s="54">
        <v>1785</v>
      </c>
      <c r="F29" s="54">
        <v>2224</v>
      </c>
      <c r="G29" s="54">
        <v>1583</v>
      </c>
      <c r="H29" s="54">
        <v>1205</v>
      </c>
      <c r="I29" s="54">
        <v>1239</v>
      </c>
      <c r="J29" s="53">
        <v>755</v>
      </c>
      <c r="K29" s="55">
        <f t="shared" si="2"/>
        <v>11645</v>
      </c>
      <c r="L29" s="63">
        <f>K29/人口統計!D12</f>
        <v>0.25769545685897011</v>
      </c>
    </row>
    <row r="30" spans="1:12" ht="20.100000000000001" customHeight="1" thickBot="1">
      <c r="B30" s="178" t="s">
        <v>32</v>
      </c>
      <c r="C30" s="179"/>
      <c r="D30" s="53">
        <v>566</v>
      </c>
      <c r="E30" s="54">
        <v>464</v>
      </c>
      <c r="F30" s="54">
        <v>633</v>
      </c>
      <c r="G30" s="54">
        <v>476</v>
      </c>
      <c r="H30" s="54">
        <v>416</v>
      </c>
      <c r="I30" s="54">
        <v>451</v>
      </c>
      <c r="J30" s="53">
        <v>324</v>
      </c>
      <c r="K30" s="55">
        <f t="shared" si="2"/>
        <v>3330</v>
      </c>
      <c r="L30" s="69">
        <f>K30/人口統計!D13</f>
        <v>0.17179116797358646</v>
      </c>
    </row>
    <row r="31" spans="1:12" ht="20.100000000000001" customHeight="1" thickTop="1">
      <c r="B31" s="170" t="s">
        <v>59</v>
      </c>
      <c r="C31" s="171"/>
      <c r="D31" s="43">
        <f>SUM(D23:D30)</f>
        <v>7352</v>
      </c>
      <c r="E31" s="42">
        <f t="shared" ref="E31:J31" si="3">SUM(E23:E30)</f>
        <v>5040</v>
      </c>
      <c r="F31" s="42">
        <f t="shared" si="3"/>
        <v>7506</v>
      </c>
      <c r="G31" s="42">
        <f t="shared" si="3"/>
        <v>5091</v>
      </c>
      <c r="H31" s="42">
        <f t="shared" si="3"/>
        <v>4235</v>
      </c>
      <c r="I31" s="42">
        <f t="shared" si="3"/>
        <v>4724</v>
      </c>
      <c r="J31" s="43">
        <f t="shared" si="3"/>
        <v>3086</v>
      </c>
      <c r="K31" s="62">
        <f>SUM(K23:K30)</f>
        <v>37034</v>
      </c>
      <c r="L31" s="70">
        <f>K31/人口統計!D5</f>
        <v>0.18794977720485989</v>
      </c>
    </row>
    <row r="32" spans="1:12" ht="20.100000000000001" customHeight="1">
      <c r="C32" s="14" t="s">
        <v>60</v>
      </c>
    </row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</sheetData>
  <sheetProtection password="DA57" sheet="1" objects="1" scenarios="1"/>
  <mergeCells count="12">
    <mergeCell ref="B4:C4"/>
    <mergeCell ref="B7:C7"/>
    <mergeCell ref="B8:C8"/>
    <mergeCell ref="B23:C23"/>
    <mergeCell ref="B30:C30"/>
    <mergeCell ref="B31:C31"/>
    <mergeCell ref="B24:C24"/>
    <mergeCell ref="B25:C25"/>
    <mergeCell ref="B26:C26"/>
    <mergeCell ref="B27:C27"/>
    <mergeCell ref="B28:C28"/>
    <mergeCell ref="B29:C29"/>
  </mergeCells>
  <phoneticPr fontId="2"/>
  <pageMargins left="0.51181102362204722" right="0.51181102362204722" top="0.35433070866141736" bottom="0.35433070866141736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1"/>
  <sheetViews>
    <sheetView zoomScaleNormal="100" workbookViewId="0"/>
  </sheetViews>
  <sheetFormatPr defaultRowHeight="13.5"/>
  <cols>
    <col min="1" max="1" width="2.625" style="14" customWidth="1"/>
    <col min="2" max="2" width="17" style="14" customWidth="1"/>
    <col min="3" max="3" width="9.625" style="14" customWidth="1"/>
    <col min="4" max="4" width="8.625" style="14" customWidth="1"/>
    <col min="5" max="5" width="9.625" style="14" customWidth="1"/>
    <col min="6" max="6" width="8.625" style="14" customWidth="1"/>
    <col min="7" max="7" width="9.625" style="14" customWidth="1"/>
    <col min="8" max="8" width="8.625" style="14" customWidth="1"/>
    <col min="9" max="9" width="9.625" style="14" customWidth="1"/>
    <col min="10" max="10" width="8.625" style="14" customWidth="1"/>
    <col min="11" max="11" width="9.25" style="14" bestFit="1" customWidth="1"/>
    <col min="12" max="12" width="11.375" style="14" hidden="1" customWidth="1"/>
    <col min="13" max="16384" width="9" style="14"/>
  </cols>
  <sheetData>
    <row r="1" spans="1:13" ht="20.100000000000001" customHeight="1">
      <c r="A1" s="13" t="s">
        <v>71</v>
      </c>
      <c r="M1" s="120"/>
    </row>
    <row r="2" spans="1:13" ht="14.1" customHeight="1"/>
    <row r="3" spans="1:13" ht="20.100000000000001" customHeight="1">
      <c r="B3" s="73" t="s">
        <v>65</v>
      </c>
      <c r="C3" s="79" t="s">
        <v>66</v>
      </c>
      <c r="D3" s="71" t="s">
        <v>67</v>
      </c>
      <c r="E3" s="79" t="s">
        <v>68</v>
      </c>
      <c r="F3" s="75" t="s">
        <v>67</v>
      </c>
      <c r="G3" s="74" t="s">
        <v>69</v>
      </c>
      <c r="H3" s="71" t="s">
        <v>67</v>
      </c>
      <c r="I3" s="72" t="s">
        <v>70</v>
      </c>
    </row>
    <row r="4" spans="1:13" ht="20.100000000000001" customHeight="1">
      <c r="B4" s="76" t="s">
        <v>62</v>
      </c>
      <c r="C4" s="89">
        <v>10348</v>
      </c>
      <c r="D4" s="90">
        <f>C4/$I4</f>
        <v>0.3130634718944757</v>
      </c>
      <c r="E4" s="89">
        <v>15741</v>
      </c>
      <c r="F4" s="91">
        <f>E4/$I4</f>
        <v>0.47622072971501178</v>
      </c>
      <c r="G4" s="92">
        <v>6965</v>
      </c>
      <c r="H4" s="90">
        <f>G4/$I4</f>
        <v>0.21071579839051249</v>
      </c>
      <c r="I4" s="93">
        <f>C4+E4+G4</f>
        <v>33054</v>
      </c>
    </row>
    <row r="5" spans="1:13" ht="20.100000000000001" customHeight="1">
      <c r="B5" s="77" t="s">
        <v>63</v>
      </c>
      <c r="C5" s="94">
        <v>396775.88</v>
      </c>
      <c r="D5" s="95">
        <f>C5/$I5</f>
        <v>8.1959585927808165E-2</v>
      </c>
      <c r="E5" s="94">
        <v>2477043.33</v>
      </c>
      <c r="F5" s="96">
        <f>E5/$I5</f>
        <v>0.51166781018049556</v>
      </c>
      <c r="G5" s="97">
        <v>1967297</v>
      </c>
      <c r="H5" s="95">
        <f>G5/$I5</f>
        <v>0.40637260389169627</v>
      </c>
      <c r="I5" s="98">
        <f>C5+E5+G5</f>
        <v>4841116.21</v>
      </c>
    </row>
    <row r="6" spans="1:13" ht="20.100000000000001" customHeight="1">
      <c r="B6" s="78" t="s">
        <v>64</v>
      </c>
      <c r="C6" s="99">
        <f>C5*1000/C4</f>
        <v>38343.243138770777</v>
      </c>
      <c r="D6" s="159"/>
      <c r="E6" s="99">
        <f>E5*1000/E4</f>
        <v>157362.51381741947</v>
      </c>
      <c r="F6" s="160"/>
      <c r="G6" s="100">
        <f>G5*1000/G4</f>
        <v>282454.70208183775</v>
      </c>
      <c r="H6" s="161"/>
      <c r="I6" s="101">
        <f>I5*1000/I4</f>
        <v>146460.82803896655</v>
      </c>
    </row>
    <row r="7" spans="1:13" ht="20.100000000000001" customHeight="1"/>
    <row r="8" spans="1:13" ht="20.100000000000001" customHeight="1"/>
    <row r="9" spans="1:13" ht="20.100000000000001" customHeight="1"/>
    <row r="10" spans="1:13" ht="20.100000000000001" customHeight="1"/>
    <row r="11" spans="1:13" ht="20.100000000000001" customHeight="1"/>
    <row r="12" spans="1:13" ht="20.100000000000001" customHeight="1"/>
    <row r="13" spans="1:13" ht="20.100000000000001" customHeight="1"/>
    <row r="14" spans="1:13" ht="20.100000000000001" customHeight="1"/>
    <row r="15" spans="1:13" ht="20.100000000000001" customHeight="1"/>
    <row r="16" spans="1:13" ht="20.100000000000001" customHeight="1"/>
    <row r="17" spans="1:10" ht="20.100000000000001" customHeight="1"/>
    <row r="18" spans="1:10" ht="20.100000000000001" customHeight="1"/>
    <row r="19" spans="1:10" ht="20.100000000000001" customHeight="1"/>
    <row r="20" spans="1:10" ht="20.100000000000001" customHeight="1">
      <c r="A20" s="13" t="s">
        <v>94</v>
      </c>
    </row>
    <row r="21" spans="1:10" ht="20.100000000000001" customHeight="1"/>
    <row r="22" spans="1:10" ht="20.100000000000001" customHeight="1">
      <c r="A22" s="180" t="s">
        <v>72</v>
      </c>
      <c r="B22" s="181"/>
      <c r="C22" s="180" t="s">
        <v>73</v>
      </c>
      <c r="D22" s="184"/>
      <c r="E22" s="184"/>
      <c r="F22" s="181"/>
      <c r="G22" s="180" t="s">
        <v>74</v>
      </c>
      <c r="H22" s="184"/>
      <c r="I22" s="184"/>
      <c r="J22" s="185"/>
    </row>
    <row r="23" spans="1:10" ht="20.100000000000001" customHeight="1">
      <c r="A23" s="182"/>
      <c r="B23" s="183"/>
      <c r="C23" s="114" t="s">
        <v>61</v>
      </c>
      <c r="D23" s="115" t="s">
        <v>67</v>
      </c>
      <c r="E23" s="115" t="s">
        <v>84</v>
      </c>
      <c r="F23" s="116" t="s">
        <v>67</v>
      </c>
      <c r="G23" s="114" t="s">
        <v>61</v>
      </c>
      <c r="H23" s="115" t="s">
        <v>67</v>
      </c>
      <c r="I23" s="115" t="s">
        <v>84</v>
      </c>
      <c r="J23" s="117" t="s">
        <v>67</v>
      </c>
    </row>
    <row r="24" spans="1:10" ht="20.100000000000001" customHeight="1">
      <c r="A24" s="84" t="s">
        <v>3</v>
      </c>
      <c r="B24" s="105"/>
      <c r="C24" s="89">
        <v>5286</v>
      </c>
      <c r="D24" s="111">
        <f>C24/C$42</f>
        <v>0.51082334750676461</v>
      </c>
      <c r="E24" s="108">
        <v>116932.43</v>
      </c>
      <c r="F24" s="90">
        <f>E24/E$42</f>
        <v>0.29470649778408908</v>
      </c>
      <c r="G24" s="89">
        <v>5133</v>
      </c>
      <c r="H24" s="111">
        <f>G24/G$42</f>
        <v>0.32609109967600536</v>
      </c>
      <c r="I24" s="108">
        <v>310412.07</v>
      </c>
      <c r="J24" s="91">
        <f>I24/I$42</f>
        <v>0.12531555917513967</v>
      </c>
    </row>
    <row r="25" spans="1:10" ht="20.100000000000001" customHeight="1">
      <c r="A25" s="80"/>
      <c r="B25" s="102" t="s">
        <v>75</v>
      </c>
      <c r="C25" s="94">
        <v>0</v>
      </c>
      <c r="D25" s="112">
        <f t="shared" ref="D25:D42" si="0">C25/C$42</f>
        <v>0</v>
      </c>
      <c r="E25" s="109">
        <v>0</v>
      </c>
      <c r="F25" s="95">
        <f t="shared" ref="F25:F42" si="1">E25/E$42</f>
        <v>0</v>
      </c>
      <c r="G25" s="94">
        <v>0</v>
      </c>
      <c r="H25" s="112">
        <f t="shared" ref="H25:H42" si="2">G25/G$42</f>
        <v>0</v>
      </c>
      <c r="I25" s="109">
        <v>0</v>
      </c>
      <c r="J25" s="96">
        <f t="shared" ref="J25:J42" si="3">I25/I$42</f>
        <v>0</v>
      </c>
    </row>
    <row r="26" spans="1:10" ht="20.100000000000001" customHeight="1">
      <c r="A26" s="85" t="s">
        <v>13</v>
      </c>
      <c r="B26" s="106"/>
      <c r="C26" s="94">
        <v>1</v>
      </c>
      <c r="D26" s="112">
        <f t="shared" si="0"/>
        <v>9.6637031310398139E-5</v>
      </c>
      <c r="E26" s="109">
        <v>17.510000000000002</v>
      </c>
      <c r="F26" s="95">
        <f t="shared" si="1"/>
        <v>4.4130706735500152E-5</v>
      </c>
      <c r="G26" s="94">
        <v>191</v>
      </c>
      <c r="H26" s="112">
        <f t="shared" si="2"/>
        <v>1.2133917794295153E-2</v>
      </c>
      <c r="I26" s="109">
        <v>12372.86</v>
      </c>
      <c r="J26" s="96">
        <f t="shared" si="3"/>
        <v>4.9950115325596671E-3</v>
      </c>
    </row>
    <row r="27" spans="1:10" ht="20.100000000000001" customHeight="1">
      <c r="A27" s="85" t="s">
        <v>14</v>
      </c>
      <c r="B27" s="106"/>
      <c r="C27" s="94">
        <v>303</v>
      </c>
      <c r="D27" s="112">
        <f t="shared" si="0"/>
        <v>2.9281020487050637E-2</v>
      </c>
      <c r="E27" s="109">
        <v>9288.43</v>
      </c>
      <c r="F27" s="95">
        <f t="shared" si="1"/>
        <v>2.3409764726626023E-2</v>
      </c>
      <c r="G27" s="94">
        <v>1149</v>
      </c>
      <c r="H27" s="112">
        <f t="shared" si="2"/>
        <v>7.2994091862016386E-2</v>
      </c>
      <c r="I27" s="109">
        <v>55461.09</v>
      </c>
      <c r="J27" s="96">
        <f t="shared" si="3"/>
        <v>2.239003626957143E-2</v>
      </c>
    </row>
    <row r="28" spans="1:10" ht="20.100000000000001" customHeight="1">
      <c r="A28" s="85" t="s">
        <v>15</v>
      </c>
      <c r="B28" s="106"/>
      <c r="C28" s="94">
        <v>96</v>
      </c>
      <c r="D28" s="112">
        <f t="shared" si="0"/>
        <v>9.2771550057982217E-3</v>
      </c>
      <c r="E28" s="109">
        <v>3542.6</v>
      </c>
      <c r="F28" s="95">
        <f t="shared" si="1"/>
        <v>8.9284661154302013E-3</v>
      </c>
      <c r="G28" s="94">
        <v>337</v>
      </c>
      <c r="H28" s="112">
        <f t="shared" si="2"/>
        <v>2.1409059144908201E-2</v>
      </c>
      <c r="I28" s="109">
        <v>13883.37</v>
      </c>
      <c r="J28" s="96">
        <f t="shared" si="3"/>
        <v>5.6048151567861353E-3</v>
      </c>
    </row>
    <row r="29" spans="1:10" ht="20.100000000000001" customHeight="1">
      <c r="A29" s="86" t="s">
        <v>76</v>
      </c>
      <c r="B29" s="106"/>
      <c r="C29" s="94">
        <v>4099</v>
      </c>
      <c r="D29" s="112">
        <f t="shared" si="0"/>
        <v>0.396115191341322</v>
      </c>
      <c r="E29" s="109">
        <v>135095.73000000001</v>
      </c>
      <c r="F29" s="95">
        <f t="shared" si="1"/>
        <v>0.34048372597648829</v>
      </c>
      <c r="G29" s="94">
        <v>6850</v>
      </c>
      <c r="H29" s="112">
        <f t="shared" si="2"/>
        <v>0.43516930309383139</v>
      </c>
      <c r="I29" s="109">
        <v>708749.69</v>
      </c>
      <c r="J29" s="96">
        <f t="shared" si="3"/>
        <v>0.28612728789043829</v>
      </c>
    </row>
    <row r="30" spans="1:10" ht="20.100000000000001" customHeight="1">
      <c r="A30" s="81"/>
      <c r="B30" s="103" t="s">
        <v>10</v>
      </c>
      <c r="C30" s="94">
        <v>12</v>
      </c>
      <c r="D30" s="112">
        <f t="shared" si="0"/>
        <v>1.1596443757247777E-3</v>
      </c>
      <c r="E30" s="109">
        <v>570.76</v>
      </c>
      <c r="F30" s="95">
        <f t="shared" si="1"/>
        <v>1.4384946988209061E-3</v>
      </c>
      <c r="G30" s="94">
        <v>209</v>
      </c>
      <c r="H30" s="112">
        <f t="shared" si="2"/>
        <v>1.3277428371767994E-2</v>
      </c>
      <c r="I30" s="109">
        <v>32036.1</v>
      </c>
      <c r="J30" s="96">
        <f t="shared" si="3"/>
        <v>1.2933201293656819E-2</v>
      </c>
    </row>
    <row r="31" spans="1:10" ht="20.100000000000001" customHeight="1">
      <c r="A31" s="85" t="s">
        <v>77</v>
      </c>
      <c r="B31" s="106"/>
      <c r="C31" s="94">
        <v>1911</v>
      </c>
      <c r="D31" s="112">
        <f t="shared" si="0"/>
        <v>0.18467336683417085</v>
      </c>
      <c r="E31" s="109">
        <v>75176.710000000006</v>
      </c>
      <c r="F31" s="95">
        <f t="shared" si="1"/>
        <v>0.18946895159050497</v>
      </c>
      <c r="G31" s="94">
        <v>3208</v>
      </c>
      <c r="H31" s="112">
        <f t="shared" si="2"/>
        <v>0.20379899625182643</v>
      </c>
      <c r="I31" s="109">
        <v>301405</v>
      </c>
      <c r="J31" s="96">
        <f t="shared" si="3"/>
        <v>0.1216793409907771</v>
      </c>
    </row>
    <row r="32" spans="1:10" ht="20.100000000000001" customHeight="1">
      <c r="A32" s="85" t="s">
        <v>12</v>
      </c>
      <c r="B32" s="106"/>
      <c r="C32" s="94">
        <v>2818</v>
      </c>
      <c r="D32" s="112">
        <f t="shared" si="0"/>
        <v>0.27232315423270198</v>
      </c>
      <c r="E32" s="109">
        <v>17835.47</v>
      </c>
      <c r="F32" s="95">
        <f t="shared" si="1"/>
        <v>4.4950993492850422E-2</v>
      </c>
      <c r="G32" s="94">
        <v>6784</v>
      </c>
      <c r="H32" s="112">
        <f t="shared" si="2"/>
        <v>0.43097643097643096</v>
      </c>
      <c r="I32" s="109">
        <v>90971.07</v>
      </c>
      <c r="J32" s="96">
        <f t="shared" si="3"/>
        <v>3.672566761276639E-2</v>
      </c>
    </row>
    <row r="33" spans="1:10" ht="20.100000000000001" customHeight="1">
      <c r="A33" s="85" t="s">
        <v>79</v>
      </c>
      <c r="B33" s="106"/>
      <c r="C33" s="94">
        <v>226</v>
      </c>
      <c r="D33" s="112">
        <f t="shared" si="0"/>
        <v>2.1839969076149979E-2</v>
      </c>
      <c r="E33" s="109">
        <v>2871.5</v>
      </c>
      <c r="F33" s="95">
        <f t="shared" si="1"/>
        <v>7.2370830605933004E-3</v>
      </c>
      <c r="G33" s="94">
        <v>2210</v>
      </c>
      <c r="H33" s="112">
        <f t="shared" si="2"/>
        <v>0.14039768756749887</v>
      </c>
      <c r="I33" s="109">
        <v>30622.080000000002</v>
      </c>
      <c r="J33" s="96">
        <f t="shared" si="3"/>
        <v>1.2362351368314579E-2</v>
      </c>
    </row>
    <row r="34" spans="1:10" ht="20.100000000000001" customHeight="1">
      <c r="A34" s="86" t="s">
        <v>80</v>
      </c>
      <c r="B34" s="106"/>
      <c r="C34" s="94">
        <v>64</v>
      </c>
      <c r="D34" s="112">
        <f t="shared" si="0"/>
        <v>6.1847700038654809E-3</v>
      </c>
      <c r="E34" s="109">
        <v>2075.44</v>
      </c>
      <c r="F34" s="95">
        <f t="shared" si="1"/>
        <v>5.2307615069746684E-3</v>
      </c>
      <c r="G34" s="94">
        <v>1563</v>
      </c>
      <c r="H34" s="112">
        <f t="shared" si="2"/>
        <v>9.9294835143891744E-2</v>
      </c>
      <c r="I34" s="109">
        <v>152126.75</v>
      </c>
      <c r="J34" s="96">
        <f t="shared" si="3"/>
        <v>6.1414650344449158E-2</v>
      </c>
    </row>
    <row r="35" spans="1:10" ht="20.100000000000001" customHeight="1">
      <c r="A35" s="82"/>
      <c r="B35" s="102" t="s">
        <v>16</v>
      </c>
      <c r="C35" s="94">
        <v>52</v>
      </c>
      <c r="D35" s="112">
        <f t="shared" si="0"/>
        <v>5.0251256281407036E-3</v>
      </c>
      <c r="E35" s="109">
        <v>1621.44</v>
      </c>
      <c r="F35" s="95">
        <f t="shared" si="1"/>
        <v>4.0865387281101865E-3</v>
      </c>
      <c r="G35" s="94">
        <v>1307</v>
      </c>
      <c r="H35" s="112">
        <f t="shared" si="2"/>
        <v>8.3031573597611333E-2</v>
      </c>
      <c r="I35" s="109">
        <v>135323.69</v>
      </c>
      <c r="J35" s="96">
        <f t="shared" si="3"/>
        <v>5.4631135580498709E-2</v>
      </c>
    </row>
    <row r="36" spans="1:10" ht="20.100000000000001" customHeight="1">
      <c r="A36" s="80"/>
      <c r="B36" s="102" t="s">
        <v>17</v>
      </c>
      <c r="C36" s="94">
        <v>12</v>
      </c>
      <c r="D36" s="112">
        <f t="shared" si="0"/>
        <v>1.1596443757247777E-3</v>
      </c>
      <c r="E36" s="109">
        <v>454</v>
      </c>
      <c r="F36" s="95">
        <f t="shared" si="1"/>
        <v>1.1442227788644815E-3</v>
      </c>
      <c r="G36" s="94">
        <v>256</v>
      </c>
      <c r="H36" s="112">
        <f t="shared" si="2"/>
        <v>1.6263261546280414E-2</v>
      </c>
      <c r="I36" s="109">
        <v>16803.060000000001</v>
      </c>
      <c r="J36" s="96">
        <f t="shared" si="3"/>
        <v>6.7835147639504559E-3</v>
      </c>
    </row>
    <row r="37" spans="1:10" ht="20.100000000000001" customHeight="1">
      <c r="A37" s="87" t="s">
        <v>11</v>
      </c>
      <c r="B37" s="107"/>
      <c r="C37" s="94">
        <v>102</v>
      </c>
      <c r="D37" s="112">
        <f t="shared" si="0"/>
        <v>9.8569771936606113E-3</v>
      </c>
      <c r="E37" s="109">
        <v>6511.06</v>
      </c>
      <c r="F37" s="95">
        <f t="shared" si="1"/>
        <v>1.6409918869060288E-2</v>
      </c>
      <c r="G37" s="94">
        <v>420</v>
      </c>
      <c r="H37" s="112">
        <f t="shared" si="2"/>
        <v>2.6681913474366305E-2</v>
      </c>
      <c r="I37" s="109">
        <v>85640.91</v>
      </c>
      <c r="J37" s="96">
        <f t="shared" si="3"/>
        <v>3.4573844132149277E-2</v>
      </c>
    </row>
    <row r="38" spans="1:10" ht="20.100000000000001" customHeight="1">
      <c r="A38" s="87" t="s">
        <v>81</v>
      </c>
      <c r="B38" s="107"/>
      <c r="C38" s="94">
        <v>35</v>
      </c>
      <c r="D38" s="112">
        <f t="shared" si="0"/>
        <v>3.3822960958639352E-3</v>
      </c>
      <c r="E38" s="109">
        <v>7879.9</v>
      </c>
      <c r="F38" s="95">
        <f t="shared" si="1"/>
        <v>1.9859826156771423E-2</v>
      </c>
      <c r="G38" s="94">
        <v>1955</v>
      </c>
      <c r="H38" s="112">
        <f t="shared" si="2"/>
        <v>0.12419795438663363</v>
      </c>
      <c r="I38" s="109">
        <v>523331.92</v>
      </c>
      <c r="J38" s="96">
        <f t="shared" si="3"/>
        <v>0.21127281612792778</v>
      </c>
    </row>
    <row r="39" spans="1:10" ht="20.100000000000001" customHeight="1">
      <c r="A39" s="88" t="s">
        <v>9</v>
      </c>
      <c r="B39" s="107"/>
      <c r="C39" s="94">
        <v>200</v>
      </c>
      <c r="D39" s="112">
        <f t="shared" si="0"/>
        <v>1.9327406262079627E-2</v>
      </c>
      <c r="E39" s="109">
        <v>19549.099999999999</v>
      </c>
      <c r="F39" s="95">
        <f t="shared" si="1"/>
        <v>4.926988001387584E-2</v>
      </c>
      <c r="G39" s="94">
        <v>949</v>
      </c>
      <c r="H39" s="112">
        <f t="shared" si="2"/>
        <v>6.0288418778984817E-2</v>
      </c>
      <c r="I39" s="109">
        <v>192066.52</v>
      </c>
      <c r="J39" s="96">
        <f t="shared" si="3"/>
        <v>7.7538619399120476E-2</v>
      </c>
    </row>
    <row r="40" spans="1:10" ht="20.100000000000001" customHeight="1">
      <c r="A40" s="83"/>
      <c r="B40" s="104" t="s">
        <v>78</v>
      </c>
      <c r="C40" s="99">
        <v>0</v>
      </c>
      <c r="D40" s="113">
        <f t="shared" si="0"/>
        <v>0</v>
      </c>
      <c r="E40" s="110">
        <v>0</v>
      </c>
      <c r="F40" s="118">
        <f t="shared" si="1"/>
        <v>0</v>
      </c>
      <c r="G40" s="99">
        <v>0</v>
      </c>
      <c r="H40" s="113">
        <f t="shared" si="2"/>
        <v>0</v>
      </c>
      <c r="I40" s="110">
        <v>0</v>
      </c>
      <c r="J40" s="119">
        <f t="shared" si="3"/>
        <v>0</v>
      </c>
    </row>
    <row r="41" spans="1:10" ht="20.100000000000001" customHeight="1">
      <c r="A41" s="186" t="s">
        <v>82</v>
      </c>
      <c r="B41" s="187"/>
      <c r="C41" s="124">
        <v>15141</v>
      </c>
      <c r="D41" s="157"/>
      <c r="E41" s="137"/>
      <c r="F41" s="158"/>
      <c r="G41" s="151">
        <v>30749</v>
      </c>
      <c r="H41" s="157"/>
      <c r="I41" s="137"/>
      <c r="J41" s="158"/>
    </row>
    <row r="42" spans="1:10" ht="20.100000000000001" customHeight="1">
      <c r="A42" s="188" t="s">
        <v>70</v>
      </c>
      <c r="B42" s="189"/>
      <c r="C42" s="152">
        <v>10348</v>
      </c>
      <c r="D42" s="153">
        <f t="shared" si="0"/>
        <v>1</v>
      </c>
      <c r="E42" s="154">
        <v>396775.88</v>
      </c>
      <c r="F42" s="155">
        <f t="shared" si="1"/>
        <v>1</v>
      </c>
      <c r="G42" s="156">
        <v>15741</v>
      </c>
      <c r="H42" s="153">
        <f t="shared" si="2"/>
        <v>1</v>
      </c>
      <c r="I42" s="154">
        <v>2477043.33</v>
      </c>
      <c r="J42" s="155">
        <f t="shared" si="3"/>
        <v>1</v>
      </c>
    </row>
    <row r="43" spans="1:10" ht="20.100000000000001" customHeight="1">
      <c r="A43" s="190" t="s">
        <v>83</v>
      </c>
      <c r="B43" s="191"/>
      <c r="C43" s="192">
        <f>C42/(C42+G42)</f>
        <v>0.39664226302272987</v>
      </c>
      <c r="D43" s="193"/>
      <c r="E43" s="194">
        <f>E42/(E42+I42)</f>
        <v>0.13806570664547824</v>
      </c>
      <c r="F43" s="195"/>
      <c r="G43" s="192">
        <f>G42/(C42+G42)</f>
        <v>0.60335773697727013</v>
      </c>
      <c r="H43" s="193"/>
      <c r="I43" s="194">
        <f>I42/(I42+E42)</f>
        <v>0.86193429335452176</v>
      </c>
      <c r="J43" s="195"/>
    </row>
    <row r="44" spans="1:10" ht="20.100000000000001" customHeight="1"/>
    <row r="45" spans="1:10" ht="20.100000000000001" customHeight="1"/>
    <row r="46" spans="1:10" ht="20.100000000000001" customHeight="1"/>
    <row r="47" spans="1:10" ht="20.100000000000001" customHeight="1"/>
    <row r="48" spans="1:10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spans="1:10" ht="20.100000000000001" customHeight="1"/>
    <row r="66" spans="1:10" ht="20.100000000000001" customHeight="1"/>
    <row r="67" spans="1:10" ht="20.100000000000001" customHeight="1"/>
    <row r="68" spans="1:10" ht="20.100000000000001" customHeight="1"/>
    <row r="69" spans="1:10" ht="20.100000000000001" customHeight="1"/>
    <row r="70" spans="1:10" ht="20.100000000000001" customHeight="1">
      <c r="A70" s="13" t="s">
        <v>95</v>
      </c>
    </row>
    <row r="71" spans="1:10" ht="20.100000000000001" customHeight="1"/>
    <row r="72" spans="1:10" ht="20.100000000000001" customHeight="1">
      <c r="B72" s="196" t="s">
        <v>87</v>
      </c>
      <c r="C72" s="197"/>
      <c r="D72" s="197"/>
      <c r="E72" s="197"/>
      <c r="F72" s="198"/>
      <c r="G72" s="73" t="s">
        <v>90</v>
      </c>
      <c r="H72" s="71" t="s">
        <v>91</v>
      </c>
      <c r="I72" s="122" t="s">
        <v>92</v>
      </c>
      <c r="J72" s="121" t="s">
        <v>91</v>
      </c>
    </row>
    <row r="73" spans="1:10" ht="20.100000000000001" customHeight="1">
      <c r="B73" s="199" t="s">
        <v>88</v>
      </c>
      <c r="C73" s="200"/>
      <c r="D73" s="200"/>
      <c r="E73" s="200"/>
      <c r="F73" s="201"/>
      <c r="G73" s="53">
        <v>3434</v>
      </c>
      <c r="H73" s="123">
        <f>G73/(G$73+G$74+G$75+G$76)</f>
        <v>0.49303661162957646</v>
      </c>
      <c r="I73" s="124">
        <v>896500</v>
      </c>
      <c r="J73" s="125">
        <f t="shared" ref="J73:J76" si="4">I73/(I$73+I$74+I$75+I$76)</f>
        <v>0.45570163310452522</v>
      </c>
    </row>
    <row r="74" spans="1:10" ht="20.100000000000001" customHeight="1">
      <c r="B74" s="202" t="s">
        <v>89</v>
      </c>
      <c r="C74" s="203"/>
      <c r="D74" s="203"/>
      <c r="E74" s="203"/>
      <c r="F74" s="204"/>
      <c r="G74" s="126">
        <v>73</v>
      </c>
      <c r="H74" s="95">
        <f t="shared" ref="H74:H76" si="5">G74/(G$73+G$74+G$75+G$76)</f>
        <v>1.0480976310122039E-2</v>
      </c>
      <c r="I74" s="94">
        <v>20301</v>
      </c>
      <c r="J74" s="127">
        <f t="shared" si="4"/>
        <v>1.0319240216012233E-2</v>
      </c>
    </row>
    <row r="75" spans="1:10" ht="20.100000000000001" customHeight="1">
      <c r="B75" s="202" t="s">
        <v>85</v>
      </c>
      <c r="C75" s="203"/>
      <c r="D75" s="203"/>
      <c r="E75" s="203"/>
      <c r="F75" s="204"/>
      <c r="G75" s="126">
        <v>2761</v>
      </c>
      <c r="H75" s="95">
        <f t="shared" si="5"/>
        <v>0.39641062455132808</v>
      </c>
      <c r="I75" s="94">
        <v>794935</v>
      </c>
      <c r="J75" s="127">
        <f t="shared" si="4"/>
        <v>0.40407493330947658</v>
      </c>
    </row>
    <row r="76" spans="1:10" ht="20.100000000000001" customHeight="1">
      <c r="B76" s="205" t="s">
        <v>86</v>
      </c>
      <c r="C76" s="206"/>
      <c r="D76" s="206"/>
      <c r="E76" s="206"/>
      <c r="F76" s="207"/>
      <c r="G76" s="128">
        <v>697</v>
      </c>
      <c r="H76" s="129">
        <f t="shared" si="5"/>
        <v>0.10007178750897344</v>
      </c>
      <c r="I76" s="130">
        <v>255560</v>
      </c>
      <c r="J76" s="131">
        <f t="shared" si="4"/>
        <v>0.12990419336998602</v>
      </c>
    </row>
    <row r="77" spans="1:10" ht="20.100000000000001" customHeight="1"/>
    <row r="78" spans="1:10" ht="20.100000000000001" customHeight="1"/>
    <row r="79" spans="1:10" ht="20.100000000000001" customHeight="1"/>
    <row r="80" spans="1:10" ht="20.100000000000001" customHeight="1"/>
    <row r="81" spans="1:12" ht="20.100000000000001" customHeight="1"/>
    <row r="82" spans="1:12" ht="20.100000000000001" customHeight="1"/>
    <row r="83" spans="1:12" ht="20.100000000000001" customHeight="1"/>
    <row r="84" spans="1:12" ht="20.100000000000001" customHeight="1"/>
    <row r="85" spans="1:12" ht="20.100000000000001" customHeight="1"/>
    <row r="86" spans="1:12" ht="20.100000000000001" customHeight="1"/>
    <row r="87" spans="1:12" ht="20.100000000000001" customHeight="1"/>
    <row r="88" spans="1:12" ht="20.100000000000001" customHeight="1">
      <c r="A88" s="13" t="s">
        <v>93</v>
      </c>
    </row>
    <row r="89" spans="1:12" ht="20.100000000000001" customHeight="1"/>
    <row r="90" spans="1:12" ht="31.5" customHeight="1">
      <c r="B90" s="138" t="s">
        <v>96</v>
      </c>
      <c r="C90" s="139" t="s">
        <v>105</v>
      </c>
      <c r="D90" s="140" t="s">
        <v>108</v>
      </c>
      <c r="E90" s="140" t="s">
        <v>109</v>
      </c>
      <c r="F90" s="141" t="s">
        <v>106</v>
      </c>
      <c r="G90" s="142" t="s">
        <v>107</v>
      </c>
    </row>
    <row r="91" spans="1:12" ht="20.100000000000001" customHeight="1">
      <c r="B91" s="143" t="s">
        <v>97</v>
      </c>
      <c r="C91" s="89">
        <v>5536</v>
      </c>
      <c r="D91" s="108">
        <v>154384.51999999999</v>
      </c>
      <c r="E91" s="108">
        <f>D91*1000/C91</f>
        <v>27887.377167630057</v>
      </c>
      <c r="F91" s="108">
        <v>49700</v>
      </c>
      <c r="G91" s="91">
        <f>E91/F91</f>
        <v>0.56111422872495087</v>
      </c>
      <c r="L91" s="24">
        <f>C91*F91</f>
        <v>275139200</v>
      </c>
    </row>
    <row r="92" spans="1:12" ht="20.100000000000001" customHeight="1">
      <c r="B92" s="144" t="s">
        <v>98</v>
      </c>
      <c r="C92" s="94">
        <v>4260</v>
      </c>
      <c r="D92" s="109">
        <v>214419</v>
      </c>
      <c r="E92" s="109">
        <f t="shared" ref="E92:E100" si="6">D92*1000/C92</f>
        <v>50333.098591549293</v>
      </c>
      <c r="F92" s="109">
        <v>104000</v>
      </c>
      <c r="G92" s="96">
        <f t="shared" ref="G92:G97" si="7">E92/F92</f>
        <v>0.4839721018418201</v>
      </c>
      <c r="L92" s="24">
        <f t="shared" ref="L92:L97" si="8">C92*F92</f>
        <v>443040000</v>
      </c>
    </row>
    <row r="93" spans="1:12" ht="20.100000000000001" customHeight="1">
      <c r="B93" s="144" t="s">
        <v>99</v>
      </c>
      <c r="C93" s="94">
        <v>4893</v>
      </c>
      <c r="D93" s="109">
        <v>517043.02</v>
      </c>
      <c r="E93" s="109">
        <f t="shared" si="6"/>
        <v>105669.94073165747</v>
      </c>
      <c r="F93" s="109">
        <v>165800</v>
      </c>
      <c r="G93" s="96">
        <f t="shared" si="7"/>
        <v>0.63733378004618491</v>
      </c>
      <c r="L93" s="24">
        <f t="shared" si="8"/>
        <v>811259400</v>
      </c>
    </row>
    <row r="94" spans="1:12" ht="20.100000000000001" customHeight="1">
      <c r="B94" s="144" t="s">
        <v>100</v>
      </c>
      <c r="C94" s="94">
        <v>2898</v>
      </c>
      <c r="D94" s="109">
        <v>431402.70199999999</v>
      </c>
      <c r="E94" s="109">
        <f t="shared" si="6"/>
        <v>148862.2160110421</v>
      </c>
      <c r="F94" s="109">
        <v>194800</v>
      </c>
      <c r="G94" s="96">
        <f t="shared" si="7"/>
        <v>0.76417975365011348</v>
      </c>
      <c r="L94" s="24">
        <f t="shared" si="8"/>
        <v>564530400</v>
      </c>
    </row>
    <row r="95" spans="1:12" ht="20.100000000000001" customHeight="1">
      <c r="B95" s="144" t="s">
        <v>101</v>
      </c>
      <c r="C95" s="94">
        <v>1730</v>
      </c>
      <c r="D95" s="109">
        <v>367217.02</v>
      </c>
      <c r="E95" s="109">
        <f t="shared" si="6"/>
        <v>212264.17341040462</v>
      </c>
      <c r="F95" s="109">
        <v>267500</v>
      </c>
      <c r="G95" s="96">
        <f t="shared" si="7"/>
        <v>0.79351092863702666</v>
      </c>
      <c r="L95" s="24">
        <f t="shared" si="8"/>
        <v>462775000</v>
      </c>
    </row>
    <row r="96" spans="1:12" ht="20.100000000000001" customHeight="1">
      <c r="B96" s="144" t="s">
        <v>102</v>
      </c>
      <c r="C96" s="94">
        <v>1211</v>
      </c>
      <c r="D96" s="109">
        <v>314398.27</v>
      </c>
      <c r="E96" s="109">
        <f t="shared" si="6"/>
        <v>259618.7200660611</v>
      </c>
      <c r="F96" s="109">
        <v>306000</v>
      </c>
      <c r="G96" s="96">
        <f t="shared" si="7"/>
        <v>0.84842718975836962</v>
      </c>
      <c r="L96" s="24">
        <f t="shared" si="8"/>
        <v>370566000</v>
      </c>
    </row>
    <row r="97" spans="2:12" ht="20.100000000000001" customHeight="1">
      <c r="B97" s="145" t="s">
        <v>103</v>
      </c>
      <c r="C97" s="132">
        <v>562</v>
      </c>
      <c r="D97" s="133">
        <v>191797.27</v>
      </c>
      <c r="E97" s="133">
        <f t="shared" si="6"/>
        <v>341276.28113879001</v>
      </c>
      <c r="F97" s="133">
        <v>358300</v>
      </c>
      <c r="G97" s="135">
        <f t="shared" si="7"/>
        <v>0.95248752759919064</v>
      </c>
      <c r="K97" s="148"/>
      <c r="L97" s="24">
        <f t="shared" si="8"/>
        <v>201364600</v>
      </c>
    </row>
    <row r="98" spans="2:12" ht="20.100000000000001" customHeight="1">
      <c r="B98" s="143" t="s">
        <v>110</v>
      </c>
      <c r="C98" s="89">
        <f>SUM(C91:C92)</f>
        <v>9796</v>
      </c>
      <c r="D98" s="108">
        <f>SUM(D91:D92)</f>
        <v>368803.52</v>
      </c>
      <c r="E98" s="108">
        <f t="shared" si="6"/>
        <v>37648.378930175582</v>
      </c>
      <c r="F98" s="164"/>
      <c r="G98" s="91">
        <f>SUM(D91:D92)*1000/SUM(L91:L92)</f>
        <v>0.51352576070150735</v>
      </c>
    </row>
    <row r="99" spans="2:12" ht="20.100000000000001" customHeight="1">
      <c r="B99" s="146" t="s">
        <v>104</v>
      </c>
      <c r="C99" s="99">
        <f>SUM(C93:C97)</f>
        <v>11294</v>
      </c>
      <c r="D99" s="149">
        <f>SUM(D93:D97)</f>
        <v>1821858.2820000001</v>
      </c>
      <c r="E99" s="110">
        <f t="shared" si="6"/>
        <v>161312.04905259432</v>
      </c>
      <c r="F99" s="165"/>
      <c r="G99" s="119">
        <f>SUM(D93:D97)*1000/SUM(L93:L97)</f>
        <v>0.75580243048794049</v>
      </c>
    </row>
    <row r="100" spans="2:12" ht="20.100000000000001" customHeight="1">
      <c r="B100" s="147" t="s">
        <v>111</v>
      </c>
      <c r="C100" s="130">
        <f>SUM(C98:C99)</f>
        <v>21090</v>
      </c>
      <c r="D100" s="150">
        <f>SUM(D98:D99)</f>
        <v>2190661.8020000001</v>
      </c>
      <c r="E100" s="134">
        <f t="shared" si="6"/>
        <v>103872.06268373637</v>
      </c>
      <c r="F100" s="137"/>
      <c r="G100" s="136">
        <f>SUM(D91:D97)*1000/SUM(L91:L97)</f>
        <v>0.70018844465320873</v>
      </c>
    </row>
    <row r="101" spans="2:12" ht="20.100000000000001" customHeight="1"/>
    <row r="102" spans="2:12" ht="20.100000000000001" customHeight="1"/>
    <row r="103" spans="2:12" ht="20.100000000000001" customHeight="1"/>
    <row r="104" spans="2:12" ht="20.100000000000001" customHeight="1"/>
    <row r="105" spans="2:12" ht="20.100000000000001" customHeight="1"/>
    <row r="106" spans="2:12" ht="20.100000000000001" customHeight="1"/>
    <row r="107" spans="2:12" ht="20.100000000000001" customHeight="1"/>
    <row r="108" spans="2:12" ht="20.100000000000001" customHeight="1"/>
    <row r="109" spans="2:12" ht="20.100000000000001" customHeight="1"/>
    <row r="110" spans="2:12" ht="20.100000000000001" customHeight="1"/>
    <row r="111" spans="2:12" ht="20.100000000000001" customHeight="1"/>
    <row r="112" spans="2: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</sheetData>
  <sheetProtection password="DA57" sheet="1" objects="1" scenarios="1"/>
  <mergeCells count="15">
    <mergeCell ref="B72:F72"/>
    <mergeCell ref="B73:F73"/>
    <mergeCell ref="B74:F74"/>
    <mergeCell ref="B75:F75"/>
    <mergeCell ref="B76:F76"/>
    <mergeCell ref="A43:B43"/>
    <mergeCell ref="C43:D43"/>
    <mergeCell ref="E43:F43"/>
    <mergeCell ref="G43:H43"/>
    <mergeCell ref="I43:J43"/>
    <mergeCell ref="A22:B23"/>
    <mergeCell ref="C22:F22"/>
    <mergeCell ref="G22:J22"/>
    <mergeCell ref="A41:B41"/>
    <mergeCell ref="A42:B42"/>
  </mergeCells>
  <phoneticPr fontId="2"/>
  <pageMargins left="0.51181102362204722" right="0.51181102362204722" top="0.35433070866141736" bottom="0.35433070866141736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04月状況（表紙）</vt:lpstr>
      <vt:lpstr>人口統計</vt:lpstr>
      <vt:lpstr>認定者数</vt:lpstr>
      <vt:lpstr>給付状況</vt:lpstr>
      <vt:lpstr>'04月状況（表紙）'!Print_Area</vt:lpstr>
      <vt:lpstr>給付状況!Print_Area</vt:lpstr>
      <vt:lpstr>人口統計!Print_Area</vt:lpstr>
      <vt:lpstr>認定者数!Print_Area</vt:lpstr>
    </vt:vector>
  </TitlesOfParts>
  <Company>FM-USER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HONBU44</dc:creator>
  <cp:lastModifiedBy>KAIGO4</cp:lastModifiedBy>
  <cp:lastPrinted>2013-07-24T23:54:20Z</cp:lastPrinted>
  <dcterms:created xsi:type="dcterms:W3CDTF">2003-07-11T02:30:35Z</dcterms:created>
  <dcterms:modified xsi:type="dcterms:W3CDTF">2015-04-10T00:00:23Z</dcterms:modified>
</cp:coreProperties>
</file>